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D:\PWP Computer Files for MKS ALL Current Files\PWP Files\CEC\IEPR\2019\2019\CEC Submittal\"/>
    </mc:Choice>
  </mc:AlternateContent>
  <bookViews>
    <workbookView xWindow="0" yWindow="0" windowWidth="23040" windowHeight="9210" tabRatio="838" activeTab="1"/>
  </bookViews>
  <sheets>
    <sheet name="cover" sheetId="1" r:id="rId1"/>
    <sheet name="FormsList&amp;FilerInfo" sheetId="2" r:id="rId2"/>
    <sheet name="Form 8.1a" sheetId="37" r:id="rId3"/>
    <sheet name="Form 8.1b (Bundled)" sheetId="38" r:id="rId4"/>
  </sheets>
  <externalReferences>
    <externalReference r:id="rId5"/>
    <externalReference r:id="rId6"/>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'[1]FormList&amp;FilerInfo'!$B$2</definedName>
    <definedName name="CoName" localSheetId="2">'[2]FormsList&amp;FilerInfo'!$B$2</definedName>
    <definedName name="CoName" localSheetId="3">'[2]FormsList&amp;FilerInfo'!$B$2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8.1a'!$B$1:$P$71</definedName>
    <definedName name="Z_2C54E754_4594_47E3_AFE9_B28C28B63E5C_.wvu.PrintArea" localSheetId="3" hidden="1">'Form 8.1b (Bundled)'!$A$1:$O$30</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8.1a'!$B$1:$P$71</definedName>
    <definedName name="Z_64245E33_E577_4C25_9B98_21C112E84FF6_.wvu.PrintArea" localSheetId="3" hidden="1">'Form 8.1b (Bundled)'!$A$1:$O$30</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2" hidden="1">'Form 8.1a'!$B$1:$P$71</definedName>
    <definedName name="Z_C3E70234_FA18_40E7_B25F_218A5F7D2EA2_.wvu.PrintArea" localSheetId="3" hidden="1">'Form 8.1b (Bundled)'!$A$1:$O$30</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2" hidden="1">'Form 8.1a'!$B$1:$P$71</definedName>
    <definedName name="Z_DC437496_B10F_474B_8F6E_F19B4DA7C026_.wvu.PrintArea" localSheetId="3" hidden="1">'Form 8.1b (Bundled)'!$A$1:$O$30</definedName>
    <definedName name="Z_DC437496_B10F_474B_8F6E_F19B4DA7C026_.wvu.PrintArea" localSheetId="1" hidden="1">'FormsList&amp;FilerInfo'!$A$1:$C$26</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C24" i="38" l="1"/>
  <c r="B24" i="38"/>
  <c r="C25" i="38"/>
  <c r="B26" i="38"/>
  <c r="B25" i="38"/>
  <c r="F54" i="37"/>
  <c r="E54" i="37"/>
  <c r="D54" i="37"/>
  <c r="C54" i="37"/>
  <c r="F67" i="37" l="1"/>
  <c r="E67" i="37"/>
  <c r="D67" i="37"/>
  <c r="C67" i="37"/>
  <c r="F52" i="37"/>
  <c r="F53" i="37"/>
  <c r="E53" i="37"/>
  <c r="E52" i="37"/>
  <c r="E66" i="37" l="1"/>
  <c r="D66" i="37" l="1"/>
  <c r="C66" i="37" l="1"/>
  <c r="A2" i="38" l="1"/>
  <c r="B2" i="37"/>
  <c r="F71" i="37" l="1"/>
  <c r="E9" i="38" s="1"/>
  <c r="E71" i="37"/>
  <c r="D9" i="38" s="1"/>
  <c r="D71" i="37"/>
  <c r="C9" i="38" s="1"/>
  <c r="C71" i="37"/>
  <c r="B9" i="38" s="1"/>
  <c r="A71" i="37"/>
  <c r="A70" i="37"/>
  <c r="A69" i="37"/>
  <c r="A68" i="37"/>
  <c r="A67" i="37"/>
  <c r="A66" i="37"/>
  <c r="A65" i="37"/>
  <c r="A64" i="37"/>
  <c r="A63" i="37"/>
  <c r="A62" i="37"/>
  <c r="A61" i="37"/>
  <c r="A60" i="37"/>
  <c r="A59" i="37"/>
  <c r="A58" i="37"/>
  <c r="A57" i="37"/>
  <c r="A56" i="37"/>
  <c r="A55" i="37"/>
  <c r="A54" i="37"/>
  <c r="A53" i="37"/>
  <c r="A52" i="37"/>
  <c r="A51" i="37"/>
  <c r="A50" i="37"/>
  <c r="A49" i="37"/>
  <c r="A48" i="37"/>
  <c r="A47" i="37"/>
  <c r="A46" i="37"/>
  <c r="A45" i="37"/>
  <c r="A44" i="37"/>
  <c r="A43" i="37"/>
  <c r="A42" i="37"/>
  <c r="A41" i="37"/>
  <c r="A40" i="37"/>
  <c r="A39" i="37"/>
  <c r="A38" i="37"/>
  <c r="A37" i="37"/>
  <c r="A36" i="37"/>
  <c r="A35" i="37"/>
  <c r="A34" i="37"/>
  <c r="A33" i="37"/>
  <c r="A32" i="37"/>
  <c r="A31" i="37"/>
  <c r="A30" i="37"/>
  <c r="A29" i="37"/>
  <c r="A28" i="37"/>
  <c r="A27" i="37"/>
  <c r="A26" i="37"/>
  <c r="A25" i="37"/>
  <c r="A24" i="37"/>
  <c r="A23" i="37"/>
  <c r="A22" i="37"/>
  <c r="A21" i="37"/>
  <c r="A20" i="37"/>
  <c r="A19" i="37"/>
  <c r="A18" i="37"/>
  <c r="A17" i="37"/>
  <c r="A16" i="37"/>
  <c r="A15" i="37"/>
  <c r="A14" i="37"/>
  <c r="A13" i="37"/>
  <c r="A12" i="37"/>
  <c r="A11" i="37"/>
  <c r="A10" i="37"/>
  <c r="A9" i="37"/>
  <c r="A8" i="37"/>
</calcChain>
</file>

<file path=xl/sharedStrings.xml><?xml version="1.0" encoding="utf-8"?>
<sst xmlns="http://schemas.openxmlformats.org/spreadsheetml/2006/main" count="184" uniqueCount="133">
  <si>
    <t>Form 1.2</t>
  </si>
  <si>
    <t>Form 1.3</t>
  </si>
  <si>
    <t>Form 1.5</t>
  </si>
  <si>
    <t>Form 2.2</t>
  </si>
  <si>
    <t>Form 2.3</t>
  </si>
  <si>
    <t>Form 3.4</t>
  </si>
  <si>
    <t>Please Enter the Following Information:</t>
  </si>
  <si>
    <t>CUSTOMER COUNT &amp; OTHER FORECASTING INPUTS</t>
  </si>
  <si>
    <t>Date Submitted:</t>
  </si>
  <si>
    <t>ELECTRICITY RATE FORECAST</t>
  </si>
  <si>
    <t>Contact Information:</t>
  </si>
  <si>
    <t>California Energy Commission</t>
  </si>
  <si>
    <t>Electricity Demand Forecast Forms</t>
  </si>
  <si>
    <t>LSE COINCIDENT PEAK DEMAND BY SECTOR (Bundled Customers)</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</si>
  <si>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</si>
  <si>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</si>
  <si>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</si>
  <si>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</si>
  <si>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</si>
  <si>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</si>
  <si>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</si>
  <si>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</si>
  <si>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</si>
  <si>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</si>
  <si>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</si>
  <si>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</si>
  <si>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</si>
  <si>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</si>
  <si>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</si>
  <si>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</si>
  <si>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</si>
  <si>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</si>
  <si>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</si>
  <si>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</si>
  <si>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</si>
  <si>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</si>
  <si>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</si>
  <si>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</si>
  <si>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</si>
  <si>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</si>
  <si>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</si>
  <si>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</si>
  <si>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</si>
  <si>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</si>
  <si>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</si>
  <si>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</si>
  <si>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</si>
  <si>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</si>
  <si>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</si>
  <si>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</si>
  <si>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</si>
  <si>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</si>
  <si>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</si>
  <si>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</si>
  <si>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</si>
  <si>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</si>
  <si>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</si>
  <si>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</si>
  <si>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</si>
  <si>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</si>
  <si>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</si>
  <si>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</si>
  <si>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</si>
  <si>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</si>
  <si>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</si>
  <si>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</si>
  <si>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</si>
  <si>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 xml:space="preserve">"ALL OTHER" SUBTOTAL </t>
  </si>
  <si>
    <t>Total Revenue Requirements</t>
  </si>
  <si>
    <t>Form 8.1b (Bundled)</t>
  </si>
  <si>
    <t>Form 1.6a</t>
  </si>
  <si>
    <t>BUDGET APPROPRIATIONS OR ACTUAL COSTS AND COST PROJECTIONS BY MAJOR EXPENSE CATEGORY</t>
  </si>
  <si>
    <t>REVENUE REQUIREMENTS BY BUNDLED CUSTOMER CLASS</t>
  </si>
  <si>
    <t>POU</t>
  </si>
  <si>
    <t>X</t>
  </si>
  <si>
    <t>ENEFGY EFFICIENCY EXPENSES FROM PROCUREMENT BUDGET</t>
  </si>
  <si>
    <t>Revenue Requirements Allocation</t>
  </si>
  <si>
    <t>Form 2.1</t>
  </si>
  <si>
    <t>Due Dates:</t>
  </si>
  <si>
    <t>PLANNING AREA ECONOMIC AND DEMOGRAPHIC ASSUMPTIONS</t>
  </si>
  <si>
    <t>DEMAND RESPONSE - CUMULATIVE INCREMENTAL IMPACTS</t>
  </si>
  <si>
    <t>Form 1.8</t>
  </si>
  <si>
    <t>PHOTOVOLTAIC INTERCONNECTION DATA</t>
  </si>
  <si>
    <t>Surplus Power Sales Revenue (-)</t>
  </si>
  <si>
    <t>Average Natural Gas Price $/MMBtu</t>
  </si>
  <si>
    <t>Coal Price Forecast $/MMBtu</t>
  </si>
  <si>
    <t>GENERATION PLANT</t>
  </si>
  <si>
    <t>California Solar Initiatives</t>
  </si>
  <si>
    <t>Total Revenue Requirements (From Form 8.1a)</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</si>
  <si>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</si>
  <si>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</si>
  <si>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</si>
  <si>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</si>
  <si>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</si>
  <si>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</si>
  <si>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</si>
  <si>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</si>
  <si>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</si>
  <si>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</si>
  <si>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</si>
  <si>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Form 8.1a</t>
  </si>
  <si>
    <t>Publicly Owned Utility Name:</t>
  </si>
  <si>
    <t>Battery Storage</t>
  </si>
  <si>
    <t>Form 1.1b</t>
  </si>
  <si>
    <t>Form 4</t>
  </si>
  <si>
    <t>Form 6</t>
  </si>
  <si>
    <t>DEMAND FORCAST METHODS AND MODELS</t>
  </si>
  <si>
    <t>INCREMENTAL DEMAND-SIDE PROGRAM METHODOLOGY</t>
  </si>
  <si>
    <t xml:space="preserve">LOCAL PRIVATE SUPPLY BY SECTOR - PHOTOVOLTAIC &amp; CHP INCLUDING FUEL CELLS </t>
  </si>
  <si>
    <t xml:space="preserve">LOCAL PRIVATE SUPPLY BY SECTOR - STANDALONE BATTERY ENERGY STORAGE AND BATTERY ENERGY STORAGE PAIRED WITH PHOTOVOLTAIC SYSTEM </t>
  </si>
  <si>
    <t>Form 1.7a</t>
  </si>
  <si>
    <t>Form 1.7b</t>
  </si>
  <si>
    <t>Form 1.7c</t>
  </si>
  <si>
    <t>Forms 1.1a (for 2017-2018 ) and Form 1.8:</t>
  </si>
  <si>
    <t>2019 Integrated Energy Policy Report</t>
  </si>
  <si>
    <t>Docket Number 19-IEPR-03</t>
  </si>
  <si>
    <t>RECORDED LSE HOURLY  LOADS FOR 2017, 2018 and Forecast Loads for 2019</t>
  </si>
  <si>
    <t>(report in nominal dollars, thousands)</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</si>
  <si>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</si>
  <si>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</si>
  <si>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Pasadena Water and Power</t>
  </si>
  <si>
    <t>N/A</t>
  </si>
  <si>
    <t>Fiscal Year (July 1- June 30)</t>
  </si>
  <si>
    <t>Total Retail Sales Collected</t>
  </si>
  <si>
    <t>Federal power (Hoover Dam)</t>
  </si>
  <si>
    <t xml:space="preserve"> Commercial &amp; Industrial</t>
  </si>
  <si>
    <t>Mandip K. Samra, Power Resource Planning Manager</t>
  </si>
  <si>
    <t>150 S. Los Robles Ave. #200, Pasadena, CA 91101</t>
  </si>
  <si>
    <t>626-744-7493</t>
  </si>
  <si>
    <t>msamra@cityofpasadena.net</t>
  </si>
  <si>
    <t>RETAIL SALES OF ELECTRICITY BY CLASS OR SECTOR (GWh) Bundled</t>
  </si>
  <si>
    <t>TOTAL ENERGY TO SERVE LOAD (GWh)</t>
  </si>
  <si>
    <t>PEAK DEMAND WEATHER SCENARIOS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</si>
</sst>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quot;$&quot;#,##0"/>
    <numFmt numFmtId="171" formatCode="_(&quot;$&quot;* #,##0_);_(&quot;$&quot;* \(#,##0\);_(&quot;$&quot;*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4"/>
      <color theme="0"/>
      <name val="Arial"/>
      <family val="2"/>
    </font>
    <font>
      <b/>
      <sz val="12"/>
      <color theme="1"/>
      <name val="Arial"/>
      <family val="2"/>
    </font>
    <font>
      <b/>
      <sz val="11"/>
      <color rgb="FFFF0000"/>
      <name val="Arial"/>
      <family val="2"/>
    </font>
    <font>
      <sz val="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s>
  <cellStyleXfs count="29">
    <xf numFmtId="0" fontId="0" fillId="0" borderId="0"/>
    <xf numFmtId="168"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69" fontId="4" fillId="0" borderId="0">
      <protection locked="0"/>
    </xf>
    <xf numFmtId="169"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4"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1" fillId="0" borderId="0"/>
    <xf numFmtId="44" fontId="33" fillId="0" borderId="0" applyFont="0" applyFill="0" applyBorder="0" applyAlignment="0" applyProtection="0"/>
  </cellStyleXfs>
  <cellXfs count="226">
    <xf numFmtId="0" fontId="0" fillId="0" borderId="0" xfId="0"/>
    <xf numFmtId="0" fontId="10" fillId="0" borderId="0" xfId="0" applyFont="1"/>
    <xf numFmtId="0" fontId="14" fillId="0" borderId="7" xfId="0" applyFont="1" applyBorder="1" applyAlignment="1">
      <alignment horizontal="center" vertical="top"/>
    </xf>
    <xf numFmtId="0" fontId="0" fillId="0" borderId="8" xfId="0" applyBorder="1"/>
    <xf numFmtId="0" fontId="0" fillId="0" borderId="8" xfId="0" applyBorder="1" applyAlignment="1"/>
    <xf numFmtId="0" fontId="4" fillId="0" borderId="0" xfId="18"/>
    <xf numFmtId="0" fontId="12" fillId="8" borderId="10" xfId="18" applyFont="1" applyFill="1" applyBorder="1" applyAlignment="1">
      <alignment vertical="top" wrapText="1"/>
    </xf>
    <xf numFmtId="0" fontId="12" fillId="8" borderId="11" xfId="18" applyFont="1" applyFill="1" applyBorder="1" applyAlignment="1">
      <alignment horizontal="center" vertical="top" wrapText="1"/>
    </xf>
    <xf numFmtId="0" fontId="12" fillId="8" borderId="12" xfId="18" applyFont="1" applyFill="1" applyBorder="1" applyAlignment="1">
      <alignment horizontal="center" vertical="top" wrapText="1"/>
    </xf>
    <xf numFmtId="0" fontId="9" fillId="6" borderId="10" xfId="18" applyFont="1" applyFill="1" applyBorder="1" applyAlignment="1">
      <alignment horizontal="left" vertical="top" wrapText="1"/>
    </xf>
    <xf numFmtId="0" fontId="7" fillId="6" borderId="11" xfId="18" applyFont="1" applyFill="1" applyBorder="1" applyAlignment="1">
      <alignment vertical="top" wrapText="1"/>
    </xf>
    <xf numFmtId="0" fontId="7" fillId="6" borderId="12" xfId="18" applyFont="1" applyFill="1" applyBorder="1" applyAlignment="1">
      <alignment vertical="top" wrapText="1"/>
    </xf>
    <xf numFmtId="0" fontId="4" fillId="6" borderId="0" xfId="18" applyFill="1"/>
    <xf numFmtId="0" fontId="9" fillId="3" borderId="10" xfId="18" applyFont="1" applyFill="1" applyBorder="1" applyAlignment="1">
      <alignment horizontal="left" vertical="top" wrapText="1"/>
    </xf>
    <xf numFmtId="0" fontId="7" fillId="3" borderId="11" xfId="18" applyFont="1" applyFill="1" applyBorder="1" applyAlignment="1">
      <alignment vertical="top" wrapText="1"/>
    </xf>
    <xf numFmtId="0" fontId="7" fillId="3" borderId="12" xfId="18" applyFont="1" applyFill="1" applyBorder="1" applyAlignment="1">
      <alignment vertical="top" wrapText="1"/>
    </xf>
    <xf numFmtId="0" fontId="4" fillId="0" borderId="0" xfId="18" applyFill="1"/>
    <xf numFmtId="0" fontId="9" fillId="6" borderId="13" xfId="18" applyFont="1" applyFill="1" applyBorder="1" applyAlignment="1">
      <alignment horizontal="right" vertical="top" wrapText="1"/>
    </xf>
    <xf numFmtId="0" fontId="7" fillId="0" borderId="13" xfId="18" applyFont="1" applyFill="1" applyBorder="1" applyAlignment="1">
      <alignment vertical="top" wrapText="1"/>
    </xf>
    <xf numFmtId="0" fontId="9" fillId="6" borderId="14" xfId="18" applyFont="1" applyFill="1" applyBorder="1" applyAlignment="1">
      <alignment horizontal="right" vertical="top" wrapText="1"/>
    </xf>
    <xf numFmtId="0" fontId="7" fillId="0" borderId="14" xfId="18" applyFont="1" applyFill="1" applyBorder="1" applyAlignment="1">
      <alignment vertical="top" wrapText="1"/>
    </xf>
    <xf numFmtId="0" fontId="9" fillId="6" borderId="15" xfId="18" applyFont="1" applyFill="1" applyBorder="1" applyAlignment="1">
      <alignment horizontal="right" vertical="top" wrapText="1"/>
    </xf>
    <xf numFmtId="0" fontId="7" fillId="6" borderId="15" xfId="18" applyFont="1" applyFill="1" applyBorder="1" applyAlignment="1">
      <alignment vertical="top" wrapText="1"/>
    </xf>
    <xf numFmtId="0" fontId="9" fillId="6" borderId="16" xfId="18" applyFont="1" applyFill="1" applyBorder="1" applyAlignment="1">
      <alignment horizontal="right" vertical="top" wrapText="1"/>
    </xf>
    <xf numFmtId="0" fontId="7" fillId="6" borderId="16" xfId="18" applyFont="1" applyFill="1" applyBorder="1" applyAlignment="1">
      <alignment vertical="top" wrapText="1"/>
    </xf>
    <xf numFmtId="0" fontId="7" fillId="6" borderId="13" xfId="18" applyFont="1" applyFill="1" applyBorder="1" applyAlignment="1">
      <alignment vertical="top" wrapText="1"/>
    </xf>
    <xf numFmtId="0" fontId="7" fillId="6" borderId="14" xfId="18" applyFont="1" applyFill="1" applyBorder="1" applyAlignment="1">
      <alignment vertical="top" wrapText="1"/>
    </xf>
    <xf numFmtId="0" fontId="7" fillId="6" borderId="17" xfId="18" applyFont="1" applyFill="1" applyBorder="1" applyAlignment="1">
      <alignment vertical="top" wrapText="1"/>
    </xf>
    <xf numFmtId="0" fontId="7" fillId="6" borderId="18" xfId="18" applyFont="1" applyFill="1" applyBorder="1" applyAlignment="1">
      <alignment vertical="top" wrapText="1"/>
    </xf>
    <xf numFmtId="0" fontId="9" fillId="7" borderId="16" xfId="18" applyFont="1" applyFill="1" applyBorder="1" applyAlignment="1">
      <alignment horizontal="right" vertical="top" wrapText="1"/>
    </xf>
    <xf numFmtId="0" fontId="7" fillId="7" borderId="14" xfId="18" applyFont="1" applyFill="1" applyBorder="1" applyAlignment="1">
      <alignment vertical="top" wrapText="1"/>
    </xf>
    <xf numFmtId="0" fontId="7" fillId="0" borderId="13" xfId="18" applyFont="1" applyBorder="1" applyAlignment="1">
      <alignment vertical="top" wrapText="1"/>
    </xf>
    <xf numFmtId="0" fontId="7" fillId="0" borderId="14" xfId="18" applyFont="1" applyBorder="1" applyAlignment="1">
      <alignment vertical="top" wrapText="1"/>
    </xf>
    <xf numFmtId="0" fontId="9" fillId="0" borderId="19" xfId="18" applyFont="1" applyBorder="1" applyAlignment="1">
      <alignment horizontal="left" vertical="top" wrapText="1"/>
    </xf>
    <xf numFmtId="0" fontId="7" fillId="0" borderId="20" xfId="18" applyFont="1" applyBorder="1" applyAlignment="1">
      <alignment vertical="top" wrapText="1"/>
    </xf>
    <xf numFmtId="0" fontId="7" fillId="0" borderId="18" xfId="18" applyFont="1" applyBorder="1" applyAlignment="1">
      <alignment vertical="top" wrapText="1"/>
    </xf>
    <xf numFmtId="0" fontId="9" fillId="0" borderId="15" xfId="18" applyFont="1" applyBorder="1" applyAlignment="1">
      <alignment horizontal="right" vertical="top" wrapText="1"/>
    </xf>
    <xf numFmtId="0" fontId="7" fillId="0" borderId="21" xfId="18" applyFont="1" applyBorder="1" applyAlignment="1">
      <alignment vertical="top" wrapText="1"/>
    </xf>
    <xf numFmtId="0" fontId="7" fillId="0" borderId="15" xfId="18" applyFont="1" applyBorder="1" applyAlignment="1">
      <alignment vertical="top" wrapText="1"/>
    </xf>
    <xf numFmtId="0" fontId="9" fillId="0" borderId="17" xfId="18" applyFont="1" applyBorder="1" applyAlignment="1">
      <alignment horizontal="right" vertical="top" wrapText="1"/>
    </xf>
    <xf numFmtId="0" fontId="9" fillId="0" borderId="16" xfId="18" applyFont="1" applyBorder="1" applyAlignment="1">
      <alignment horizontal="right" vertical="top" wrapText="1"/>
    </xf>
    <xf numFmtId="0" fontId="9" fillId="0" borderId="9" xfId="18" applyFont="1" applyBorder="1" applyAlignment="1">
      <alignment horizontal="left" vertical="top" wrapText="1"/>
    </xf>
    <xf numFmtId="0" fontId="7" fillId="6" borderId="22" xfId="18" applyFont="1" applyFill="1" applyBorder="1" applyAlignment="1">
      <alignment vertical="top" wrapText="1"/>
    </xf>
    <xf numFmtId="0" fontId="7" fillId="6" borderId="23" xfId="18" applyFont="1" applyFill="1" applyBorder="1" applyAlignment="1">
      <alignment vertical="top" wrapText="1"/>
    </xf>
    <xf numFmtId="0" fontId="7" fillId="0" borderId="17" xfId="18" applyFont="1" applyFill="1" applyBorder="1" applyAlignment="1">
      <alignment vertical="top" wrapText="1"/>
    </xf>
    <xf numFmtId="0" fontId="7" fillId="0" borderId="18" xfId="18" applyFont="1" applyFill="1" applyBorder="1" applyAlignment="1">
      <alignment vertical="top" wrapText="1"/>
    </xf>
    <xf numFmtId="0" fontId="7" fillId="0" borderId="9" xfId="18" applyFont="1" applyFill="1" applyBorder="1" applyAlignment="1">
      <alignment vertical="top" wrapText="1"/>
    </xf>
    <xf numFmtId="0" fontId="7" fillId="0" borderId="17" xfId="18" applyFont="1" applyBorder="1" applyAlignment="1">
      <alignment vertical="top" wrapText="1"/>
    </xf>
    <xf numFmtId="0" fontId="7" fillId="0" borderId="16" xfId="18" applyFont="1" applyBorder="1" applyAlignment="1">
      <alignment vertical="top" wrapText="1"/>
    </xf>
    <xf numFmtId="0" fontId="12" fillId="0" borderId="9" xfId="18" applyFont="1" applyFill="1" applyBorder="1" applyAlignment="1">
      <alignment horizontal="center" vertical="top" wrapText="1"/>
    </xf>
    <xf numFmtId="0" fontId="4" fillId="9" borderId="0" xfId="18" applyFont="1" applyFill="1" applyBorder="1" applyAlignment="1">
      <alignment vertical="top" wrapText="1"/>
    </xf>
    <xf numFmtId="0" fontId="4" fillId="9" borderId="8" xfId="18" applyFont="1" applyFill="1" applyBorder="1" applyAlignment="1">
      <alignment vertical="top" wrapText="1"/>
    </xf>
    <xf numFmtId="0" fontId="4" fillId="0" borderId="0" xfId="18" applyFont="1"/>
    <xf numFmtId="0" fontId="22" fillId="3" borderId="26" xfId="18" applyFont="1" applyFill="1" applyBorder="1" applyAlignment="1">
      <alignment vertical="top" wrapText="1"/>
    </xf>
    <xf numFmtId="0" fontId="7" fillId="3" borderId="22" xfId="18" applyFont="1" applyFill="1" applyBorder="1" applyAlignment="1">
      <alignment vertical="top" wrapText="1"/>
    </xf>
    <xf numFmtId="0" fontId="7" fillId="3" borderId="23" xfId="18" applyFont="1" applyFill="1" applyBorder="1" applyAlignment="1">
      <alignment vertical="top" wrapText="1"/>
    </xf>
    <xf numFmtId="0" fontId="22" fillId="0" borderId="26" xfId="18" applyFont="1" applyFill="1" applyBorder="1" applyAlignment="1">
      <alignment vertical="top" shrinkToFit="1"/>
    </xf>
    <xf numFmtId="0" fontId="7" fillId="0" borderId="27" xfId="18" applyFont="1" applyBorder="1" applyAlignment="1">
      <alignment vertical="top" wrapText="1"/>
    </xf>
    <xf numFmtId="0" fontId="7" fillId="0" borderId="9" xfId="18" applyFont="1" applyBorder="1" applyAlignment="1">
      <alignment vertical="top" wrapText="1"/>
    </xf>
    <xf numFmtId="0" fontId="22" fillId="3" borderId="10" xfId="18" applyFont="1" applyFill="1" applyBorder="1" applyAlignment="1">
      <alignment vertical="top" wrapText="1"/>
    </xf>
    <xf numFmtId="0" fontId="7" fillId="3" borderId="0" xfId="18" applyFont="1" applyFill="1" applyBorder="1" applyAlignment="1">
      <alignment vertical="top" wrapText="1"/>
    </xf>
    <xf numFmtId="0" fontId="7" fillId="3" borderId="8" xfId="18" applyFont="1" applyFill="1" applyBorder="1" applyAlignment="1">
      <alignment vertical="top" wrapText="1"/>
    </xf>
    <xf numFmtId="0" fontId="22" fillId="0" borderId="13" xfId="18" applyFont="1" applyBorder="1" applyAlignment="1">
      <alignment horizontal="right" vertical="top" wrapText="1"/>
    </xf>
    <xf numFmtId="0" fontId="7" fillId="0" borderId="28" xfId="18" applyFont="1" applyBorder="1" applyAlignment="1">
      <alignment vertical="top" wrapText="1"/>
    </xf>
    <xf numFmtId="0" fontId="7" fillId="0" borderId="29" xfId="18" applyFont="1" applyBorder="1" applyAlignment="1">
      <alignment vertical="top" wrapText="1"/>
    </xf>
    <xf numFmtId="0" fontId="22" fillId="0" borderId="17" xfId="18" applyFont="1" applyBorder="1" applyAlignment="1">
      <alignment horizontal="right" vertical="top" wrapText="1"/>
    </xf>
    <xf numFmtId="0" fontId="7" fillId="0" borderId="3" xfId="18" applyFont="1" applyBorder="1" applyAlignment="1">
      <alignment vertical="top" wrapText="1"/>
    </xf>
    <xf numFmtId="0" fontId="7" fillId="0" borderId="30" xfId="18" applyFont="1" applyBorder="1" applyAlignment="1">
      <alignment vertical="top" wrapText="1"/>
    </xf>
    <xf numFmtId="0" fontId="22" fillId="0" borderId="16" xfId="18" applyFont="1" applyBorder="1" applyAlignment="1">
      <alignment horizontal="right" vertical="top" wrapText="1"/>
    </xf>
    <xf numFmtId="0" fontId="7" fillId="0" borderId="5" xfId="18" applyFont="1" applyBorder="1" applyAlignment="1">
      <alignment vertical="top" wrapText="1"/>
    </xf>
    <xf numFmtId="0" fontId="7" fillId="0" borderId="31" xfId="18" applyFont="1" applyBorder="1" applyAlignment="1">
      <alignment vertical="top" wrapText="1"/>
    </xf>
    <xf numFmtId="0" fontId="3" fillId="0" borderId="32" xfId="18" applyFont="1" applyBorder="1" applyAlignment="1">
      <alignment horizontal="right" vertical="top" wrapText="1"/>
    </xf>
    <xf numFmtId="0" fontId="3" fillId="0" borderId="32" xfId="18" applyFont="1" applyBorder="1" applyAlignment="1">
      <alignment vertical="top" wrapText="1"/>
    </xf>
    <xf numFmtId="0" fontId="7" fillId="0" borderId="33" xfId="18" applyFont="1" applyBorder="1" applyAlignment="1">
      <alignment vertical="top" wrapText="1"/>
    </xf>
    <xf numFmtId="0" fontId="7" fillId="0" borderId="34" xfId="18" applyFont="1" applyBorder="1" applyAlignment="1">
      <alignment vertical="top" wrapText="1"/>
    </xf>
    <xf numFmtId="0" fontId="7" fillId="0" borderId="6" xfId="18" applyFont="1" applyBorder="1" applyAlignment="1">
      <alignment vertical="top" wrapText="1"/>
    </xf>
    <xf numFmtId="0" fontId="7" fillId="0" borderId="35" xfId="18" applyFont="1" applyBorder="1" applyAlignment="1">
      <alignment vertical="top" wrapText="1"/>
    </xf>
    <xf numFmtId="0" fontId="7" fillId="0" borderId="36" xfId="18" applyFont="1" applyBorder="1" applyAlignment="1">
      <alignment vertical="top" wrapText="1"/>
    </xf>
    <xf numFmtId="0" fontId="7" fillId="0" borderId="37" xfId="18" applyFont="1" applyBorder="1" applyAlignment="1">
      <alignment vertical="top" wrapText="1"/>
    </xf>
    <xf numFmtId="0" fontId="22" fillId="3" borderId="9" xfId="18" applyFont="1" applyFill="1" applyBorder="1" applyAlignment="1">
      <alignment vertical="top" wrapText="1"/>
    </xf>
    <xf numFmtId="0" fontId="9" fillId="0" borderId="38" xfId="18" applyFont="1" applyBorder="1" applyAlignment="1">
      <alignment vertical="top" wrapText="1"/>
    </xf>
    <xf numFmtId="0" fontId="3" fillId="0" borderId="0" xfId="18" applyFont="1"/>
    <xf numFmtId="0" fontId="9" fillId="7" borderId="7" xfId="18" applyFont="1" applyFill="1" applyBorder="1" applyAlignment="1">
      <alignment horizontal="right" vertical="top" wrapText="1"/>
    </xf>
    <xf numFmtId="0" fontId="9" fillId="0" borderId="7"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2" xfId="0" applyFill="1" applyBorder="1"/>
    <xf numFmtId="6" fontId="3" fillId="0" borderId="7" xfId="21" applyNumberFormat="1" applyFont="1" applyFill="1" applyBorder="1"/>
    <xf numFmtId="0" fontId="3" fillId="0" borderId="7" xfId="0" applyFont="1" applyFill="1" applyBorder="1"/>
    <xf numFmtId="0" fontId="5" fillId="0" borderId="7" xfId="0" applyFont="1" applyFill="1" applyBorder="1"/>
    <xf numFmtId="0" fontId="5" fillId="0" borderId="26" xfId="0" applyFont="1" applyFill="1" applyBorder="1"/>
    <xf numFmtId="15" fontId="0" fillId="0" borderId="25" xfId="0" applyNumberFormat="1" applyFill="1" applyBorder="1" applyAlignment="1">
      <alignment horizontal="center"/>
    </xf>
    <xf numFmtId="0" fontId="0" fillId="0" borderId="25" xfId="0" applyFill="1" applyBorder="1"/>
    <xf numFmtId="0" fontId="0" fillId="0" borderId="47" xfId="0" applyFill="1" applyBorder="1"/>
    <xf numFmtId="0" fontId="2" fillId="0" borderId="47" xfId="18" applyFont="1" applyFill="1" applyBorder="1" applyAlignment="1">
      <alignment horizontal="center"/>
    </xf>
    <xf numFmtId="0" fontId="2" fillId="0" borderId="47" xfId="0" applyFont="1" applyFill="1" applyBorder="1"/>
    <xf numFmtId="0" fontId="25" fillId="0" borderId="0" xfId="0" applyFont="1"/>
    <xf numFmtId="0" fontId="9" fillId="0" borderId="7" xfId="0" applyFont="1" applyBorder="1" applyAlignment="1">
      <alignment horizontal="left" vertical="top" wrapText="1"/>
    </xf>
    <xf numFmtId="0" fontId="27" fillId="0" borderId="0" xfId="0" applyFont="1"/>
    <xf numFmtId="0" fontId="7" fillId="0" borderId="7" xfId="18" applyFont="1" applyBorder="1" applyAlignment="1">
      <alignment vertical="top" wrapText="1"/>
    </xf>
    <xf numFmtId="0" fontId="7" fillId="0" borderId="45" xfId="18" applyFont="1" applyBorder="1" applyAlignment="1">
      <alignment vertical="top" wrapText="1"/>
    </xf>
    <xf numFmtId="0" fontId="7" fillId="0" borderId="40" xfId="18" applyFont="1" applyBorder="1" applyAlignment="1">
      <alignment vertical="top" wrapText="1"/>
    </xf>
    <xf numFmtId="0" fontId="7" fillId="0" borderId="7" xfId="0" applyFont="1" applyBorder="1" applyAlignment="1">
      <alignment vertical="top" wrapText="1"/>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29" fillId="0" borderId="39" xfId="0" applyFont="1" applyFill="1" applyBorder="1"/>
    <xf numFmtId="0" fontId="9" fillId="0" borderId="7" xfId="0" applyFont="1" applyBorder="1" applyAlignment="1">
      <alignment vertical="top" wrapText="1"/>
    </xf>
    <xf numFmtId="167" fontId="7" fillId="0" borderId="8" xfId="0" applyNumberFormat="1" applyFont="1" applyBorder="1" applyAlignment="1">
      <alignment horizontal="center" vertical="top" wrapText="1"/>
    </xf>
    <xf numFmtId="0" fontId="10" fillId="0" borderId="22" xfId="0" applyFont="1" applyFill="1" applyBorder="1"/>
    <xf numFmtId="0" fontId="7" fillId="0" borderId="7" xfId="0" applyFont="1" applyBorder="1" applyAlignment="1">
      <alignment horizontal="right" vertical="top" wrapText="1"/>
    </xf>
    <xf numFmtId="167" fontId="9" fillId="0" borderId="8" xfId="0" applyNumberFormat="1" applyFont="1" applyBorder="1" applyAlignment="1">
      <alignment horizontal="left" vertical="top" wrapText="1" indent="3"/>
    </xf>
    <xf numFmtId="0" fontId="9" fillId="0" borderId="48" xfId="18" applyFont="1" applyBorder="1" applyAlignment="1">
      <alignment horizontal="left" vertical="top" wrapText="1"/>
    </xf>
    <xf numFmtId="0" fontId="9" fillId="0" borderId="29" xfId="18" applyFont="1" applyBorder="1" applyAlignment="1">
      <alignment horizontal="right" vertical="top" wrapText="1"/>
    </xf>
    <xf numFmtId="0" fontId="9" fillId="0" borderId="42" xfId="18" applyFont="1" applyBorder="1" applyAlignment="1">
      <alignment horizontal="right" vertical="top" wrapText="1"/>
    </xf>
    <xf numFmtId="0" fontId="9" fillId="3" borderId="24" xfId="18" applyFont="1" applyFill="1" applyBorder="1" applyAlignment="1">
      <alignment horizontal="left" vertical="top" wrapText="1"/>
    </xf>
    <xf numFmtId="0" fontId="9" fillId="0" borderId="46" xfId="18" applyFont="1" applyFill="1" applyBorder="1" applyAlignment="1">
      <alignment horizontal="left" vertical="top" wrapText="1"/>
    </xf>
    <xf numFmtId="0" fontId="9" fillId="0" borderId="29" xfId="18" applyFont="1" applyFill="1" applyBorder="1" applyAlignment="1">
      <alignment horizontal="right" vertical="top" wrapText="1"/>
    </xf>
    <xf numFmtId="0" fontId="9" fillId="0" borderId="30" xfId="18" applyFont="1" applyFill="1" applyBorder="1" applyAlignment="1">
      <alignment horizontal="right" vertical="top" wrapText="1"/>
    </xf>
    <xf numFmtId="0" fontId="9" fillId="0" borderId="44" xfId="18" applyFont="1" applyFill="1" applyBorder="1" applyAlignment="1">
      <alignment horizontal="right" vertical="top" wrapText="1"/>
    </xf>
    <xf numFmtId="0" fontId="9" fillId="0" borderId="24" xfId="18" applyFont="1" applyFill="1" applyBorder="1" applyAlignment="1">
      <alignment horizontal="left" vertical="top" wrapText="1"/>
    </xf>
    <xf numFmtId="0" fontId="9" fillId="0" borderId="49" xfId="18" applyFont="1" applyFill="1" applyBorder="1" applyAlignment="1">
      <alignment horizontal="right" vertical="top" wrapText="1"/>
    </xf>
    <xf numFmtId="0" fontId="9" fillId="0" borderId="41" xfId="18" applyFont="1" applyBorder="1" applyAlignment="1">
      <alignment horizontal="right" vertical="top" wrapText="1"/>
    </xf>
    <xf numFmtId="0" fontId="9" fillId="0" borderId="30" xfId="18" applyFont="1" applyBorder="1" applyAlignment="1">
      <alignment horizontal="right" vertical="top" wrapText="1"/>
    </xf>
    <xf numFmtId="0" fontId="12" fillId="8" borderId="46" xfId="18" applyFont="1" applyFill="1" applyBorder="1" applyAlignment="1">
      <alignment vertical="top" wrapText="1"/>
    </xf>
    <xf numFmtId="0" fontId="9" fillId="0" borderId="29" xfId="18" applyFont="1" applyBorder="1" applyAlignment="1">
      <alignment horizontal="left" vertical="top" wrapText="1"/>
    </xf>
    <xf numFmtId="0" fontId="9" fillId="0" borderId="30" xfId="18" applyFont="1" applyBorder="1" applyAlignment="1">
      <alignment horizontal="left" vertical="top" wrapText="1"/>
    </xf>
    <xf numFmtId="0" fontId="9" fillId="0" borderId="31" xfId="18" applyFont="1" applyBorder="1" applyAlignment="1">
      <alignment horizontal="left" vertical="top" wrapText="1"/>
    </xf>
    <xf numFmtId="0" fontId="12" fillId="8" borderId="24" xfId="18" applyFont="1" applyFill="1" applyBorder="1" applyAlignment="1">
      <alignment vertical="top" wrapText="1"/>
    </xf>
    <xf numFmtId="0" fontId="12" fillId="8" borderId="24" xfId="18" applyFont="1" applyFill="1" applyBorder="1"/>
    <xf numFmtId="0" fontId="3" fillId="9" borderId="50" xfId="18" applyFont="1" applyFill="1" applyBorder="1" applyAlignment="1">
      <alignment horizontal="right" vertical="top" wrapText="1"/>
    </xf>
    <xf numFmtId="0" fontId="14" fillId="3" borderId="46" xfId="18" applyFont="1" applyFill="1" applyBorder="1" applyAlignment="1">
      <alignment vertical="top" shrinkToFit="1"/>
    </xf>
    <xf numFmtId="0" fontId="9" fillId="0" borderId="40" xfId="18" applyFont="1" applyBorder="1" applyAlignment="1">
      <alignment vertical="top" wrapText="1"/>
    </xf>
    <xf numFmtId="0" fontId="9" fillId="0" borderId="9" xfId="18" applyFont="1" applyBorder="1" applyAlignment="1">
      <alignment horizontal="center" vertical="center" wrapText="1"/>
    </xf>
    <xf numFmtId="0" fontId="7" fillId="7" borderId="9" xfId="18" applyFont="1" applyFill="1" applyBorder="1" applyAlignment="1">
      <alignment vertical="top" wrapText="1"/>
    </xf>
    <xf numFmtId="0" fontId="9" fillId="0" borderId="44" xfId="18" applyFont="1" applyBorder="1" applyAlignment="1">
      <alignment horizontal="right" vertical="top" wrapText="1"/>
    </xf>
    <xf numFmtId="0" fontId="14" fillId="0" borderId="7" xfId="18" applyFont="1" applyFill="1" applyBorder="1" applyAlignment="1">
      <alignment horizontal="center" vertical="top" wrapText="1"/>
    </xf>
    <xf numFmtId="0" fontId="14" fillId="0" borderId="0" xfId="18" applyFont="1" applyFill="1" applyBorder="1" applyAlignment="1">
      <alignment horizontal="center" vertical="top" wrapText="1"/>
    </xf>
    <xf numFmtId="0" fontId="9" fillId="6" borderId="26" xfId="18" applyFont="1" applyFill="1" applyBorder="1" applyAlignment="1">
      <alignment horizontal="left" vertical="top" wrapText="1"/>
    </xf>
    <xf numFmtId="0" fontId="9" fillId="0" borderId="19" xfId="18" applyFont="1" applyBorder="1" applyAlignment="1">
      <alignment horizontal="center" vertical="center" wrapText="1"/>
    </xf>
    <xf numFmtId="0" fontId="7" fillId="6" borderId="25" xfId="18" applyFont="1" applyFill="1" applyBorder="1" applyAlignment="1">
      <alignment vertical="top" wrapText="1"/>
    </xf>
    <xf numFmtId="0" fontId="7" fillId="6" borderId="43" xfId="18" applyFont="1" applyFill="1" applyBorder="1" applyAlignment="1">
      <alignment vertical="top" wrapText="1"/>
    </xf>
    <xf numFmtId="0" fontId="4" fillId="0" borderId="0" xfId="18" applyBorder="1"/>
    <xf numFmtId="0" fontId="3" fillId="0" borderId="0" xfId="18" applyFont="1" applyFill="1" applyBorder="1" applyAlignment="1">
      <alignment horizontal="center"/>
    </xf>
    <xf numFmtId="6" fontId="14" fillId="0" borderId="7" xfId="18" applyNumberFormat="1" applyFont="1" applyFill="1" applyBorder="1" applyAlignment="1">
      <alignment vertical="top"/>
    </xf>
    <xf numFmtId="0" fontId="9" fillId="0" borderId="25" xfId="18" applyFont="1" applyFill="1" applyBorder="1" applyAlignment="1">
      <alignment vertical="top" wrapText="1"/>
    </xf>
    <xf numFmtId="0" fontId="21" fillId="0" borderId="26" xfId="18" applyFont="1" applyFill="1" applyBorder="1" applyAlignment="1"/>
    <xf numFmtId="0" fontId="4" fillId="0" borderId="0" xfId="18" applyFont="1" applyBorder="1"/>
    <xf numFmtId="171" fontId="7" fillId="11" borderId="15" xfId="18" applyNumberFormat="1" applyFont="1" applyFill="1" applyBorder="1" applyAlignment="1">
      <alignment vertical="top" wrapText="1"/>
    </xf>
    <xf numFmtId="171" fontId="7" fillId="11" borderId="17" xfId="18" applyNumberFormat="1" applyFont="1" applyFill="1" applyBorder="1" applyAlignment="1">
      <alignment vertical="top" wrapText="1"/>
    </xf>
    <xf numFmtId="44" fontId="7" fillId="11" borderId="14" xfId="18" applyNumberFormat="1" applyFont="1" applyFill="1" applyBorder="1" applyAlignment="1">
      <alignment vertical="top" wrapText="1"/>
    </xf>
    <xf numFmtId="44" fontId="7" fillId="11" borderId="12" xfId="18" applyNumberFormat="1" applyFont="1" applyFill="1" applyBorder="1" applyAlignment="1">
      <alignment vertical="top" wrapText="1"/>
    </xf>
    <xf numFmtId="44" fontId="7" fillId="11" borderId="9" xfId="18" applyNumberFormat="1" applyFont="1" applyFill="1" applyBorder="1" applyAlignment="1">
      <alignment vertical="top" wrapText="1"/>
    </xf>
    <xf numFmtId="171" fontId="7" fillId="11" borderId="21" xfId="18" applyNumberFormat="1" applyFont="1" applyFill="1" applyBorder="1" applyAlignment="1">
      <alignment vertical="top" wrapText="1"/>
    </xf>
    <xf numFmtId="171" fontId="7" fillId="11" borderId="18" xfId="18" applyNumberFormat="1" applyFont="1" applyFill="1" applyBorder="1" applyAlignment="1">
      <alignment vertical="top" wrapText="1"/>
    </xf>
    <xf numFmtId="171" fontId="7" fillId="11" borderId="27" xfId="18" applyNumberFormat="1" applyFont="1" applyFill="1" applyBorder="1" applyAlignment="1">
      <alignment vertical="top" wrapText="1"/>
    </xf>
    <xf numFmtId="171" fontId="7" fillId="11" borderId="22" xfId="18" applyNumberFormat="1" applyFont="1" applyFill="1" applyBorder="1" applyAlignment="1">
      <alignment vertical="top" wrapText="1"/>
    </xf>
    <xf numFmtId="171" fontId="7" fillId="11" borderId="13" xfId="18" applyNumberFormat="1" applyFont="1" applyFill="1" applyBorder="1" applyAlignment="1">
      <alignment vertical="top" wrapText="1"/>
    </xf>
    <xf numFmtId="171" fontId="7" fillId="11" borderId="14" xfId="18" applyNumberFormat="1" applyFont="1" applyFill="1" applyBorder="1" applyAlignment="1">
      <alignment vertical="top" wrapText="1"/>
    </xf>
    <xf numFmtId="171" fontId="7" fillId="11" borderId="40" xfId="18" applyNumberFormat="1" applyFont="1" applyFill="1" applyBorder="1" applyAlignment="1">
      <alignment vertical="top" wrapText="1"/>
    </xf>
    <xf numFmtId="171" fontId="7" fillId="11" borderId="9" xfId="18" applyNumberFormat="1" applyFont="1" applyFill="1" applyBorder="1" applyAlignment="1">
      <alignment vertical="top" wrapText="1"/>
    </xf>
    <xf numFmtId="171" fontId="7" fillId="11" borderId="11" xfId="18" applyNumberFormat="1" applyFont="1" applyFill="1" applyBorder="1" applyAlignment="1">
      <alignment vertical="top" wrapText="1"/>
    </xf>
    <xf numFmtId="170" fontId="7" fillId="12" borderId="13" xfId="18" applyNumberFormat="1" applyFont="1" applyFill="1" applyBorder="1" applyAlignment="1">
      <alignment vertical="top" wrapText="1"/>
    </xf>
    <xf numFmtId="170" fontId="7" fillId="12" borderId="21" xfId="18" applyNumberFormat="1" applyFont="1" applyFill="1" applyBorder="1" applyAlignment="1">
      <alignment vertical="top" wrapText="1"/>
    </xf>
    <xf numFmtId="170" fontId="7" fillId="12" borderId="15" xfId="18" applyNumberFormat="1" applyFont="1" applyFill="1" applyBorder="1" applyAlignment="1">
      <alignment vertical="top" wrapText="1"/>
    </xf>
    <xf numFmtId="170" fontId="7" fillId="12" borderId="45" xfId="18" applyNumberFormat="1" applyFont="1" applyFill="1" applyBorder="1" applyAlignment="1">
      <alignment vertical="top" wrapText="1"/>
    </xf>
    <xf numFmtId="170" fontId="7" fillId="12" borderId="20" xfId="18" applyNumberFormat="1" applyFont="1" applyFill="1" applyBorder="1" applyAlignment="1">
      <alignment vertical="top" wrapText="1"/>
    </xf>
    <xf numFmtId="170" fontId="7" fillId="12" borderId="18" xfId="18" applyNumberFormat="1" applyFont="1" applyFill="1" applyBorder="1" applyAlignment="1">
      <alignment vertical="top" wrapText="1"/>
    </xf>
    <xf numFmtId="170" fontId="7" fillId="12" borderId="7" xfId="18" applyNumberFormat="1" applyFont="1" applyFill="1" applyBorder="1" applyAlignment="1">
      <alignment vertical="top" wrapText="1"/>
    </xf>
    <xf numFmtId="1" fontId="7" fillId="12" borderId="9" xfId="18" applyNumberFormat="1" applyFont="1" applyFill="1" applyBorder="1" applyAlignment="1">
      <alignment vertical="top" wrapText="1"/>
    </xf>
    <xf numFmtId="170" fontId="7" fillId="12" borderId="9" xfId="18" applyNumberFormat="1" applyFont="1" applyFill="1" applyBorder="1" applyAlignment="1">
      <alignment vertical="top" wrapText="1"/>
    </xf>
    <xf numFmtId="3" fontId="14" fillId="0" borderId="9" xfId="18" applyNumberFormat="1" applyFont="1" applyBorder="1" applyAlignment="1">
      <alignment horizontal="right" vertical="center" wrapText="1"/>
    </xf>
    <xf numFmtId="42" fontId="7" fillId="0" borderId="13" xfId="18" applyNumberFormat="1" applyFont="1" applyBorder="1" applyAlignment="1">
      <alignment vertical="top" wrapText="1"/>
    </xf>
    <xf numFmtId="42" fontId="7" fillId="0" borderId="17" xfId="18" applyNumberFormat="1" applyFont="1" applyBorder="1" applyAlignment="1">
      <alignment vertical="top" wrapText="1"/>
    </xf>
    <xf numFmtId="42" fontId="7" fillId="0" borderId="16" xfId="18" applyNumberFormat="1" applyFont="1" applyBorder="1" applyAlignment="1">
      <alignment vertical="top" wrapText="1"/>
    </xf>
    <xf numFmtId="170" fontId="7" fillId="0" borderId="9" xfId="18" applyNumberFormat="1" applyFont="1" applyFill="1" applyBorder="1" applyAlignment="1">
      <alignment vertical="top" wrapText="1"/>
    </xf>
    <xf numFmtId="6" fontId="29" fillId="0" borderId="0" xfId="18" applyNumberFormat="1" applyFont="1" applyFill="1" applyBorder="1" applyAlignment="1">
      <alignment vertical="top" wrapText="1"/>
    </xf>
    <xf numFmtId="0" fontId="32" fillId="3" borderId="9" xfId="18" applyFont="1" applyFill="1" applyBorder="1" applyAlignment="1">
      <alignment vertical="top" wrapText="1"/>
    </xf>
    <xf numFmtId="171" fontId="7" fillId="0" borderId="20" xfId="18" applyNumberFormat="1" applyFont="1" applyBorder="1" applyAlignment="1">
      <alignment vertical="top" wrapText="1"/>
    </xf>
    <xf numFmtId="171" fontId="7" fillId="3" borderId="11" xfId="28" applyNumberFormat="1" applyFont="1" applyFill="1" applyBorder="1" applyAlignment="1">
      <alignment vertical="top" wrapText="1"/>
    </xf>
    <xf numFmtId="171" fontId="7" fillId="0" borderId="33" xfId="28" applyNumberFormat="1" applyFont="1" applyBorder="1" applyAlignment="1">
      <alignment vertical="top" wrapText="1"/>
    </xf>
    <xf numFmtId="171" fontId="7" fillId="0" borderId="6" xfId="28" applyNumberFormat="1" applyFont="1" applyBorder="1" applyAlignment="1">
      <alignment vertical="top" wrapText="1"/>
    </xf>
    <xf numFmtId="171" fontId="7" fillId="0" borderId="36" xfId="28" applyNumberFormat="1" applyFont="1" applyBorder="1" applyAlignment="1">
      <alignment vertical="top" wrapText="1"/>
    </xf>
    <xf numFmtId="171" fontId="7" fillId="0" borderId="27" xfId="28" applyNumberFormat="1" applyFont="1" applyBorder="1" applyAlignment="1">
      <alignment vertical="top" wrapText="1"/>
    </xf>
    <xf numFmtId="0" fontId="0" fillId="13" borderId="47" xfId="0" applyFill="1" applyBorder="1"/>
    <xf numFmtId="6" fontId="0" fillId="13" borderId="47" xfId="0" applyNumberFormat="1" applyFill="1" applyBorder="1"/>
    <xf numFmtId="0" fontId="2" fillId="13" borderId="47" xfId="0" applyFont="1" applyFill="1" applyBorder="1"/>
    <xf numFmtId="0" fontId="2" fillId="0" borderId="0" xfId="0" applyFont="1" applyFill="1" applyBorder="1"/>
    <xf numFmtId="0" fontId="7" fillId="0" borderId="26" xfId="0" applyFont="1" applyBorder="1" applyAlignment="1">
      <alignment wrapText="1"/>
    </xf>
    <xf numFmtId="0" fontId="7" fillId="0" borderId="43" xfId="0" applyFont="1" applyBorder="1" applyAlignment="1">
      <alignment wrapText="1"/>
    </xf>
    <xf numFmtId="0" fontId="23" fillId="0" borderId="39" xfId="0" applyFont="1" applyBorder="1" applyAlignment="1">
      <alignment horizontal="center" vertical="top"/>
    </xf>
    <xf numFmtId="0" fontId="23" fillId="0" borderId="23" xfId="0" applyFont="1" applyBorder="1" applyAlignment="1">
      <alignment horizontal="center" vertical="top"/>
    </xf>
    <xf numFmtId="0" fontId="14" fillId="0" borderId="7" xfId="0" applyFont="1" applyBorder="1" applyAlignment="1">
      <alignment horizontal="center" vertical="top"/>
    </xf>
    <xf numFmtId="0" fontId="0" fillId="0" borderId="8" xfId="0" applyBorder="1" applyAlignment="1"/>
    <xf numFmtId="0" fontId="7" fillId="0" borderId="7" xfId="0" applyFont="1" applyBorder="1" applyAlignment="1">
      <alignment horizontal="left" vertical="top" wrapText="1"/>
    </xf>
    <xf numFmtId="0" fontId="13" fillId="0" borderId="8" xfId="0" applyFont="1" applyBorder="1" applyAlignment="1">
      <alignment horizontal="left" vertical="top" wrapText="1"/>
    </xf>
    <xf numFmtId="0" fontId="7" fillId="0" borderId="7" xfId="0" applyFont="1" applyBorder="1" applyAlignment="1">
      <alignment vertical="top" wrapText="1"/>
    </xf>
    <xf numFmtId="0" fontId="14" fillId="0" borderId="8" xfId="0" applyFont="1" applyBorder="1" applyAlignment="1">
      <alignment horizontal="center" vertical="top"/>
    </xf>
    <xf numFmtId="0" fontId="14" fillId="0" borderId="7" xfId="0" applyFont="1" applyFill="1" applyBorder="1" applyAlignment="1">
      <alignment horizontal="center" vertical="top"/>
    </xf>
    <xf numFmtId="0" fontId="14" fillId="0" borderId="8" xfId="0" applyFont="1" applyFill="1" applyBorder="1" applyAlignment="1">
      <alignment horizontal="center" vertical="top"/>
    </xf>
    <xf numFmtId="0" fontId="13" fillId="0" borderId="7" xfId="0" applyFont="1" applyBorder="1" applyAlignment="1">
      <alignment vertical="top" wrapText="1"/>
    </xf>
    <xf numFmtId="0" fontId="9" fillId="0" borderId="7" xfId="0" applyFont="1" applyBorder="1" applyAlignment="1">
      <alignment vertical="top" wrapText="1"/>
    </xf>
    <xf numFmtId="0" fontId="10" fillId="0" borderId="8" xfId="0" applyFont="1" applyBorder="1" applyAlignment="1"/>
    <xf numFmtId="0" fontId="9" fillId="0" borderId="10" xfId="18" applyFont="1" applyFill="1" applyBorder="1" applyAlignment="1">
      <alignment horizontal="left" vertical="top" wrapText="1"/>
    </xf>
    <xf numFmtId="0" fontId="4" fillId="0" borderId="11" xfId="18" applyBorder="1" applyAlignment="1">
      <alignment vertical="top" wrapText="1"/>
    </xf>
    <xf numFmtId="0" fontId="4" fillId="0" borderId="11" xfId="18" applyBorder="1" applyAlignment="1"/>
    <xf numFmtId="0" fontId="4" fillId="0" borderId="12" xfId="18" applyBorder="1" applyAlignment="1"/>
    <xf numFmtId="0" fontId="28" fillId="10" borderId="0" xfId="18" applyFont="1" applyFill="1" applyBorder="1" applyAlignment="1">
      <alignment horizontal="center"/>
    </xf>
    <xf numFmtId="6" fontId="31" fillId="0" borderId="0" xfId="18" applyNumberFormat="1" applyFont="1" applyFill="1" applyBorder="1" applyAlignment="1">
      <alignment horizontal="center"/>
    </xf>
    <xf numFmtId="0" fontId="31" fillId="0" borderId="0" xfId="18" applyFont="1" applyFill="1" applyBorder="1" applyAlignment="1">
      <alignment horizontal="center"/>
    </xf>
    <xf numFmtId="0" fontId="14" fillId="0" borderId="0" xfId="18" applyFont="1" applyFill="1" applyBorder="1" applyAlignment="1">
      <alignment horizontal="center"/>
    </xf>
    <xf numFmtId="0" fontId="3" fillId="0" borderId="0" xfId="18" applyFont="1" applyFill="1" applyBorder="1" applyAlignment="1">
      <alignment horizontal="center"/>
    </xf>
    <xf numFmtId="0" fontId="3" fillId="0" borderId="51" xfId="18" applyFont="1" applyFill="1" applyBorder="1" applyAlignment="1">
      <alignment horizontal="center"/>
    </xf>
    <xf numFmtId="0" fontId="30" fillId="10" borderId="39" xfId="18" applyFont="1" applyFill="1" applyBorder="1" applyAlignment="1">
      <alignment horizontal="center" vertical="top" wrapText="1"/>
    </xf>
    <xf numFmtId="0" fontId="30" fillId="10" borderId="22" xfId="18" applyFont="1" applyFill="1" applyBorder="1" applyAlignment="1">
      <alignment horizontal="center" vertical="top" wrapText="1"/>
    </xf>
    <xf numFmtId="6" fontId="9" fillId="0" borderId="7" xfId="18" applyNumberFormat="1" applyFont="1" applyFill="1" applyBorder="1" applyAlignment="1">
      <alignment horizontal="center" vertical="top" wrapText="1"/>
    </xf>
    <xf numFmtId="0" fontId="9" fillId="0" borderId="0" xfId="18" applyFont="1" applyFill="1" applyBorder="1" applyAlignment="1">
      <alignment horizontal="center" vertical="top" wrapText="1"/>
    </xf>
    <xf numFmtId="0" fontId="14" fillId="0" borderId="7" xfId="18" applyFont="1" applyFill="1" applyBorder="1" applyAlignment="1">
      <alignment horizontal="center" vertical="top"/>
    </xf>
    <xf numFmtId="0" fontId="14" fillId="0" borderId="0" xfId="18" applyFont="1" applyFill="1" applyBorder="1" applyAlignment="1">
      <alignment horizontal="center" vertical="top"/>
    </xf>
    <xf numFmtId="0" fontId="3" fillId="0" borderId="7" xfId="18" applyFont="1" applyFill="1" applyBorder="1" applyAlignment="1">
      <alignment horizontal="center" vertical="center"/>
    </xf>
    <xf numFmtId="0" fontId="3" fillId="0" borderId="0" xfId="18" applyFont="1" applyFill="1" applyBorder="1" applyAlignment="1">
      <alignment horizontal="center" vertical="center"/>
    </xf>
  </cellXfs>
  <cellStyles count="29">
    <cellStyle name="Actual Date" xfId="1"/>
    <cellStyle name="Comma 2" xfId="2"/>
    <cellStyle name="Comma0" xfId="3"/>
    <cellStyle name="Currency" xfId="28" builtinId="4"/>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Input [yellow]" xfId="15"/>
    <cellStyle name="no dec" xfId="16"/>
    <cellStyle name="Normal" xfId="0" builtinId="0"/>
    <cellStyle name="Normal - Style1" xfId="17"/>
    <cellStyle name="Normal 2" xfId="18"/>
    <cellStyle name="Normal 3" xfId="19"/>
    <cellStyle name="Normal 4" xfId="27"/>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4</xdr:col>
      <xdr:colOff>9527</xdr:colOff>
      <xdr:row>9</xdr:row>
      <xdr:rowOff>9525</xdr:rowOff>
    </xdr:from>
    <xdr:ext cx="4457698" cy="2143126"/>
    <xdr:sp macro="" textlink="">
      <xdr:nvSpPr>
        <xdr:cNvPr id="2" name="TextBox 1"/>
        <xdr:cNvSpPr txBox="1"/>
      </xdr:nvSpPr>
      <xdr:spPr>
        <a:xfrm>
          <a:off x="7715252" y="1609725"/>
          <a:ext cx="4457698" cy="2143126"/>
        </a:xfrm>
        <a:prstGeom prst="rect">
          <a:avLst/>
        </a:prstGeom>
        <a:solidFill>
          <a:schemeClr val="accent6"/>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NOTE: ALL DATA HIGHLIGHTED IN ORANGE</a:t>
          </a:r>
          <a:r>
            <a:rPr lang="en-US" sz="2400" b="1" baseline="0"/>
            <a:t> HAS BEEN SUBMITTED EARLIER AS PART OF THE FEBRUARY AND APRIL FILINGS</a:t>
          </a:r>
          <a:endParaRPr lang="en-US" sz="2400" b="1"/>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11</xdr:row>
      <xdr:rowOff>0</xdr:rowOff>
    </xdr:from>
    <xdr:ext cx="12893597" cy="1846921"/>
    <xdr:sp macro="" textlink="">
      <xdr:nvSpPr>
        <xdr:cNvPr id="2" name="TextBox 1"/>
        <xdr:cNvSpPr txBox="1"/>
      </xdr:nvSpPr>
      <xdr:spPr>
        <a:xfrm>
          <a:off x="6876585" y="2346402"/>
          <a:ext cx="12893597" cy="1846921"/>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PWP'S</a:t>
          </a:r>
          <a:r>
            <a:rPr lang="en-US" sz="2400" b="1" baseline="0"/>
            <a:t> NUCLEAR AND HYDROELECTRIC CONTRACTS (AND ADDITIONAL NATURAL GAS CONTRACTS) ARE PART OF CONTRACTS WITH JOINT POWER AGENCIES SECTION, BELOW</a:t>
          </a:r>
          <a:endParaRPr lang="en-US" sz="2400" b="1"/>
        </a:p>
      </xdr:txBody>
    </xdr:sp>
    <xdr:clientData/>
  </xdr:oneCellAnchor>
  <xdr:oneCellAnchor>
    <xdr:from>
      <xdr:col>6</xdr:col>
      <xdr:colOff>11617</xdr:colOff>
      <xdr:row>19</xdr:row>
      <xdr:rowOff>220702</xdr:rowOff>
    </xdr:from>
    <xdr:ext cx="8084633" cy="940883"/>
    <xdr:sp macro="" textlink="">
      <xdr:nvSpPr>
        <xdr:cNvPr id="3" name="TextBox 2"/>
        <xdr:cNvSpPr txBox="1"/>
      </xdr:nvSpPr>
      <xdr:spPr>
        <a:xfrm>
          <a:off x="11453233" y="4425641"/>
          <a:ext cx="8084633" cy="94088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PWP DOES NOT HAVE</a:t>
          </a:r>
          <a:r>
            <a:rPr lang="en-US" sz="2400" b="1" baseline="0"/>
            <a:t> FORECASTED DATA, AT THIS TIME</a:t>
          </a:r>
          <a:endParaRPr lang="en-US" sz="2400" b="1"/>
        </a:p>
      </xdr:txBody>
    </xdr:sp>
    <xdr:clientData/>
  </xdr:oneCellAnchor>
  <xdr:oneCellAnchor>
    <xdr:from>
      <xdr:col>2</xdr:col>
      <xdr:colOff>0</xdr:colOff>
      <xdr:row>24</xdr:row>
      <xdr:rowOff>197471</xdr:rowOff>
    </xdr:from>
    <xdr:ext cx="12893598" cy="1533292"/>
    <xdr:sp macro="" textlink="">
      <xdr:nvSpPr>
        <xdr:cNvPr id="4" name="TextBox 3"/>
        <xdr:cNvSpPr txBox="1"/>
      </xdr:nvSpPr>
      <xdr:spPr>
        <a:xfrm>
          <a:off x="6876585" y="5563995"/>
          <a:ext cx="12893598" cy="1533292"/>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PWP 'S</a:t>
          </a:r>
          <a:r>
            <a:rPr lang="en-US" sz="2400" b="1" baseline="0"/>
            <a:t> COAL AND RENEWALLE CONTRACT DATA IS INCLUDED IN THE JOINT POWER AGENCIES SECTION, BELOW</a:t>
          </a:r>
          <a:endParaRPr lang="en-US" sz="2400" b="1"/>
        </a:p>
      </xdr:txBody>
    </xdr:sp>
    <xdr:clientData/>
  </xdr:oneCellAnchor>
  <xdr:oneCellAnchor>
    <xdr:from>
      <xdr:col>6</xdr:col>
      <xdr:colOff>1</xdr:colOff>
      <xdr:row>33</xdr:row>
      <xdr:rowOff>11616</xdr:rowOff>
    </xdr:from>
    <xdr:ext cx="8096249" cy="4599877"/>
    <xdr:sp macro="" textlink="">
      <xdr:nvSpPr>
        <xdr:cNvPr id="5" name="TextBox 4"/>
        <xdr:cNvSpPr txBox="1"/>
      </xdr:nvSpPr>
      <xdr:spPr>
        <a:xfrm>
          <a:off x="11662318" y="7317988"/>
          <a:ext cx="8096249" cy="459987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PWP DOES NOT HAVE</a:t>
          </a:r>
          <a:r>
            <a:rPr lang="en-US" sz="2400" b="1" baseline="0"/>
            <a:t> FORECASTED DATA, AT THIS TIME</a:t>
          </a:r>
          <a:endParaRPr lang="en-US" sz="2400" b="1"/>
        </a:p>
      </xdr:txBody>
    </xdr:sp>
    <xdr:clientData/>
  </xdr:oneCellAnchor>
  <xdr:oneCellAnchor>
    <xdr:from>
      <xdr:col>10</xdr:col>
      <xdr:colOff>11616</xdr:colOff>
      <xdr:row>61</xdr:row>
      <xdr:rowOff>209087</xdr:rowOff>
    </xdr:from>
    <xdr:ext cx="4193323" cy="1521676"/>
    <xdr:sp macro="" textlink="">
      <xdr:nvSpPr>
        <xdr:cNvPr id="6" name="TextBox 5"/>
        <xdr:cNvSpPr txBox="1"/>
      </xdr:nvSpPr>
      <xdr:spPr>
        <a:xfrm>
          <a:off x="15576860" y="13671861"/>
          <a:ext cx="4193323" cy="1521676"/>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t>PWP DOES NOT HAVE</a:t>
          </a:r>
          <a:r>
            <a:rPr lang="en-US" sz="2400" b="1" baseline="0"/>
            <a:t> FORECASTED DATA, AT THIS TIME</a:t>
          </a:r>
          <a:endParaRPr lang="en-US" sz="2400" b="1"/>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3095623</xdr:colOff>
      <xdr:row>9</xdr:row>
      <xdr:rowOff>209549</xdr:rowOff>
    </xdr:from>
    <xdr:ext cx="10706101" cy="2676525"/>
    <xdr:sp macro="" textlink="">
      <xdr:nvSpPr>
        <xdr:cNvPr id="2" name="TextBox 1"/>
        <xdr:cNvSpPr txBox="1"/>
      </xdr:nvSpPr>
      <xdr:spPr>
        <a:xfrm>
          <a:off x="3095623" y="2171699"/>
          <a:ext cx="10706101" cy="2676525"/>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3200" b="1"/>
            <a:t>PWP DOES</a:t>
          </a:r>
          <a:r>
            <a:rPr lang="en-US" sz="3200" b="1" baseline="0"/>
            <a:t> NOT BREAK DOWN THE RETAIL REVENUE BY GENERATION AND DISTRIBUTION</a:t>
          </a:r>
          <a:endParaRPr lang="en-US" sz="3200" b="1"/>
        </a:p>
      </xdr:txBody>
    </xdr:sp>
    <xdr:clientData/>
  </xdr:oneCellAnchor>
  <xdr:oneCellAnchor>
    <xdr:from>
      <xdr:col>3</xdr:col>
      <xdr:colOff>0</xdr:colOff>
      <xdr:row>24</xdr:row>
      <xdr:rowOff>0</xdr:rowOff>
    </xdr:from>
    <xdr:ext cx="8001000" cy="828675"/>
    <xdr:sp macro="" textlink="">
      <xdr:nvSpPr>
        <xdr:cNvPr id="3" name="TextBox 2"/>
        <xdr:cNvSpPr txBox="1"/>
      </xdr:nvSpPr>
      <xdr:spPr>
        <a:xfrm>
          <a:off x="5791200" y="5029200"/>
          <a:ext cx="8001000" cy="828675"/>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US" sz="2400" b="1">
              <a:solidFill>
                <a:schemeClr val="tx1"/>
              </a:solidFill>
              <a:effectLst/>
              <a:latin typeface="+mn-lt"/>
              <a:ea typeface="+mn-ea"/>
              <a:cs typeface="+mn-cs"/>
            </a:rPr>
            <a:t>PWP DOES NOT HAVE</a:t>
          </a:r>
          <a:r>
            <a:rPr lang="en-US" sz="2400" b="1" baseline="0">
              <a:solidFill>
                <a:schemeClr val="tx1"/>
              </a:solidFill>
              <a:effectLst/>
              <a:latin typeface="+mn-lt"/>
              <a:ea typeface="+mn-ea"/>
              <a:cs typeface="+mn-cs"/>
            </a:rPr>
            <a:t> FORECASTED DATA, AT THIS TIME</a:t>
          </a:r>
          <a:endParaRPr lang="en-US" sz="4400">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drawing" Target="../drawings/drawing1.xml"/><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15" sqref="A15:B15"/>
    </sheetView>
  </sheetViews>
  <sheetFormatPr defaultColWidth="8.6640625" defaultRowHeight="11.25" x14ac:dyDescent="0.2"/>
  <cols>
    <col min="1" max="1" width="56.1640625" bestFit="1" customWidth="1"/>
    <col min="2" max="2" width="63.6640625" customWidth="1"/>
  </cols>
  <sheetData>
    <row r="1" spans="1:2" s="101" customFormat="1" ht="20.25" x14ac:dyDescent="0.3">
      <c r="A1" s="195" t="s">
        <v>12</v>
      </c>
      <c r="B1" s="196"/>
    </row>
    <row r="2" spans="1:2" ht="18" x14ac:dyDescent="0.2">
      <c r="A2" s="197"/>
      <c r="B2" s="198"/>
    </row>
    <row r="3" spans="1:2" ht="18" x14ac:dyDescent="0.2">
      <c r="A3" s="197" t="s">
        <v>11</v>
      </c>
      <c r="B3" s="198"/>
    </row>
    <row r="4" spans="1:2" ht="18" x14ac:dyDescent="0.2">
      <c r="A4" s="197" t="s">
        <v>114</v>
      </c>
      <c r="B4" s="202"/>
    </row>
    <row r="5" spans="1:2" ht="18" x14ac:dyDescent="0.2">
      <c r="A5" s="203" t="s">
        <v>115</v>
      </c>
      <c r="B5" s="204"/>
    </row>
    <row r="6" spans="1:2" ht="18" x14ac:dyDescent="0.2">
      <c r="A6" s="2"/>
      <c r="B6" s="3"/>
    </row>
    <row r="7" spans="1:2" ht="232.5" customHeight="1" x14ac:dyDescent="0.2">
      <c r="A7" s="201" t="s">
        <v>95</v>
      </c>
      <c r="B7" s="198"/>
    </row>
    <row r="8" spans="1:2" ht="18.75" customHeight="1" x14ac:dyDescent="0.2">
      <c r="A8" s="107"/>
      <c r="B8" s="108"/>
    </row>
    <row r="9" spans="1:2" ht="15.75" x14ac:dyDescent="0.2">
      <c r="A9" s="112" t="s">
        <v>93</v>
      </c>
      <c r="B9" s="108"/>
    </row>
    <row r="10" spans="1:2" ht="252" customHeight="1" x14ac:dyDescent="0.2">
      <c r="A10" s="201" t="s">
        <v>98</v>
      </c>
      <c r="B10" s="198"/>
    </row>
    <row r="11" spans="1:2" ht="16.5" customHeight="1" x14ac:dyDescent="0.2">
      <c r="A11" s="107"/>
      <c r="B11" s="108"/>
    </row>
    <row r="12" spans="1:2" ht="17.25" customHeight="1" x14ac:dyDescent="0.2">
      <c r="A12" s="206" t="s">
        <v>91</v>
      </c>
      <c r="B12" s="207"/>
    </row>
    <row r="13" spans="1:2" ht="33" customHeight="1" x14ac:dyDescent="0.2">
      <c r="A13" s="201" t="s">
        <v>92</v>
      </c>
      <c r="B13" s="198"/>
    </row>
    <row r="14" spans="1:2" ht="15" x14ac:dyDescent="0.2">
      <c r="A14" s="205"/>
      <c r="B14" s="198"/>
    </row>
    <row r="15" spans="1:2" ht="152.25" customHeight="1" x14ac:dyDescent="0.2">
      <c r="A15" s="201" t="s">
        <v>119</v>
      </c>
      <c r="B15" s="198"/>
    </row>
    <row r="16" spans="1:2" ht="17.25" customHeight="1" x14ac:dyDescent="0.2">
      <c r="A16" s="107"/>
      <c r="B16" s="108"/>
    </row>
    <row r="17" spans="1:2" ht="15.75" x14ac:dyDescent="0.2">
      <c r="A17" s="112" t="s">
        <v>94</v>
      </c>
      <c r="B17" s="4"/>
    </row>
    <row r="18" spans="1:2" ht="84" customHeight="1" x14ac:dyDescent="0.2">
      <c r="A18" s="199" t="s">
        <v>118</v>
      </c>
      <c r="B18" s="200"/>
    </row>
    <row r="19" spans="1:2" ht="15.75" customHeight="1" x14ac:dyDescent="0.2">
      <c r="A19" s="109"/>
      <c r="B19" s="110"/>
    </row>
    <row r="20" spans="1:2" ht="24.75" customHeight="1" x14ac:dyDescent="0.2">
      <c r="A20" s="102" t="s">
        <v>78</v>
      </c>
      <c r="B20" s="4"/>
    </row>
    <row r="21" spans="1:2" s="103" customFormat="1" ht="23.25" customHeight="1" x14ac:dyDescent="0.2">
      <c r="A21" s="115" t="s">
        <v>113</v>
      </c>
      <c r="B21" s="116">
        <v>43507</v>
      </c>
    </row>
    <row r="22" spans="1:2" s="1" customFormat="1" ht="23.25" customHeight="1" x14ac:dyDescent="0.2">
      <c r="A22" s="115" t="s">
        <v>96</v>
      </c>
      <c r="B22" s="116">
        <v>43570</v>
      </c>
    </row>
    <row r="23" spans="1:2" s="1" customFormat="1" ht="20.25" customHeight="1" x14ac:dyDescent="0.2">
      <c r="A23" s="115" t="s">
        <v>97</v>
      </c>
      <c r="B23" s="116">
        <v>43619</v>
      </c>
    </row>
    <row r="24" spans="1:2" s="1" customFormat="1" ht="20.25" customHeight="1" x14ac:dyDescent="0.2">
      <c r="A24" s="83"/>
      <c r="B24" s="113"/>
    </row>
    <row r="25" spans="1:2" ht="33.75" customHeight="1" thickBot="1" x14ac:dyDescent="0.25">
      <c r="A25" s="193" t="s">
        <v>99</v>
      </c>
      <c r="B25" s="194"/>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E28"/>
  <sheetViews>
    <sheetView tabSelected="1" zoomScaleNormal="100" workbookViewId="0">
      <selection activeCell="P21" sqref="P21"/>
    </sheetView>
  </sheetViews>
  <sheetFormatPr defaultColWidth="8.6640625" defaultRowHeight="11.25" x14ac:dyDescent="0.2"/>
  <cols>
    <col min="1" max="1" width="19.6640625" style="85" customWidth="1"/>
    <col min="2" max="2" width="97.83203125" style="85" customWidth="1"/>
    <col min="3" max="16384" width="8.6640625" style="85"/>
  </cols>
  <sheetData>
    <row r="1" spans="1:5" ht="18" x14ac:dyDescent="0.25">
      <c r="A1" s="111" t="s">
        <v>6</v>
      </c>
      <c r="B1" s="114"/>
      <c r="C1" s="91"/>
    </row>
    <row r="2" spans="1:5" ht="17.25" customHeight="1" x14ac:dyDescent="0.2">
      <c r="A2" s="92" t="s">
        <v>101</v>
      </c>
      <c r="B2" s="89" t="s">
        <v>120</v>
      </c>
      <c r="C2" s="88"/>
    </row>
    <row r="3" spans="1:5" ht="12.75" x14ac:dyDescent="0.2">
      <c r="A3" s="93" t="s">
        <v>8</v>
      </c>
      <c r="B3" s="90">
        <v>43615</v>
      </c>
      <c r="C3" s="88"/>
    </row>
    <row r="4" spans="1:5" ht="15" customHeight="1" x14ac:dyDescent="0.2">
      <c r="A4" s="93" t="s">
        <v>10</v>
      </c>
      <c r="B4" s="90" t="s">
        <v>126</v>
      </c>
      <c r="C4" s="88"/>
    </row>
    <row r="5" spans="1:5" ht="12.75" x14ac:dyDescent="0.2">
      <c r="A5" s="94"/>
      <c r="B5" s="90" t="s">
        <v>127</v>
      </c>
      <c r="C5" s="88"/>
    </row>
    <row r="6" spans="1:5" ht="12.75" x14ac:dyDescent="0.2">
      <c r="A6" s="94"/>
      <c r="B6" s="90" t="s">
        <v>128</v>
      </c>
      <c r="C6" s="88"/>
    </row>
    <row r="7" spans="1:5" ht="13.5" thickBot="1" x14ac:dyDescent="0.25">
      <c r="A7" s="95"/>
      <c r="B7" s="96" t="s">
        <v>129</v>
      </c>
      <c r="C7" s="97"/>
    </row>
    <row r="8" spans="1:5" ht="12.75" x14ac:dyDescent="0.2">
      <c r="A8" s="86"/>
      <c r="B8" s="87"/>
    </row>
    <row r="9" spans="1:5" s="88" customFormat="1" x14ac:dyDescent="0.2">
      <c r="C9" s="84" t="s">
        <v>73</v>
      </c>
    </row>
    <row r="10" spans="1:5" s="88" customFormat="1" x14ac:dyDescent="0.2">
      <c r="A10" s="100" t="s">
        <v>103</v>
      </c>
      <c r="B10" s="189" t="s">
        <v>130</v>
      </c>
      <c r="C10" s="99" t="s">
        <v>74</v>
      </c>
    </row>
    <row r="11" spans="1:5" s="88" customFormat="1" x14ac:dyDescent="0.2">
      <c r="A11" s="98" t="s">
        <v>0</v>
      </c>
      <c r="B11" s="189" t="s">
        <v>131</v>
      </c>
      <c r="C11" s="99" t="s">
        <v>74</v>
      </c>
    </row>
    <row r="12" spans="1:5" s="88" customFormat="1" x14ac:dyDescent="0.2">
      <c r="A12" s="98" t="s">
        <v>1</v>
      </c>
      <c r="B12" s="189" t="s">
        <v>13</v>
      </c>
      <c r="C12" s="99" t="s">
        <v>74</v>
      </c>
    </row>
    <row r="13" spans="1:5" s="88" customFormat="1" x14ac:dyDescent="0.2">
      <c r="A13" s="98" t="s">
        <v>2</v>
      </c>
      <c r="B13" s="189" t="s">
        <v>132</v>
      </c>
      <c r="C13" s="99" t="s">
        <v>74</v>
      </c>
    </row>
    <row r="14" spans="1:5" s="88" customFormat="1" x14ac:dyDescent="0.2">
      <c r="A14" s="100" t="s">
        <v>70</v>
      </c>
      <c r="B14" s="189" t="s">
        <v>116</v>
      </c>
      <c r="C14" s="99" t="s">
        <v>74</v>
      </c>
      <c r="E14" s="192"/>
    </row>
    <row r="15" spans="1:5" s="88" customFormat="1" x14ac:dyDescent="0.2">
      <c r="A15" s="100" t="s">
        <v>110</v>
      </c>
      <c r="B15" s="190" t="s">
        <v>108</v>
      </c>
      <c r="C15" s="99" t="s">
        <v>74</v>
      </c>
    </row>
    <row r="16" spans="1:5" s="88" customFormat="1" x14ac:dyDescent="0.2">
      <c r="A16" s="100" t="s">
        <v>111</v>
      </c>
      <c r="B16" s="189" t="s">
        <v>109</v>
      </c>
      <c r="C16" s="99" t="s">
        <v>74</v>
      </c>
    </row>
    <row r="17" spans="1:3" s="88" customFormat="1" x14ac:dyDescent="0.2">
      <c r="A17" s="100" t="s">
        <v>112</v>
      </c>
      <c r="B17" s="189" t="s">
        <v>109</v>
      </c>
      <c r="C17" s="99" t="s">
        <v>74</v>
      </c>
    </row>
    <row r="18" spans="1:3" s="88" customFormat="1" x14ac:dyDescent="0.2">
      <c r="A18" s="100" t="s">
        <v>81</v>
      </c>
      <c r="B18" s="191" t="s">
        <v>82</v>
      </c>
      <c r="C18" s="99" t="s">
        <v>74</v>
      </c>
    </row>
    <row r="19" spans="1:3" s="88" customFormat="1" x14ac:dyDescent="0.2">
      <c r="A19" s="100" t="s">
        <v>77</v>
      </c>
      <c r="B19" s="189" t="s">
        <v>79</v>
      </c>
      <c r="C19" s="99" t="s">
        <v>74</v>
      </c>
    </row>
    <row r="20" spans="1:3" s="88" customFormat="1" x14ac:dyDescent="0.2">
      <c r="A20" s="100" t="s">
        <v>3</v>
      </c>
      <c r="B20" s="189" t="s">
        <v>9</v>
      </c>
      <c r="C20" s="99" t="s">
        <v>74</v>
      </c>
    </row>
    <row r="21" spans="1:3" s="88" customFormat="1" x14ac:dyDescent="0.2">
      <c r="A21" s="100" t="s">
        <v>4</v>
      </c>
      <c r="B21" s="189" t="s">
        <v>7</v>
      </c>
      <c r="C21" s="99" t="s">
        <v>74</v>
      </c>
    </row>
    <row r="22" spans="1:3" s="88" customFormat="1" x14ac:dyDescent="0.2">
      <c r="A22" s="98" t="s">
        <v>5</v>
      </c>
      <c r="B22" s="189" t="s">
        <v>80</v>
      </c>
      <c r="C22" s="99" t="s">
        <v>74</v>
      </c>
    </row>
    <row r="23" spans="1:3" s="88" customFormat="1" x14ac:dyDescent="0.2">
      <c r="A23" s="98" t="s">
        <v>104</v>
      </c>
      <c r="B23" s="189" t="s">
        <v>106</v>
      </c>
      <c r="C23" s="99" t="s">
        <v>74</v>
      </c>
    </row>
    <row r="24" spans="1:3" s="88" customFormat="1" x14ac:dyDescent="0.2">
      <c r="A24" s="98" t="s">
        <v>105</v>
      </c>
      <c r="B24" s="189" t="s">
        <v>107</v>
      </c>
      <c r="C24" s="99" t="s">
        <v>74</v>
      </c>
    </row>
    <row r="25" spans="1:3" s="88" customFormat="1" x14ac:dyDescent="0.2">
      <c r="A25" s="100" t="s">
        <v>100</v>
      </c>
      <c r="B25" s="100" t="s">
        <v>71</v>
      </c>
      <c r="C25" s="99" t="s">
        <v>74</v>
      </c>
    </row>
    <row r="26" spans="1:3" x14ac:dyDescent="0.2">
      <c r="A26" s="100" t="s">
        <v>69</v>
      </c>
      <c r="B26" s="100" t="s">
        <v>72</v>
      </c>
      <c r="C26" s="99" t="s">
        <v>74</v>
      </c>
    </row>
    <row r="27" spans="1:3" x14ac:dyDescent="0.2">
      <c r="A27" s="88"/>
      <c r="B27" s="88"/>
      <c r="C27" s="88"/>
    </row>
    <row r="28" spans="1:3" x14ac:dyDescent="0.2">
      <c r="A28" s="88"/>
      <c r="B28" s="88"/>
      <c r="C28" s="88"/>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topLeftCell="A19" zoomScale="82" zoomScaleNormal="82" workbookViewId="0">
      <selection activeCell="P21" sqref="P21"/>
    </sheetView>
  </sheetViews>
  <sheetFormatPr defaultColWidth="9.33203125" defaultRowHeight="12.75" x14ac:dyDescent="0.2"/>
  <cols>
    <col min="1" max="1" width="9.33203125" style="5"/>
    <col min="2" max="2" width="111" style="5" customWidth="1"/>
    <col min="3" max="6" width="20.83203125" style="5" bestFit="1" customWidth="1"/>
    <col min="7" max="10" width="17" style="5" customWidth="1"/>
    <col min="11" max="11" width="12.5" style="5" customWidth="1"/>
    <col min="12" max="16" width="12.1640625" style="5" customWidth="1"/>
    <col min="17" max="16384" width="9.33203125" style="5"/>
  </cols>
  <sheetData>
    <row r="1" spans="1:17" ht="15.75" x14ac:dyDescent="0.25">
      <c r="B1" s="212" t="s">
        <v>89</v>
      </c>
      <c r="C1" s="212"/>
      <c r="D1" s="212"/>
      <c r="E1" s="212"/>
      <c r="F1" s="212"/>
      <c r="G1" s="212"/>
      <c r="H1" s="212"/>
      <c r="I1" s="212"/>
      <c r="J1" s="212"/>
      <c r="K1" s="212"/>
      <c r="L1" s="212"/>
      <c r="M1" s="212"/>
      <c r="N1" s="212"/>
      <c r="O1" s="212"/>
      <c r="P1" s="212"/>
      <c r="Q1" s="147"/>
    </row>
    <row r="2" spans="1:17" ht="15.75" x14ac:dyDescent="0.25">
      <c r="B2" s="213" t="str">
        <f>+'FormsList&amp;FilerInfo'!B2</f>
        <v>Pasadena Water and Power</v>
      </c>
      <c r="C2" s="214"/>
      <c r="D2" s="214"/>
      <c r="E2" s="214"/>
      <c r="F2" s="214"/>
      <c r="G2" s="214"/>
      <c r="H2" s="214"/>
      <c r="I2" s="214"/>
      <c r="J2" s="214"/>
      <c r="K2" s="214"/>
      <c r="L2" s="214"/>
      <c r="M2" s="214"/>
      <c r="N2" s="214"/>
      <c r="O2" s="214"/>
      <c r="P2" s="214"/>
      <c r="Q2" s="147"/>
    </row>
    <row r="3" spans="1:17" ht="15.75" x14ac:dyDescent="0.25">
      <c r="B3" s="214"/>
      <c r="C3" s="214"/>
      <c r="D3" s="214"/>
      <c r="E3" s="214"/>
      <c r="F3" s="214"/>
      <c r="G3" s="214"/>
      <c r="H3" s="214"/>
      <c r="I3" s="214"/>
      <c r="J3" s="214"/>
      <c r="K3" s="214"/>
      <c r="L3" s="214"/>
      <c r="M3" s="214"/>
      <c r="N3" s="214"/>
      <c r="O3" s="214"/>
      <c r="P3" s="214"/>
      <c r="Q3" s="147"/>
    </row>
    <row r="4" spans="1:17" ht="18" x14ac:dyDescent="0.25">
      <c r="B4" s="215" t="s">
        <v>14</v>
      </c>
      <c r="C4" s="215"/>
      <c r="D4" s="215"/>
      <c r="E4" s="215"/>
      <c r="F4" s="215"/>
      <c r="G4" s="215"/>
      <c r="H4" s="215"/>
      <c r="I4" s="215"/>
      <c r="J4" s="215"/>
      <c r="K4" s="215"/>
      <c r="L4" s="215"/>
      <c r="M4" s="215"/>
      <c r="N4" s="215"/>
      <c r="O4" s="215"/>
      <c r="P4" s="215"/>
      <c r="Q4" s="147"/>
    </row>
    <row r="5" spans="1:17" x14ac:dyDescent="0.2">
      <c r="B5" s="216" t="s">
        <v>117</v>
      </c>
      <c r="C5" s="216"/>
      <c r="D5" s="216"/>
      <c r="E5" s="216"/>
      <c r="F5" s="216"/>
      <c r="G5" s="216"/>
      <c r="H5" s="216"/>
      <c r="I5" s="216"/>
      <c r="J5" s="216"/>
      <c r="K5" s="216"/>
      <c r="L5" s="216"/>
      <c r="M5" s="216"/>
      <c r="N5" s="216"/>
      <c r="O5" s="216"/>
      <c r="P5" s="217"/>
      <c r="Q5" s="147"/>
    </row>
    <row r="6" spans="1:17" ht="13.5" thickBot="1" x14ac:dyDescent="0.25">
      <c r="B6" s="148"/>
      <c r="C6" s="148"/>
      <c r="D6" s="148"/>
      <c r="E6" s="148"/>
      <c r="F6" s="148"/>
      <c r="G6" s="148"/>
      <c r="H6" s="148"/>
      <c r="I6" s="148"/>
      <c r="J6" s="148"/>
      <c r="K6" s="148"/>
      <c r="L6" s="148"/>
      <c r="M6" s="148"/>
      <c r="N6" s="148"/>
      <c r="O6" s="148"/>
      <c r="P6" s="148"/>
      <c r="Q6" s="147"/>
    </row>
    <row r="7" spans="1:17" ht="21" customHeight="1" thickBot="1" x14ac:dyDescent="0.25">
      <c r="B7" s="181" t="s">
        <v>122</v>
      </c>
      <c r="C7" s="144">
        <v>2017</v>
      </c>
      <c r="D7" s="144">
        <v>2018</v>
      </c>
      <c r="E7" s="144">
        <v>2019</v>
      </c>
      <c r="F7" s="144">
        <v>2020</v>
      </c>
      <c r="G7" s="144">
        <v>2021</v>
      </c>
      <c r="H7" s="144">
        <v>2022</v>
      </c>
      <c r="I7" s="144">
        <v>2023</v>
      </c>
      <c r="J7" s="144">
        <v>2024</v>
      </c>
      <c r="K7" s="144">
        <v>2025</v>
      </c>
      <c r="L7" s="144">
        <v>2026</v>
      </c>
      <c r="M7" s="144">
        <v>2027</v>
      </c>
      <c r="N7" s="144">
        <v>2028</v>
      </c>
      <c r="O7" s="144">
        <v>2029</v>
      </c>
      <c r="P7" s="144">
        <v>2030</v>
      </c>
    </row>
    <row r="8" spans="1:17" ht="17.25" customHeight="1" thickBot="1" x14ac:dyDescent="0.25">
      <c r="A8" s="5">
        <f>ROW()</f>
        <v>8</v>
      </c>
      <c r="B8" s="6" t="s">
        <v>15</v>
      </c>
      <c r="C8" s="7"/>
      <c r="D8" s="7"/>
      <c r="E8" s="7"/>
      <c r="F8" s="7"/>
      <c r="G8" s="7"/>
      <c r="H8" s="7"/>
      <c r="I8" s="7"/>
      <c r="J8" s="7"/>
      <c r="K8" s="7"/>
      <c r="L8" s="7"/>
      <c r="M8" s="7"/>
      <c r="N8" s="7"/>
      <c r="O8" s="7"/>
      <c r="P8" s="8"/>
    </row>
    <row r="9" spans="1:17" s="12" customFormat="1" ht="18" customHeight="1" thickBot="1" x14ac:dyDescent="0.25">
      <c r="A9" s="5">
        <f>ROW()</f>
        <v>9</v>
      </c>
      <c r="B9" s="143" t="s">
        <v>16</v>
      </c>
      <c r="C9" s="145"/>
      <c r="D9" s="145"/>
      <c r="E9" s="145"/>
      <c r="F9" s="145"/>
      <c r="G9" s="145"/>
      <c r="H9" s="145"/>
      <c r="I9" s="145"/>
      <c r="J9" s="145"/>
      <c r="K9" s="145"/>
      <c r="L9" s="145"/>
      <c r="M9" s="145"/>
      <c r="N9" s="145"/>
      <c r="O9" s="145"/>
      <c r="P9" s="146"/>
    </row>
    <row r="10" spans="1:17" ht="18" customHeight="1" thickBot="1" x14ac:dyDescent="0.25">
      <c r="A10" s="5">
        <f>ROW()</f>
        <v>10</v>
      </c>
      <c r="B10" s="13" t="s">
        <v>17</v>
      </c>
      <c r="C10" s="14"/>
      <c r="D10" s="14"/>
      <c r="E10" s="14"/>
      <c r="F10" s="14"/>
      <c r="G10" s="14"/>
      <c r="H10" s="14"/>
      <c r="I10" s="14"/>
      <c r="J10" s="14"/>
      <c r="K10" s="14"/>
      <c r="L10" s="14"/>
      <c r="M10" s="14"/>
      <c r="N10" s="14"/>
      <c r="O10" s="14"/>
      <c r="P10" s="15"/>
    </row>
    <row r="11" spans="1:17" s="16" customFormat="1" ht="18" customHeight="1" thickBot="1" x14ac:dyDescent="0.25">
      <c r="A11" s="5">
        <f>ROW()</f>
        <v>11</v>
      </c>
      <c r="B11" s="208" t="s">
        <v>18</v>
      </c>
      <c r="C11" s="209"/>
      <c r="D11" s="209"/>
      <c r="E11" s="209"/>
      <c r="F11" s="209"/>
      <c r="G11" s="209"/>
      <c r="H11" s="209"/>
      <c r="I11" s="209"/>
      <c r="J11" s="209"/>
      <c r="K11" s="209"/>
      <c r="L11" s="209"/>
      <c r="M11" s="209"/>
      <c r="N11" s="209"/>
      <c r="O11" s="210"/>
      <c r="P11" s="211"/>
    </row>
    <row r="12" spans="1:17" s="16" customFormat="1" ht="18" customHeight="1" x14ac:dyDescent="0.2">
      <c r="A12" s="5">
        <f>ROW()</f>
        <v>12</v>
      </c>
      <c r="B12" s="17" t="s">
        <v>19</v>
      </c>
      <c r="C12" s="18"/>
      <c r="D12" s="18"/>
      <c r="E12" s="18"/>
      <c r="F12" s="18"/>
      <c r="G12" s="18"/>
      <c r="H12" s="18"/>
      <c r="I12" s="18"/>
      <c r="J12" s="18"/>
      <c r="K12" s="18"/>
      <c r="L12" s="18"/>
      <c r="M12" s="18"/>
      <c r="N12" s="18"/>
      <c r="O12" s="18"/>
      <c r="P12" s="18"/>
    </row>
    <row r="13" spans="1:17" s="16" customFormat="1" ht="18" customHeight="1" thickBot="1" x14ac:dyDescent="0.25">
      <c r="A13" s="5">
        <f>ROW()</f>
        <v>13</v>
      </c>
      <c r="B13" s="19" t="s">
        <v>20</v>
      </c>
      <c r="C13" s="20"/>
      <c r="D13" s="20"/>
      <c r="E13" s="20"/>
      <c r="F13" s="20"/>
      <c r="G13" s="20"/>
      <c r="H13" s="20"/>
      <c r="I13" s="20"/>
      <c r="J13" s="20"/>
      <c r="K13" s="20"/>
      <c r="L13" s="20"/>
      <c r="M13" s="20"/>
      <c r="N13" s="20"/>
      <c r="O13" s="20"/>
      <c r="P13" s="20"/>
    </row>
    <row r="14" spans="1:17" ht="18" customHeight="1" thickBot="1" x14ac:dyDescent="0.25">
      <c r="A14" s="5">
        <f>ROW()</f>
        <v>14</v>
      </c>
      <c r="B14" s="9" t="s">
        <v>21</v>
      </c>
      <c r="C14" s="10"/>
      <c r="D14" s="10"/>
      <c r="E14" s="10"/>
      <c r="F14" s="10"/>
      <c r="G14" s="10"/>
      <c r="H14" s="10"/>
      <c r="I14" s="10"/>
      <c r="J14" s="10"/>
      <c r="K14" s="10"/>
      <c r="L14" s="10"/>
      <c r="M14" s="10"/>
      <c r="N14" s="10"/>
      <c r="O14" s="10"/>
      <c r="P14" s="11"/>
    </row>
    <row r="15" spans="1:17" ht="18" customHeight="1" x14ac:dyDescent="0.2">
      <c r="A15" s="5">
        <f>ROW()</f>
        <v>15</v>
      </c>
      <c r="B15" s="21" t="s">
        <v>19</v>
      </c>
      <c r="C15" s="22"/>
      <c r="D15" s="22"/>
      <c r="E15" s="22"/>
      <c r="F15" s="22"/>
      <c r="G15" s="22"/>
      <c r="H15" s="22"/>
      <c r="I15" s="22"/>
      <c r="J15" s="22"/>
      <c r="K15" s="22"/>
      <c r="L15" s="22"/>
      <c r="M15" s="22"/>
      <c r="N15" s="22"/>
      <c r="O15" s="22"/>
      <c r="P15" s="22"/>
    </row>
    <row r="16" spans="1:17" ht="18" customHeight="1" thickBot="1" x14ac:dyDescent="0.25">
      <c r="A16" s="5">
        <f>ROW()</f>
        <v>16</v>
      </c>
      <c r="B16" s="23" t="s">
        <v>20</v>
      </c>
      <c r="C16" s="24"/>
      <c r="D16" s="24"/>
      <c r="E16" s="24"/>
      <c r="F16" s="24"/>
      <c r="G16" s="24"/>
      <c r="H16" s="24"/>
      <c r="I16" s="24"/>
      <c r="J16" s="24"/>
      <c r="K16" s="24"/>
      <c r="L16" s="24"/>
      <c r="M16" s="24"/>
      <c r="N16" s="24"/>
      <c r="O16" s="24"/>
      <c r="P16" s="24"/>
    </row>
    <row r="17" spans="1:16" ht="18" customHeight="1" thickBot="1" x14ac:dyDescent="0.25">
      <c r="A17" s="5">
        <f>ROW()</f>
        <v>17</v>
      </c>
      <c r="B17" s="9" t="s">
        <v>22</v>
      </c>
      <c r="C17" s="10"/>
      <c r="D17" s="10"/>
      <c r="E17" s="10"/>
      <c r="F17" s="10"/>
      <c r="G17" s="10"/>
      <c r="H17" s="10"/>
      <c r="I17" s="10"/>
      <c r="J17" s="10"/>
      <c r="K17" s="10"/>
      <c r="L17" s="10"/>
      <c r="M17" s="10"/>
      <c r="N17" s="10"/>
      <c r="O17" s="10"/>
      <c r="P17" s="11"/>
    </row>
    <row r="18" spans="1:16" ht="18" customHeight="1" x14ac:dyDescent="0.2">
      <c r="A18" s="5">
        <f>ROW()</f>
        <v>18</v>
      </c>
      <c r="B18" s="21" t="s">
        <v>19</v>
      </c>
      <c r="C18" s="25"/>
      <c r="D18" s="25"/>
      <c r="E18" s="25"/>
      <c r="F18" s="25"/>
      <c r="G18" s="25"/>
      <c r="H18" s="25"/>
      <c r="I18" s="25"/>
      <c r="J18" s="25"/>
      <c r="K18" s="25"/>
      <c r="L18" s="25"/>
      <c r="M18" s="25"/>
      <c r="N18" s="25"/>
      <c r="O18" s="25"/>
      <c r="P18" s="25"/>
    </row>
    <row r="19" spans="1:16" ht="18" customHeight="1" thickBot="1" x14ac:dyDescent="0.25">
      <c r="A19" s="5">
        <f>ROW()</f>
        <v>19</v>
      </c>
      <c r="B19" s="23" t="s">
        <v>20</v>
      </c>
      <c r="C19" s="26"/>
      <c r="D19" s="26"/>
      <c r="E19" s="26"/>
      <c r="F19" s="26"/>
      <c r="G19" s="26"/>
      <c r="H19" s="26"/>
      <c r="I19" s="26"/>
      <c r="J19" s="26"/>
      <c r="K19" s="26"/>
      <c r="L19" s="26"/>
      <c r="M19" s="26"/>
      <c r="N19" s="26"/>
      <c r="O19" s="26"/>
      <c r="P19" s="26"/>
    </row>
    <row r="20" spans="1:16" ht="18" customHeight="1" thickBot="1" x14ac:dyDescent="0.25">
      <c r="A20" s="5">
        <f>ROW()</f>
        <v>20</v>
      </c>
      <c r="B20" s="9" t="s">
        <v>23</v>
      </c>
      <c r="C20" s="10"/>
      <c r="D20" s="10"/>
      <c r="E20" s="10"/>
      <c r="F20" s="10"/>
      <c r="G20" s="10"/>
      <c r="H20" s="10"/>
      <c r="I20" s="10"/>
      <c r="J20" s="10"/>
      <c r="K20" s="10"/>
      <c r="L20" s="10"/>
      <c r="M20" s="10"/>
      <c r="N20" s="10"/>
      <c r="O20" s="10"/>
      <c r="P20" s="11"/>
    </row>
    <row r="21" spans="1:16" ht="18" customHeight="1" x14ac:dyDescent="0.2">
      <c r="A21" s="5">
        <f>ROW()</f>
        <v>21</v>
      </c>
      <c r="B21" s="21" t="s">
        <v>19</v>
      </c>
      <c r="C21" s="153">
        <v>4037562</v>
      </c>
      <c r="D21" s="153">
        <v>5765857.9267046843</v>
      </c>
      <c r="E21" s="153">
        <v>4805510</v>
      </c>
      <c r="F21" s="153">
        <v>5345704</v>
      </c>
      <c r="G21" s="22"/>
      <c r="H21" s="22"/>
      <c r="I21" s="22"/>
      <c r="J21" s="22"/>
      <c r="K21" s="22"/>
      <c r="L21" s="22"/>
      <c r="M21" s="22"/>
      <c r="N21" s="22"/>
      <c r="O21" s="22"/>
      <c r="P21" s="22"/>
    </row>
    <row r="22" spans="1:16" ht="18" customHeight="1" x14ac:dyDescent="0.2">
      <c r="A22" s="5">
        <f>ROW()</f>
        <v>22</v>
      </c>
      <c r="B22" s="23" t="s">
        <v>20</v>
      </c>
      <c r="C22" s="154">
        <v>21452353</v>
      </c>
      <c r="D22" s="154">
        <v>24627208.77</v>
      </c>
      <c r="E22" s="154">
        <v>24502900</v>
      </c>
      <c r="F22" s="154">
        <v>26227230</v>
      </c>
      <c r="G22" s="27"/>
      <c r="H22" s="27"/>
      <c r="I22" s="27"/>
      <c r="J22" s="27"/>
      <c r="K22" s="27"/>
      <c r="L22" s="27"/>
      <c r="M22" s="27"/>
      <c r="N22" s="27"/>
      <c r="O22" s="27"/>
      <c r="P22" s="27"/>
    </row>
    <row r="23" spans="1:16" ht="18" customHeight="1" thickBot="1" x14ac:dyDescent="0.25">
      <c r="A23" s="5">
        <f>ROW()</f>
        <v>23</v>
      </c>
      <c r="B23" s="82" t="s">
        <v>84</v>
      </c>
      <c r="C23" s="155">
        <v>3.1</v>
      </c>
      <c r="D23" s="155">
        <v>3.69</v>
      </c>
      <c r="E23" s="155">
        <v>2.92</v>
      </c>
      <c r="F23" s="155">
        <v>3.87</v>
      </c>
      <c r="G23" s="30"/>
      <c r="H23" s="30"/>
      <c r="I23" s="30"/>
      <c r="J23" s="30"/>
      <c r="K23" s="30"/>
      <c r="L23" s="30"/>
      <c r="M23" s="30"/>
      <c r="N23" s="30"/>
      <c r="O23" s="30"/>
      <c r="P23" s="30"/>
    </row>
    <row r="24" spans="1:16" ht="18" customHeight="1" thickBot="1" x14ac:dyDescent="0.25">
      <c r="A24" s="5">
        <f>ROW()</f>
        <v>24</v>
      </c>
      <c r="B24" s="82" t="s">
        <v>90</v>
      </c>
      <c r="C24" s="156">
        <v>0</v>
      </c>
      <c r="D24" s="157">
        <v>0</v>
      </c>
      <c r="E24" s="157">
        <v>14.89</v>
      </c>
      <c r="F24" s="157">
        <v>16.170000000000002</v>
      </c>
      <c r="G24" s="139"/>
      <c r="H24" s="139"/>
      <c r="I24" s="139"/>
      <c r="J24" s="139"/>
      <c r="K24" s="139"/>
      <c r="L24" s="139"/>
      <c r="M24" s="139"/>
      <c r="N24" s="139"/>
      <c r="O24" s="139"/>
      <c r="P24" s="139"/>
    </row>
    <row r="25" spans="1:16" ht="18" customHeight="1" thickBot="1" x14ac:dyDescent="0.25">
      <c r="A25" s="5">
        <f>ROW()</f>
        <v>25</v>
      </c>
      <c r="B25" s="9" t="s">
        <v>24</v>
      </c>
      <c r="C25" s="10"/>
      <c r="D25" s="10"/>
      <c r="E25" s="10"/>
      <c r="F25" s="10"/>
      <c r="G25" s="10"/>
      <c r="H25" s="10"/>
      <c r="I25" s="10"/>
      <c r="J25" s="10"/>
      <c r="K25" s="10"/>
      <c r="L25" s="10"/>
      <c r="M25" s="10"/>
      <c r="N25" s="10"/>
      <c r="O25" s="10"/>
      <c r="P25" s="11"/>
    </row>
    <row r="26" spans="1:16" ht="18" customHeight="1" x14ac:dyDescent="0.2">
      <c r="A26" s="5">
        <f>ROW()</f>
        <v>26</v>
      </c>
      <c r="B26" s="21" t="s">
        <v>19</v>
      </c>
      <c r="C26" s="22"/>
      <c r="D26" s="22"/>
      <c r="E26" s="22"/>
      <c r="F26" s="22"/>
      <c r="G26" s="22"/>
      <c r="H26" s="22"/>
      <c r="I26" s="22"/>
      <c r="J26" s="22"/>
      <c r="K26" s="22"/>
      <c r="L26" s="22"/>
      <c r="M26" s="22"/>
      <c r="N26" s="22"/>
      <c r="O26" s="22"/>
      <c r="P26" s="22"/>
    </row>
    <row r="27" spans="1:16" ht="18" customHeight="1" x14ac:dyDescent="0.2">
      <c r="A27" s="5">
        <f>ROW()</f>
        <v>27</v>
      </c>
      <c r="B27" s="23" t="s">
        <v>20</v>
      </c>
      <c r="C27" s="28"/>
      <c r="D27" s="28"/>
      <c r="E27" s="28"/>
      <c r="F27" s="28"/>
      <c r="G27" s="28"/>
      <c r="H27" s="28"/>
      <c r="I27" s="28"/>
      <c r="J27" s="28"/>
      <c r="K27" s="28"/>
      <c r="L27" s="28"/>
      <c r="M27" s="28"/>
      <c r="N27" s="28"/>
      <c r="O27" s="28"/>
      <c r="P27" s="28"/>
    </row>
    <row r="28" spans="1:16" ht="18" customHeight="1" thickBot="1" x14ac:dyDescent="0.25">
      <c r="A28" s="5">
        <f>ROW()</f>
        <v>28</v>
      </c>
      <c r="B28" s="29" t="s">
        <v>85</v>
      </c>
      <c r="C28" s="30"/>
      <c r="D28" s="30"/>
      <c r="E28" s="30"/>
      <c r="F28" s="30"/>
      <c r="G28" s="30"/>
      <c r="H28" s="30"/>
      <c r="I28" s="30"/>
      <c r="J28" s="30"/>
      <c r="K28" s="30"/>
      <c r="L28" s="30"/>
      <c r="M28" s="30"/>
      <c r="N28" s="30"/>
      <c r="O28" s="30"/>
      <c r="P28" s="30"/>
    </row>
    <row r="29" spans="1:16" ht="15.75" customHeight="1" thickBot="1" x14ac:dyDescent="0.25">
      <c r="A29" s="5">
        <f>ROW()</f>
        <v>29</v>
      </c>
      <c r="B29" s="9" t="s">
        <v>25</v>
      </c>
      <c r="C29" s="10"/>
      <c r="D29" s="10"/>
      <c r="E29" s="10"/>
      <c r="F29" s="10"/>
      <c r="G29" s="10"/>
      <c r="H29" s="10"/>
      <c r="I29" s="10"/>
      <c r="J29" s="10"/>
      <c r="K29" s="10"/>
      <c r="L29" s="10"/>
      <c r="M29" s="10"/>
      <c r="N29" s="10"/>
      <c r="O29" s="10"/>
      <c r="P29" s="11"/>
    </row>
    <row r="30" spans="1:16" ht="15.75" customHeight="1" x14ac:dyDescent="0.2">
      <c r="A30" s="5">
        <f>ROW()</f>
        <v>30</v>
      </c>
      <c r="B30" s="21" t="s">
        <v>19</v>
      </c>
      <c r="C30" s="31"/>
      <c r="D30" s="31"/>
      <c r="E30" s="31"/>
      <c r="F30" s="31"/>
      <c r="G30" s="31"/>
      <c r="H30" s="31"/>
      <c r="I30" s="31"/>
      <c r="J30" s="31"/>
      <c r="K30" s="31"/>
      <c r="L30" s="31"/>
      <c r="M30" s="31"/>
      <c r="N30" s="31"/>
      <c r="O30" s="31"/>
      <c r="P30" s="31"/>
    </row>
    <row r="31" spans="1:16" ht="15.75" customHeight="1" thickBot="1" x14ac:dyDescent="0.25">
      <c r="A31" s="5">
        <f>ROW()</f>
        <v>31</v>
      </c>
      <c r="B31" s="23" t="s">
        <v>20</v>
      </c>
      <c r="C31" s="35"/>
      <c r="D31" s="35"/>
      <c r="E31" s="35"/>
      <c r="F31" s="35"/>
      <c r="G31" s="35"/>
      <c r="H31" s="35"/>
      <c r="I31" s="35"/>
      <c r="J31" s="35"/>
      <c r="K31" s="35"/>
      <c r="L31" s="35"/>
      <c r="M31" s="35"/>
      <c r="N31" s="35"/>
      <c r="O31" s="35"/>
      <c r="P31" s="35"/>
    </row>
    <row r="32" spans="1:16" ht="15.75" customHeight="1" thickBot="1" x14ac:dyDescent="0.25">
      <c r="A32" s="5">
        <f>ROW()</f>
        <v>32</v>
      </c>
      <c r="B32" s="9" t="s">
        <v>102</v>
      </c>
      <c r="C32" s="32"/>
      <c r="D32" s="32"/>
      <c r="E32" s="32"/>
      <c r="F32" s="32"/>
      <c r="G32" s="32"/>
      <c r="H32" s="32"/>
      <c r="I32" s="32"/>
      <c r="J32" s="32"/>
      <c r="K32" s="32"/>
      <c r="L32" s="32"/>
      <c r="M32" s="32"/>
      <c r="N32" s="32"/>
      <c r="O32" s="32"/>
      <c r="P32" s="32"/>
    </row>
    <row r="33" spans="1:16" ht="17.25" customHeight="1" thickBot="1" x14ac:dyDescent="0.25">
      <c r="A33" s="5">
        <f>ROW()</f>
        <v>33</v>
      </c>
      <c r="B33" s="13" t="s">
        <v>26</v>
      </c>
      <c r="C33" s="14"/>
      <c r="D33" s="14"/>
      <c r="E33" s="14"/>
      <c r="F33" s="14"/>
      <c r="G33" s="14"/>
      <c r="H33" s="14"/>
      <c r="I33" s="14"/>
      <c r="J33" s="14"/>
      <c r="K33" s="14"/>
      <c r="L33" s="14"/>
      <c r="M33" s="14"/>
      <c r="N33" s="14"/>
      <c r="O33" s="14"/>
      <c r="P33" s="15"/>
    </row>
    <row r="34" spans="1:16" ht="17.25" customHeight="1" thickBot="1" x14ac:dyDescent="0.25">
      <c r="A34" s="5">
        <f>ROW()</f>
        <v>34</v>
      </c>
      <c r="B34" s="33" t="s">
        <v>124</v>
      </c>
      <c r="C34" s="183">
        <v>722314.25</v>
      </c>
      <c r="D34" s="183">
        <v>931859.2</v>
      </c>
      <c r="E34" s="183">
        <v>756759</v>
      </c>
      <c r="F34" s="183">
        <v>932503</v>
      </c>
      <c r="G34" s="34"/>
      <c r="H34" s="34"/>
      <c r="I34" s="34"/>
      <c r="J34" s="34"/>
      <c r="K34" s="34"/>
      <c r="L34" s="35"/>
      <c r="M34" s="104"/>
      <c r="N34" s="104"/>
      <c r="O34" s="34"/>
      <c r="P34" s="35"/>
    </row>
    <row r="35" spans="1:16" ht="17.25" customHeight="1" thickBot="1" x14ac:dyDescent="0.25">
      <c r="A35" s="5">
        <f>ROW()</f>
        <v>35</v>
      </c>
      <c r="B35" s="9" t="s">
        <v>27</v>
      </c>
      <c r="C35" s="10"/>
      <c r="D35" s="10"/>
      <c r="E35" s="10"/>
      <c r="F35" s="10"/>
      <c r="G35" s="10"/>
      <c r="H35" s="10"/>
      <c r="I35" s="10"/>
      <c r="J35" s="10"/>
      <c r="K35" s="10"/>
      <c r="L35" s="10"/>
      <c r="M35" s="10"/>
      <c r="N35" s="10"/>
      <c r="O35" s="10"/>
      <c r="P35" s="11"/>
    </row>
    <row r="36" spans="1:16" ht="17.25" customHeight="1" x14ac:dyDescent="0.2">
      <c r="A36" s="5">
        <f>ROW()</f>
        <v>36</v>
      </c>
      <c r="B36" s="36" t="s">
        <v>28</v>
      </c>
      <c r="C36" s="158">
        <v>3589148.49</v>
      </c>
      <c r="D36" s="158">
        <v>3290565.2</v>
      </c>
      <c r="E36" s="158">
        <v>3793768</v>
      </c>
      <c r="F36" s="158">
        <v>3623535</v>
      </c>
      <c r="G36" s="37"/>
      <c r="H36" s="37"/>
      <c r="I36" s="37"/>
      <c r="J36" s="37"/>
      <c r="K36" s="37"/>
      <c r="L36" s="38"/>
      <c r="M36" s="105"/>
      <c r="N36" s="105"/>
      <c r="O36" s="37"/>
      <c r="P36" s="38"/>
    </row>
    <row r="37" spans="1:16" ht="17.25" customHeight="1" x14ac:dyDescent="0.2">
      <c r="A37" s="5">
        <f>ROW()</f>
        <v>37</v>
      </c>
      <c r="B37" s="39" t="s">
        <v>29</v>
      </c>
      <c r="C37" s="158">
        <v>30578933</v>
      </c>
      <c r="D37" s="158">
        <v>26233214</v>
      </c>
      <c r="E37" s="158">
        <v>30984614</v>
      </c>
      <c r="F37" s="158">
        <v>33207729</v>
      </c>
      <c r="G37" s="37"/>
      <c r="H37" s="37"/>
      <c r="I37" s="37"/>
      <c r="J37" s="37"/>
      <c r="K37" s="37"/>
      <c r="L37" s="38"/>
      <c r="M37" s="105"/>
      <c r="N37" s="105"/>
      <c r="O37" s="37"/>
      <c r="P37" s="38"/>
    </row>
    <row r="38" spans="1:16" ht="17.25" customHeight="1" x14ac:dyDescent="0.2">
      <c r="A38" s="5">
        <f>ROW()</f>
        <v>38</v>
      </c>
      <c r="B38" s="39" t="s">
        <v>30</v>
      </c>
      <c r="C38" s="158"/>
      <c r="D38" s="158"/>
      <c r="E38" s="158"/>
      <c r="F38" s="158"/>
      <c r="G38" s="37"/>
      <c r="H38" s="37"/>
      <c r="I38" s="37"/>
      <c r="J38" s="37"/>
      <c r="K38" s="37"/>
      <c r="L38" s="38"/>
      <c r="M38" s="105"/>
      <c r="N38" s="105"/>
      <c r="O38" s="37"/>
      <c r="P38" s="38"/>
    </row>
    <row r="39" spans="1:16" ht="17.25" customHeight="1" x14ac:dyDescent="0.2">
      <c r="A39" s="5">
        <f>ROW()</f>
        <v>39</v>
      </c>
      <c r="B39" s="39" t="s">
        <v>31</v>
      </c>
      <c r="C39" s="158"/>
      <c r="D39" s="158"/>
      <c r="E39" s="158"/>
      <c r="F39" s="158"/>
      <c r="G39" s="37"/>
      <c r="H39" s="37"/>
      <c r="I39" s="37"/>
      <c r="J39" s="37"/>
      <c r="K39" s="37"/>
      <c r="L39" s="38"/>
      <c r="M39" s="105"/>
      <c r="N39" s="105"/>
      <c r="O39" s="37"/>
      <c r="P39" s="38"/>
    </row>
    <row r="40" spans="1:16" ht="17.25" customHeight="1" thickBot="1" x14ac:dyDescent="0.25">
      <c r="A40" s="5">
        <f>ROW()</f>
        <v>40</v>
      </c>
      <c r="B40" s="40" t="s">
        <v>32</v>
      </c>
      <c r="C40" s="159">
        <v>10265971</v>
      </c>
      <c r="D40" s="159">
        <v>14436576</v>
      </c>
      <c r="E40" s="159">
        <v>14046274</v>
      </c>
      <c r="F40" s="159">
        <v>14311378</v>
      </c>
      <c r="G40" s="35"/>
      <c r="H40" s="35"/>
      <c r="I40" s="35"/>
      <c r="J40" s="35"/>
      <c r="K40" s="35"/>
      <c r="L40" s="35"/>
      <c r="M40" s="35"/>
      <c r="N40" s="35"/>
      <c r="O40" s="35"/>
      <c r="P40" s="35"/>
    </row>
    <row r="41" spans="1:16" ht="17.25" customHeight="1" thickBot="1" x14ac:dyDescent="0.25">
      <c r="A41" s="5">
        <f>ROW()</f>
        <v>41</v>
      </c>
      <c r="B41" s="41" t="s">
        <v>33</v>
      </c>
      <c r="C41" s="160"/>
      <c r="D41" s="160"/>
      <c r="E41" s="160"/>
      <c r="F41" s="160"/>
      <c r="G41" s="57"/>
      <c r="H41" s="57"/>
      <c r="I41" s="57"/>
      <c r="J41" s="57"/>
      <c r="K41" s="57"/>
      <c r="L41" s="57"/>
      <c r="M41" s="57"/>
      <c r="N41" s="57"/>
      <c r="O41" s="57"/>
      <c r="P41" s="57"/>
    </row>
    <row r="42" spans="1:16" ht="17.25" customHeight="1" thickBot="1" x14ac:dyDescent="0.25">
      <c r="A42" s="5">
        <f>ROW()</f>
        <v>42</v>
      </c>
      <c r="B42" s="117" t="s">
        <v>34</v>
      </c>
      <c r="C42" s="161"/>
      <c r="D42" s="161"/>
      <c r="E42" s="161"/>
      <c r="F42" s="161"/>
      <c r="G42" s="42"/>
      <c r="H42" s="42"/>
      <c r="I42" s="42"/>
      <c r="J42" s="42"/>
      <c r="K42" s="42"/>
      <c r="L42" s="42"/>
      <c r="M42" s="42"/>
      <c r="N42" s="42"/>
      <c r="O42" s="42"/>
      <c r="P42" s="43"/>
    </row>
    <row r="43" spans="1:16" ht="17.25" customHeight="1" x14ac:dyDescent="0.2">
      <c r="A43" s="5">
        <f>ROW()</f>
        <v>43</v>
      </c>
      <c r="B43" s="118" t="s">
        <v>35</v>
      </c>
      <c r="C43" s="162">
        <v>7348139</v>
      </c>
      <c r="D43" s="162">
        <v>5496539</v>
      </c>
      <c r="E43" s="162">
        <v>6211061</v>
      </c>
      <c r="F43" s="162">
        <v>6117246</v>
      </c>
      <c r="G43" s="31"/>
      <c r="H43" s="31"/>
      <c r="I43" s="31"/>
      <c r="J43" s="31"/>
      <c r="K43" s="31"/>
      <c r="L43" s="31"/>
      <c r="M43" s="31"/>
      <c r="N43" s="31"/>
      <c r="O43" s="31"/>
      <c r="P43" s="31"/>
    </row>
    <row r="44" spans="1:16" ht="17.25" customHeight="1" x14ac:dyDescent="0.2">
      <c r="A44" s="5">
        <f>ROW()</f>
        <v>44</v>
      </c>
      <c r="B44" s="140" t="s">
        <v>102</v>
      </c>
      <c r="C44" s="159"/>
      <c r="D44" s="159"/>
      <c r="E44" s="159"/>
      <c r="F44" s="159"/>
      <c r="G44" s="35"/>
      <c r="H44" s="35"/>
      <c r="I44" s="35"/>
      <c r="J44" s="35"/>
      <c r="K44" s="35"/>
      <c r="L44" s="35"/>
      <c r="M44" s="35"/>
      <c r="N44" s="35"/>
      <c r="O44" s="35"/>
      <c r="P44" s="35"/>
    </row>
    <row r="45" spans="1:16" ht="17.25" customHeight="1" thickBot="1" x14ac:dyDescent="0.25">
      <c r="A45" s="5">
        <f>ROW()</f>
        <v>45</v>
      </c>
      <c r="B45" s="119" t="s">
        <v>36</v>
      </c>
      <c r="C45" s="163">
        <v>1185733</v>
      </c>
      <c r="D45" s="163">
        <v>4186421</v>
      </c>
      <c r="E45" s="163">
        <v>6487524</v>
      </c>
      <c r="F45" s="163">
        <v>5105112</v>
      </c>
      <c r="G45" s="32"/>
      <c r="H45" s="32"/>
      <c r="I45" s="32"/>
      <c r="J45" s="32"/>
      <c r="K45" s="32"/>
      <c r="L45" s="32"/>
      <c r="M45" s="32"/>
      <c r="N45" s="32"/>
      <c r="O45" s="32"/>
      <c r="P45" s="32"/>
    </row>
    <row r="46" spans="1:16" ht="17.25" customHeight="1" thickBot="1" x14ac:dyDescent="0.25">
      <c r="A46" s="5">
        <f>ROW()</f>
        <v>46</v>
      </c>
      <c r="B46" s="120" t="s">
        <v>37</v>
      </c>
      <c r="C46" s="164"/>
      <c r="D46" s="164"/>
      <c r="E46" s="164"/>
      <c r="F46" s="164"/>
      <c r="G46" s="106"/>
      <c r="H46" s="106"/>
      <c r="I46" s="106"/>
      <c r="J46" s="106"/>
      <c r="K46" s="106"/>
      <c r="L46" s="106"/>
      <c r="M46" s="106"/>
      <c r="N46" s="106"/>
      <c r="O46" s="106"/>
      <c r="P46" s="106"/>
    </row>
    <row r="47" spans="1:16" ht="17.25" customHeight="1" thickBot="1" x14ac:dyDescent="0.25">
      <c r="A47" s="5">
        <f>ROW()</f>
        <v>47</v>
      </c>
      <c r="B47" s="120" t="s">
        <v>83</v>
      </c>
      <c r="C47" s="165"/>
      <c r="D47" s="165"/>
      <c r="E47" s="165"/>
      <c r="F47" s="165"/>
      <c r="G47" s="58"/>
      <c r="H47" s="58"/>
      <c r="I47" s="58"/>
      <c r="J47" s="58"/>
      <c r="K47" s="58"/>
      <c r="L47" s="58"/>
      <c r="M47" s="58"/>
      <c r="N47" s="58"/>
      <c r="O47" s="58"/>
      <c r="P47" s="58"/>
    </row>
    <row r="48" spans="1:16" s="16" customFormat="1" ht="16.5" customHeight="1" thickBot="1" x14ac:dyDescent="0.25">
      <c r="A48" s="5">
        <f>ROW()</f>
        <v>48</v>
      </c>
      <c r="B48" s="121" t="s">
        <v>38</v>
      </c>
      <c r="C48" s="166"/>
      <c r="D48" s="166"/>
      <c r="E48" s="166"/>
      <c r="F48" s="166"/>
      <c r="G48" s="10"/>
      <c r="H48" s="10"/>
      <c r="I48" s="10"/>
      <c r="J48" s="10"/>
      <c r="K48" s="10"/>
      <c r="L48" s="10"/>
      <c r="M48" s="10"/>
      <c r="N48" s="10"/>
      <c r="O48" s="10"/>
      <c r="P48" s="11"/>
    </row>
    <row r="49" spans="1:16" s="16" customFormat="1" ht="16.5" customHeight="1" x14ac:dyDescent="0.2">
      <c r="A49" s="5">
        <f>ROW()</f>
        <v>49</v>
      </c>
      <c r="B49" s="122" t="s">
        <v>39</v>
      </c>
      <c r="C49" s="162">
        <v>504390.10000000003</v>
      </c>
      <c r="D49" s="162">
        <v>661777.72999999986</v>
      </c>
      <c r="E49" s="162">
        <v>472863</v>
      </c>
      <c r="F49" s="162">
        <v>534466</v>
      </c>
      <c r="G49" s="18"/>
      <c r="H49" s="18"/>
      <c r="I49" s="18"/>
      <c r="J49" s="18"/>
      <c r="K49" s="18"/>
      <c r="L49" s="18"/>
      <c r="M49" s="18"/>
      <c r="N49" s="18"/>
      <c r="O49" s="18"/>
      <c r="P49" s="18"/>
    </row>
    <row r="50" spans="1:16" s="16" customFormat="1" ht="16.5" customHeight="1" x14ac:dyDescent="0.2">
      <c r="A50" s="5">
        <f>ROW()</f>
        <v>50</v>
      </c>
      <c r="B50" s="123" t="s">
        <v>40</v>
      </c>
      <c r="C50" s="154">
        <v>12222245.920000002</v>
      </c>
      <c r="D50" s="154">
        <v>13476073.240000004</v>
      </c>
      <c r="E50" s="154">
        <v>12434476</v>
      </c>
      <c r="F50" s="154">
        <v>13403140</v>
      </c>
      <c r="G50" s="44"/>
      <c r="H50" s="44"/>
      <c r="I50" s="44"/>
      <c r="J50" s="44"/>
      <c r="K50" s="44"/>
      <c r="L50" s="44"/>
      <c r="M50" s="44"/>
      <c r="N50" s="44"/>
      <c r="O50" s="44"/>
      <c r="P50" s="44"/>
    </row>
    <row r="51" spans="1:16" s="16" customFormat="1" ht="16.5" customHeight="1" thickBot="1" x14ac:dyDescent="0.25">
      <c r="A51" s="5">
        <f>ROW()</f>
        <v>51</v>
      </c>
      <c r="B51" s="124" t="s">
        <v>41</v>
      </c>
      <c r="C51" s="159">
        <v>12649551.989999996</v>
      </c>
      <c r="D51" s="159">
        <v>13017272.030000001</v>
      </c>
      <c r="E51" s="159">
        <v>13870649</v>
      </c>
      <c r="F51" s="159">
        <v>13115680</v>
      </c>
      <c r="G51" s="45"/>
      <c r="H51" s="45"/>
      <c r="I51" s="45"/>
      <c r="J51" s="45"/>
      <c r="K51" s="45"/>
      <c r="L51" s="45"/>
      <c r="M51" s="45"/>
      <c r="N51" s="45"/>
      <c r="O51" s="45"/>
      <c r="P51" s="45"/>
    </row>
    <row r="52" spans="1:16" ht="18.75" customHeight="1" thickBot="1" x14ac:dyDescent="0.25">
      <c r="A52" s="5">
        <f>ROW()</f>
        <v>52</v>
      </c>
      <c r="B52" s="125" t="s">
        <v>42</v>
      </c>
      <c r="C52" s="180">
        <v>17361554</v>
      </c>
      <c r="D52" s="180">
        <v>18498342</v>
      </c>
      <c r="E52" s="180">
        <f>D52*1.04</f>
        <v>19238275.68</v>
      </c>
      <c r="F52" s="180">
        <f>E52*1.04</f>
        <v>20007806.707200002</v>
      </c>
      <c r="G52" s="46"/>
      <c r="H52" s="46"/>
      <c r="I52" s="46"/>
      <c r="J52" s="46"/>
      <c r="K52" s="46"/>
      <c r="L52" s="46"/>
      <c r="M52" s="46"/>
      <c r="N52" s="46"/>
      <c r="O52" s="46"/>
      <c r="P52" s="46"/>
    </row>
    <row r="53" spans="1:16" s="16" customFormat="1" ht="17.25" customHeight="1" thickBot="1" x14ac:dyDescent="0.25">
      <c r="A53" s="5">
        <f>ROW()</f>
        <v>53</v>
      </c>
      <c r="B53" s="125" t="s">
        <v>43</v>
      </c>
      <c r="C53" s="180">
        <v>4325208.21</v>
      </c>
      <c r="D53" s="180">
        <v>4168801.0299999993</v>
      </c>
      <c r="E53" s="180">
        <f>D53*1.04</f>
        <v>4335553.0711999992</v>
      </c>
      <c r="F53" s="180">
        <f>E53*1.04</f>
        <v>4508975.1940479996</v>
      </c>
      <c r="G53" s="46"/>
      <c r="H53" s="46"/>
      <c r="I53" s="46"/>
      <c r="J53" s="46"/>
      <c r="K53" s="46"/>
      <c r="L53" s="46"/>
      <c r="M53" s="46"/>
      <c r="N53" s="46"/>
      <c r="O53" s="46"/>
      <c r="P53" s="46"/>
    </row>
    <row r="54" spans="1:16" s="16" customFormat="1" ht="17.25" customHeight="1" thickBot="1" x14ac:dyDescent="0.25">
      <c r="A54" s="5">
        <f>ROW()</f>
        <v>54</v>
      </c>
      <c r="B54" s="125" t="s">
        <v>44</v>
      </c>
      <c r="C54" s="180">
        <f>175065832-SUM(C21:C22)-SUM(C36:C53)-SUM(C56:C61)-C34</f>
        <v>48815017.040000007</v>
      </c>
      <c r="D54" s="180">
        <f>178853174-SUM(D21:D22)-SUM(D36:D53)-SUM(D56:D61)-D34</f>
        <v>44056505.873295307</v>
      </c>
      <c r="E54" s="180">
        <f>198255487-10691454-SUM(E21:E22)-SUM(E36:E53)-SUM(E56:E61)-E34</f>
        <v>45616831.248799995</v>
      </c>
      <c r="F54" s="180">
        <f>205922244-10149455-SUM(F21:F22)-SUM(F36:F53)-SUM(F56:F61)-F34</f>
        <v>49325184.098751992</v>
      </c>
      <c r="G54" s="46"/>
      <c r="H54" s="46"/>
      <c r="I54" s="46"/>
      <c r="J54" s="46"/>
      <c r="K54" s="46"/>
      <c r="L54" s="46"/>
      <c r="M54" s="46"/>
      <c r="N54" s="46"/>
      <c r="O54" s="46"/>
      <c r="P54" s="46"/>
    </row>
    <row r="55" spans="1:16" s="16" customFormat="1" ht="17.25" customHeight="1" thickBot="1" x14ac:dyDescent="0.25">
      <c r="A55" s="5">
        <f>ROW()</f>
        <v>55</v>
      </c>
      <c r="B55" s="121" t="s">
        <v>45</v>
      </c>
      <c r="C55" s="10"/>
      <c r="D55" s="10"/>
      <c r="E55" s="10"/>
      <c r="F55" s="10"/>
      <c r="G55" s="10"/>
      <c r="H55" s="10"/>
      <c r="I55" s="10"/>
      <c r="J55" s="10"/>
      <c r="K55" s="10"/>
      <c r="L55" s="10"/>
      <c r="M55" s="10"/>
      <c r="N55" s="10"/>
      <c r="O55" s="10"/>
      <c r="P55" s="11"/>
    </row>
    <row r="56" spans="1:16" s="16" customFormat="1" ht="17.25" customHeight="1" x14ac:dyDescent="0.2">
      <c r="A56" s="5">
        <f>ROW()</f>
        <v>56</v>
      </c>
      <c r="B56" s="126" t="s">
        <v>46</v>
      </c>
      <c r="C56" s="167">
        <v>701</v>
      </c>
      <c r="D56" s="167">
        <v>765</v>
      </c>
      <c r="E56" s="167">
        <v>800</v>
      </c>
      <c r="F56" s="167">
        <v>900</v>
      </c>
      <c r="G56" s="167">
        <v>950</v>
      </c>
      <c r="H56" s="167">
        <v>1000</v>
      </c>
      <c r="I56" s="167">
        <v>1000</v>
      </c>
      <c r="J56" s="167">
        <v>1000</v>
      </c>
      <c r="K56" s="167">
        <v>1000</v>
      </c>
      <c r="L56" s="167">
        <v>1000</v>
      </c>
      <c r="M56" s="167">
        <v>1000</v>
      </c>
      <c r="N56" s="167">
        <v>1000</v>
      </c>
      <c r="O56" s="167">
        <v>1000</v>
      </c>
      <c r="P56" s="167">
        <v>1000</v>
      </c>
    </row>
    <row r="57" spans="1:16" ht="16.5" customHeight="1" x14ac:dyDescent="0.2">
      <c r="A57" s="5">
        <f>ROW()</f>
        <v>57</v>
      </c>
      <c r="B57" s="127" t="s">
        <v>47</v>
      </c>
      <c r="C57" s="168">
        <v>4579</v>
      </c>
      <c r="D57" s="168">
        <v>2976</v>
      </c>
      <c r="E57" s="168">
        <v>3500</v>
      </c>
      <c r="F57" s="168">
        <v>3750</v>
      </c>
      <c r="G57" s="168">
        <v>3750</v>
      </c>
      <c r="H57" s="168">
        <v>3750</v>
      </c>
      <c r="I57" s="168">
        <v>3750</v>
      </c>
      <c r="J57" s="168">
        <v>3750</v>
      </c>
      <c r="K57" s="168">
        <v>3750</v>
      </c>
      <c r="L57" s="169">
        <v>3750</v>
      </c>
      <c r="M57" s="170">
        <v>3750</v>
      </c>
      <c r="N57" s="170">
        <v>3750</v>
      </c>
      <c r="O57" s="168">
        <v>3750</v>
      </c>
      <c r="P57" s="169">
        <v>3750</v>
      </c>
    </row>
    <row r="58" spans="1:16" ht="17.25" customHeight="1" x14ac:dyDescent="0.2">
      <c r="A58" s="5">
        <f>ROW()</f>
        <v>58</v>
      </c>
      <c r="B58" s="128" t="s">
        <v>87</v>
      </c>
      <c r="C58" s="168">
        <v>817</v>
      </c>
      <c r="D58" s="168">
        <v>826</v>
      </c>
      <c r="E58" s="168">
        <v>825</v>
      </c>
      <c r="F58" s="168">
        <v>500</v>
      </c>
      <c r="G58" s="168">
        <v>250</v>
      </c>
      <c r="H58" s="168">
        <v>0</v>
      </c>
      <c r="I58" s="168">
        <v>0</v>
      </c>
      <c r="J58" s="168">
        <v>0</v>
      </c>
      <c r="K58" s="168">
        <v>0</v>
      </c>
      <c r="L58" s="169">
        <v>0</v>
      </c>
      <c r="M58" s="170">
        <v>0</v>
      </c>
      <c r="N58" s="170">
        <v>0</v>
      </c>
      <c r="O58" s="168">
        <v>0</v>
      </c>
      <c r="P58" s="169">
        <v>0</v>
      </c>
    </row>
    <row r="59" spans="1:16" ht="17.25" customHeight="1" thickBot="1" x14ac:dyDescent="0.25">
      <c r="A59" s="5">
        <f>ROW()</f>
        <v>59</v>
      </c>
      <c r="B59" s="128" t="s">
        <v>48</v>
      </c>
      <c r="C59" s="171">
        <v>34</v>
      </c>
      <c r="D59" s="171">
        <v>36</v>
      </c>
      <c r="E59" s="171">
        <v>250</v>
      </c>
      <c r="F59" s="171">
        <v>350</v>
      </c>
      <c r="G59" s="171">
        <v>450</v>
      </c>
      <c r="H59" s="171">
        <v>650</v>
      </c>
      <c r="I59" s="171">
        <v>650</v>
      </c>
      <c r="J59" s="171">
        <v>650</v>
      </c>
      <c r="K59" s="171">
        <v>650</v>
      </c>
      <c r="L59" s="172">
        <v>650</v>
      </c>
      <c r="M59" s="173">
        <v>650</v>
      </c>
      <c r="N59" s="173">
        <v>650</v>
      </c>
      <c r="O59" s="171">
        <v>650</v>
      </c>
      <c r="P59" s="172">
        <v>650</v>
      </c>
    </row>
    <row r="60" spans="1:16" ht="17.25" customHeight="1" thickBot="1" x14ac:dyDescent="0.25">
      <c r="A60" s="5">
        <f>ROW()</f>
        <v>60</v>
      </c>
      <c r="B60" s="121" t="s">
        <v>75</v>
      </c>
      <c r="C60" s="174" t="s">
        <v>121</v>
      </c>
      <c r="D60" s="174" t="s">
        <v>121</v>
      </c>
      <c r="E60" s="174" t="s">
        <v>121</v>
      </c>
      <c r="F60" s="174" t="s">
        <v>121</v>
      </c>
      <c r="G60" s="174" t="s">
        <v>121</v>
      </c>
      <c r="H60" s="174" t="s">
        <v>121</v>
      </c>
      <c r="I60" s="174" t="s">
        <v>121</v>
      </c>
      <c r="J60" s="174" t="s">
        <v>121</v>
      </c>
      <c r="K60" s="174" t="s">
        <v>121</v>
      </c>
      <c r="L60" s="174" t="s">
        <v>121</v>
      </c>
      <c r="M60" s="174" t="s">
        <v>121</v>
      </c>
      <c r="N60" s="174" t="s">
        <v>121</v>
      </c>
      <c r="O60" s="174" t="s">
        <v>121</v>
      </c>
      <c r="P60" s="174" t="s">
        <v>121</v>
      </c>
    </row>
    <row r="61" spans="1:16" s="16" customFormat="1" ht="18" customHeight="1" thickBot="1" x14ac:dyDescent="0.25">
      <c r="A61" s="5">
        <f>ROW()</f>
        <v>61</v>
      </c>
      <c r="B61" s="125" t="s">
        <v>49</v>
      </c>
      <c r="C61" s="175">
        <v>1580</v>
      </c>
      <c r="D61" s="175">
        <v>1558</v>
      </c>
      <c r="E61" s="175">
        <v>1600</v>
      </c>
      <c r="F61" s="175">
        <v>1600</v>
      </c>
      <c r="G61" s="175">
        <v>1600</v>
      </c>
      <c r="H61" s="175">
        <v>1600</v>
      </c>
      <c r="I61" s="175">
        <v>1600</v>
      </c>
      <c r="J61" s="175">
        <v>1600</v>
      </c>
      <c r="K61" s="175">
        <v>1600</v>
      </c>
      <c r="L61" s="175">
        <v>1600</v>
      </c>
      <c r="M61" s="175">
        <v>1600</v>
      </c>
      <c r="N61" s="175">
        <v>1600</v>
      </c>
      <c r="O61" s="175">
        <v>1600</v>
      </c>
      <c r="P61" s="175">
        <v>1600</v>
      </c>
    </row>
    <row r="62" spans="1:16" ht="17.25" customHeight="1" thickBot="1" x14ac:dyDescent="0.25">
      <c r="A62" s="5">
        <f>ROW()</f>
        <v>62</v>
      </c>
      <c r="B62" s="129" t="s">
        <v>50</v>
      </c>
      <c r="C62" s="7"/>
      <c r="D62" s="7"/>
      <c r="E62" s="7"/>
      <c r="F62" s="7"/>
      <c r="G62" s="7"/>
      <c r="H62" s="7"/>
      <c r="I62" s="7"/>
      <c r="J62" s="7"/>
      <c r="K62" s="7"/>
      <c r="L62" s="7"/>
      <c r="M62" s="7"/>
      <c r="N62" s="7"/>
      <c r="O62" s="7"/>
      <c r="P62" s="8"/>
    </row>
    <row r="63" spans="1:16" ht="16.5" customHeight="1" x14ac:dyDescent="0.2">
      <c r="A63" s="5">
        <f>ROW()</f>
        <v>63</v>
      </c>
      <c r="B63" s="130" t="s">
        <v>86</v>
      </c>
      <c r="C63" s="177">
        <v>12751127.689999999</v>
      </c>
      <c r="D63" s="177">
        <v>2298946.5400000005</v>
      </c>
      <c r="E63" s="177">
        <v>4278000</v>
      </c>
      <c r="F63" s="177">
        <v>9999088</v>
      </c>
      <c r="G63" s="177">
        <v>8100298</v>
      </c>
      <c r="H63" s="177">
        <v>3003291</v>
      </c>
      <c r="I63" s="177">
        <v>3324888</v>
      </c>
      <c r="J63" s="177">
        <v>1775609</v>
      </c>
      <c r="K63" s="31"/>
      <c r="L63" s="31"/>
      <c r="M63" s="31"/>
      <c r="N63" s="31"/>
      <c r="O63" s="31"/>
      <c r="P63" s="31"/>
    </row>
    <row r="64" spans="1:16" ht="17.25" customHeight="1" x14ac:dyDescent="0.2">
      <c r="A64" s="5">
        <f>ROW()</f>
        <v>64</v>
      </c>
      <c r="B64" s="131" t="s">
        <v>51</v>
      </c>
      <c r="C64" s="178"/>
      <c r="D64" s="178"/>
      <c r="E64" s="178"/>
      <c r="F64" s="178"/>
      <c r="G64" s="178"/>
      <c r="H64" s="178"/>
      <c r="I64" s="178"/>
      <c r="J64" s="178"/>
      <c r="K64" s="47"/>
      <c r="L64" s="47"/>
      <c r="M64" s="47"/>
      <c r="N64" s="47"/>
      <c r="O64" s="47"/>
      <c r="P64" s="47"/>
    </row>
    <row r="65" spans="1:16" ht="17.25" customHeight="1" x14ac:dyDescent="0.2">
      <c r="A65" s="5">
        <f>ROW()</f>
        <v>65</v>
      </c>
      <c r="B65" s="131" t="s">
        <v>52</v>
      </c>
      <c r="C65" s="178">
        <v>20934497.700000003</v>
      </c>
      <c r="D65" s="178">
        <v>20550315.489999998</v>
      </c>
      <c r="E65" s="178">
        <v>31026000</v>
      </c>
      <c r="F65" s="178">
        <v>23098300</v>
      </c>
      <c r="G65" s="178">
        <v>34437600</v>
      </c>
      <c r="H65" s="178">
        <v>34244600</v>
      </c>
      <c r="I65" s="178">
        <v>41954600</v>
      </c>
      <c r="J65" s="178">
        <v>41067000</v>
      </c>
      <c r="K65" s="47"/>
      <c r="L65" s="47"/>
      <c r="M65" s="47"/>
      <c r="N65" s="47"/>
      <c r="O65" s="47"/>
      <c r="P65" s="47"/>
    </row>
    <row r="66" spans="1:16" ht="17.25" customHeight="1" thickBot="1" x14ac:dyDescent="0.25">
      <c r="A66" s="5">
        <f>ROW()</f>
        <v>66</v>
      </c>
      <c r="B66" s="132" t="s">
        <v>53</v>
      </c>
      <c r="C66" s="179">
        <f>430314.55+2444519.06</f>
        <v>2874833.61</v>
      </c>
      <c r="D66" s="179">
        <f>1109283.5+793183.69</f>
        <v>1902467.19</v>
      </c>
      <c r="E66" s="179">
        <f>460000+1654900</f>
        <v>2114900</v>
      </c>
      <c r="F66" s="179">
        <v>4070961.3643599586</v>
      </c>
      <c r="G66" s="179">
        <v>7516989</v>
      </c>
      <c r="H66" s="179">
        <v>736980</v>
      </c>
      <c r="I66" s="179">
        <v>490250</v>
      </c>
      <c r="J66" s="179">
        <v>490250</v>
      </c>
      <c r="K66" s="48"/>
      <c r="L66" s="48"/>
      <c r="M66" s="48"/>
      <c r="N66" s="48"/>
      <c r="O66" s="48"/>
      <c r="P66" s="48"/>
    </row>
    <row r="67" spans="1:16" ht="16.5" customHeight="1" thickBot="1" x14ac:dyDescent="0.25">
      <c r="A67" s="5">
        <f>ROW()</f>
        <v>67</v>
      </c>
      <c r="B67" s="133" t="s">
        <v>54</v>
      </c>
      <c r="C67" s="178">
        <f>7420921+9805000</f>
        <v>17225921</v>
      </c>
      <c r="D67" s="178">
        <f>10011929+12000000</f>
        <v>22011929</v>
      </c>
      <c r="E67" s="178">
        <f>10691454+12475000</f>
        <v>23166454</v>
      </c>
      <c r="F67" s="178">
        <f>10149455+13005000</f>
        <v>23154455</v>
      </c>
      <c r="G67" s="178"/>
      <c r="H67" s="178"/>
      <c r="I67" s="178"/>
      <c r="J67" s="178"/>
      <c r="K67" s="49"/>
      <c r="L67" s="49"/>
      <c r="M67" s="49"/>
      <c r="N67" s="49"/>
      <c r="O67" s="49"/>
      <c r="P67" s="49"/>
    </row>
    <row r="68" spans="1:16" ht="16.5" customHeight="1" thickBot="1" x14ac:dyDescent="0.25">
      <c r="A68" s="5">
        <f>ROW()</f>
        <v>68</v>
      </c>
      <c r="B68" s="133" t="s">
        <v>55</v>
      </c>
      <c r="C68" s="178"/>
      <c r="D68" s="178"/>
      <c r="E68" s="178"/>
      <c r="F68" s="178"/>
      <c r="G68" s="178"/>
      <c r="H68" s="178"/>
      <c r="I68" s="178"/>
      <c r="J68" s="178"/>
      <c r="K68" s="49"/>
      <c r="L68" s="49"/>
      <c r="M68" s="49"/>
      <c r="N68" s="49"/>
      <c r="O68" s="49"/>
      <c r="P68" s="49"/>
    </row>
    <row r="69" spans="1:16" ht="16.5" customHeight="1" thickBot="1" x14ac:dyDescent="0.3">
      <c r="A69" s="5">
        <f>ROW()</f>
        <v>69</v>
      </c>
      <c r="B69" s="134" t="s">
        <v>56</v>
      </c>
      <c r="C69" s="178">
        <v>17371327</v>
      </c>
      <c r="D69" s="178">
        <v>16846635</v>
      </c>
      <c r="E69" s="178">
        <v>17608813</v>
      </c>
      <c r="F69" s="178">
        <v>17388144</v>
      </c>
      <c r="G69" s="178"/>
      <c r="H69" s="178"/>
      <c r="I69" s="178"/>
      <c r="J69" s="178"/>
      <c r="K69" s="49"/>
      <c r="L69" s="49"/>
      <c r="M69" s="49"/>
      <c r="N69" s="49"/>
      <c r="O69" s="49"/>
      <c r="P69" s="49"/>
    </row>
    <row r="70" spans="1:16" ht="13.5" thickBot="1" x14ac:dyDescent="0.25">
      <c r="A70" s="5">
        <f>ROW()</f>
        <v>70</v>
      </c>
      <c r="B70" s="135"/>
      <c r="C70" s="50"/>
      <c r="D70" s="50"/>
      <c r="E70" s="50"/>
      <c r="F70" s="50"/>
      <c r="G70" s="50"/>
      <c r="H70" s="50"/>
      <c r="I70" s="50"/>
      <c r="J70" s="50"/>
      <c r="K70" s="50"/>
      <c r="L70" s="50"/>
      <c r="M70" s="50"/>
      <c r="N70" s="50"/>
      <c r="O70" s="50"/>
      <c r="P70" s="51"/>
    </row>
    <row r="71" spans="1:16" ht="18.75" thickBot="1" x14ac:dyDescent="0.25">
      <c r="A71" s="5">
        <f>ROW()</f>
        <v>71</v>
      </c>
      <c r="B71" s="136" t="s">
        <v>57</v>
      </c>
      <c r="C71" s="176">
        <f t="shared" ref="C71:F71" si="0">SUM(C12:C22)+SUM(C26:C27)+SUM(C30:C47)+SUM(C49:C69)</f>
        <v>246223539</v>
      </c>
      <c r="D71" s="176">
        <f t="shared" si="0"/>
        <v>242463467.22</v>
      </c>
      <c r="E71" s="176">
        <f t="shared" si="0"/>
        <v>265758200</v>
      </c>
      <c r="F71" s="176">
        <f t="shared" si="0"/>
        <v>273483737.36435997</v>
      </c>
      <c r="G71" s="176"/>
      <c r="H71" s="176"/>
      <c r="I71" s="176"/>
      <c r="J71" s="176"/>
      <c r="K71" s="176"/>
      <c r="L71" s="176"/>
      <c r="M71" s="176"/>
      <c r="N71" s="176"/>
      <c r="O71" s="176"/>
      <c r="P71" s="176"/>
    </row>
  </sheetData>
  <mergeCells count="6">
    <mergeCell ref="B11:P11"/>
    <mergeCell ref="B1:P1"/>
    <mergeCell ref="B2:P2"/>
    <mergeCell ref="B4:P4"/>
    <mergeCell ref="B5:P5"/>
    <mergeCell ref="B3:P3"/>
  </mergeCells>
  <printOptions horizontalCentered="1"/>
  <pageMargins left="0.25" right="0.25" top="0.5" bottom="0.5" header="0.5" footer="0.3"/>
  <pageSetup scale="60" fitToHeight="2" orientation="landscape" r:id="rId1"/>
  <headerFooter alignWithMargins="0">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workbookViewId="0">
      <selection activeCell="S20" sqref="S20"/>
    </sheetView>
  </sheetViews>
  <sheetFormatPr defaultColWidth="9.33203125" defaultRowHeight="16.5" customHeight="1" x14ac:dyDescent="0.2"/>
  <cols>
    <col min="1" max="1" width="54.1640625" style="52" customWidth="1"/>
    <col min="2" max="2" width="23.6640625" style="52" bestFit="1" customWidth="1"/>
    <col min="3" max="3" width="23.5" style="52" bestFit="1" customWidth="1"/>
    <col min="4" max="5" width="23.33203125" style="52" bestFit="1" customWidth="1"/>
    <col min="6" max="16384" width="9.33203125" style="52"/>
  </cols>
  <sheetData>
    <row r="1" spans="1:16" ht="16.5" customHeight="1" x14ac:dyDescent="0.2">
      <c r="A1" s="218" t="s">
        <v>69</v>
      </c>
      <c r="B1" s="219"/>
      <c r="C1" s="219"/>
      <c r="D1" s="219"/>
      <c r="E1" s="219"/>
      <c r="F1" s="219"/>
      <c r="G1" s="219"/>
      <c r="H1" s="219"/>
      <c r="I1" s="219"/>
      <c r="J1" s="219"/>
      <c r="K1" s="219"/>
      <c r="L1" s="219"/>
      <c r="M1" s="219"/>
      <c r="N1" s="219"/>
      <c r="O1" s="219"/>
      <c r="P1" s="152"/>
    </row>
    <row r="2" spans="1:16" ht="16.5" customHeight="1" x14ac:dyDescent="0.2">
      <c r="A2" s="220" t="str">
        <f>+'FormsList&amp;FilerInfo'!B2</f>
        <v>Pasadena Water and Power</v>
      </c>
      <c r="B2" s="221"/>
      <c r="C2" s="221"/>
      <c r="D2" s="221"/>
      <c r="E2" s="221"/>
      <c r="F2" s="221"/>
      <c r="G2" s="221"/>
      <c r="H2" s="221"/>
      <c r="I2" s="221"/>
      <c r="J2" s="221"/>
      <c r="K2" s="221"/>
      <c r="L2" s="221"/>
      <c r="M2" s="221"/>
      <c r="N2" s="221"/>
      <c r="O2" s="221"/>
      <c r="P2" s="152"/>
    </row>
    <row r="3" spans="1:16" ht="16.5" customHeight="1" x14ac:dyDescent="0.2">
      <c r="A3" s="141"/>
      <c r="B3" s="142"/>
      <c r="C3" s="142"/>
      <c r="D3" s="142"/>
      <c r="E3" s="142"/>
      <c r="F3" s="142"/>
      <c r="G3" s="142"/>
      <c r="H3" s="142"/>
      <c r="I3" s="142"/>
      <c r="J3" s="142"/>
      <c r="K3" s="142"/>
      <c r="L3" s="142"/>
      <c r="M3" s="142"/>
      <c r="N3" s="142"/>
      <c r="O3" s="142"/>
      <c r="P3" s="152"/>
    </row>
    <row r="4" spans="1:16" ht="16.5" customHeight="1" x14ac:dyDescent="0.2">
      <c r="A4" s="222" t="s">
        <v>76</v>
      </c>
      <c r="B4" s="223"/>
      <c r="C4" s="223"/>
      <c r="D4" s="223"/>
      <c r="E4" s="223"/>
      <c r="F4" s="223"/>
      <c r="G4" s="223"/>
      <c r="H4" s="223"/>
      <c r="I4" s="223"/>
      <c r="J4" s="223"/>
      <c r="K4" s="223"/>
      <c r="L4" s="223"/>
      <c r="M4" s="223"/>
      <c r="N4" s="223"/>
      <c r="O4" s="223"/>
      <c r="P4" s="152"/>
    </row>
    <row r="5" spans="1:16" ht="16.5" customHeight="1" x14ac:dyDescent="0.2">
      <c r="A5" s="224" t="s">
        <v>117</v>
      </c>
      <c r="B5" s="225"/>
      <c r="C5" s="225"/>
      <c r="D5" s="225"/>
      <c r="E5" s="225"/>
      <c r="F5" s="225"/>
      <c r="G5" s="225"/>
      <c r="H5" s="225"/>
      <c r="I5" s="225"/>
      <c r="J5" s="225"/>
      <c r="K5" s="225"/>
      <c r="L5" s="225"/>
      <c r="M5" s="225"/>
      <c r="N5" s="225"/>
      <c r="O5" s="225"/>
      <c r="P5" s="152"/>
    </row>
    <row r="6" spans="1:16" ht="22.5" customHeight="1" thickBot="1" x14ac:dyDescent="0.25">
      <c r="A6" s="149"/>
      <c r="B6" s="150"/>
      <c r="C6" s="150"/>
      <c r="D6" s="150"/>
      <c r="E6" s="150"/>
      <c r="F6" s="150"/>
      <c r="G6" s="150"/>
      <c r="H6" s="150"/>
      <c r="I6" s="150"/>
      <c r="J6" s="150"/>
      <c r="K6" s="150"/>
      <c r="L6" s="150"/>
      <c r="M6" s="150"/>
      <c r="N6" s="150"/>
      <c r="O6" s="150"/>
      <c r="P6" s="152"/>
    </row>
    <row r="7" spans="1:16" ht="16.5" customHeight="1" thickBot="1" x14ac:dyDescent="0.3">
      <c r="A7" s="151"/>
      <c r="B7" s="138">
        <v>2017</v>
      </c>
      <c r="C7" s="138">
        <v>2018</v>
      </c>
      <c r="D7" s="138">
        <v>2019</v>
      </c>
      <c r="E7" s="138">
        <v>2020</v>
      </c>
      <c r="F7" s="138">
        <v>2021</v>
      </c>
      <c r="G7" s="138">
        <v>2022</v>
      </c>
      <c r="H7" s="138">
        <v>2023</v>
      </c>
      <c r="I7" s="138">
        <v>2024</v>
      </c>
      <c r="J7" s="138">
        <v>2025</v>
      </c>
      <c r="K7" s="138">
        <v>2026</v>
      </c>
      <c r="L7" s="138">
        <v>2027</v>
      </c>
      <c r="M7" s="138">
        <v>2028</v>
      </c>
      <c r="N7" s="138">
        <v>2029</v>
      </c>
      <c r="O7" s="138">
        <v>2030</v>
      </c>
    </row>
    <row r="8" spans="1:16" ht="16.5" customHeight="1" thickBot="1" x14ac:dyDescent="0.25">
      <c r="A8" s="53"/>
      <c r="B8" s="54"/>
      <c r="C8" s="54"/>
      <c r="D8" s="54"/>
      <c r="E8" s="54"/>
      <c r="F8" s="54"/>
      <c r="G8" s="54"/>
      <c r="H8" s="54"/>
      <c r="I8" s="54"/>
      <c r="J8" s="54"/>
      <c r="K8" s="54"/>
      <c r="L8" s="54"/>
      <c r="M8" s="54"/>
      <c r="N8" s="54"/>
      <c r="O8" s="55"/>
    </row>
    <row r="9" spans="1:16" ht="16.5" customHeight="1" thickBot="1" x14ac:dyDescent="0.25">
      <c r="A9" s="56" t="s">
        <v>88</v>
      </c>
      <c r="B9" s="188">
        <f>'Form 8.1a'!C71</f>
        <v>246223539</v>
      </c>
      <c r="C9" s="188">
        <f>'Form 8.1a'!D71</f>
        <v>242463467.22</v>
      </c>
      <c r="D9" s="188">
        <f>'Form 8.1a'!E71</f>
        <v>265758200</v>
      </c>
      <c r="E9" s="188">
        <f>'Form 8.1a'!F71</f>
        <v>273483737.36435997</v>
      </c>
      <c r="F9" s="57">
        <v>0</v>
      </c>
      <c r="G9" s="57">
        <v>0</v>
      </c>
      <c r="H9" s="57">
        <v>0</v>
      </c>
      <c r="I9" s="57">
        <v>0</v>
      </c>
      <c r="J9" s="57">
        <v>0</v>
      </c>
      <c r="K9" s="57">
        <v>0</v>
      </c>
      <c r="L9" s="57">
        <v>0</v>
      </c>
      <c r="M9" s="57">
        <v>0</v>
      </c>
      <c r="N9" s="57">
        <v>0</v>
      </c>
      <c r="O9" s="58">
        <v>0</v>
      </c>
    </row>
    <row r="10" spans="1:16" ht="16.5" customHeight="1" thickBot="1" x14ac:dyDescent="0.25">
      <c r="A10" s="59" t="s">
        <v>58</v>
      </c>
      <c r="B10" s="60"/>
      <c r="C10" s="60"/>
      <c r="D10" s="60"/>
      <c r="E10" s="60"/>
      <c r="F10" s="60"/>
      <c r="G10" s="60"/>
      <c r="H10" s="60"/>
      <c r="I10" s="60"/>
      <c r="J10" s="60"/>
      <c r="K10" s="60"/>
      <c r="L10" s="60"/>
      <c r="M10" s="60"/>
      <c r="N10" s="60"/>
      <c r="O10" s="61"/>
    </row>
    <row r="11" spans="1:16" ht="16.5" customHeight="1" x14ac:dyDescent="0.2">
      <c r="A11" s="62" t="s">
        <v>59</v>
      </c>
      <c r="B11" s="63"/>
      <c r="C11" s="63"/>
      <c r="D11" s="63"/>
      <c r="E11" s="63"/>
      <c r="F11" s="63"/>
      <c r="G11" s="63"/>
      <c r="H11" s="63"/>
      <c r="I11" s="63"/>
      <c r="J11" s="63"/>
      <c r="K11" s="63"/>
      <c r="L11" s="63"/>
      <c r="M11" s="63"/>
      <c r="N11" s="63"/>
      <c r="O11" s="64"/>
    </row>
    <row r="12" spans="1:16" ht="16.5" customHeight="1" x14ac:dyDescent="0.2">
      <c r="A12" s="65" t="s">
        <v>60</v>
      </c>
      <c r="B12" s="66"/>
      <c r="C12" s="66"/>
      <c r="D12" s="66"/>
      <c r="E12" s="66"/>
      <c r="F12" s="66"/>
      <c r="G12" s="66"/>
      <c r="H12" s="66"/>
      <c r="I12" s="66"/>
      <c r="J12" s="66"/>
      <c r="K12" s="66"/>
      <c r="L12" s="66"/>
      <c r="M12" s="66"/>
      <c r="N12" s="66"/>
      <c r="O12" s="67"/>
    </row>
    <row r="13" spans="1:16" ht="16.5" customHeight="1" x14ac:dyDescent="0.2">
      <c r="A13" s="65" t="s">
        <v>61</v>
      </c>
      <c r="B13" s="66"/>
      <c r="C13" s="66"/>
      <c r="D13" s="66"/>
      <c r="E13" s="66"/>
      <c r="F13" s="66"/>
      <c r="G13" s="66"/>
      <c r="H13" s="66"/>
      <c r="I13" s="66"/>
      <c r="J13" s="66"/>
      <c r="K13" s="66"/>
      <c r="L13" s="66"/>
      <c r="M13" s="66"/>
      <c r="N13" s="66"/>
      <c r="O13" s="67"/>
    </row>
    <row r="14" spans="1:16" ht="16.5" customHeight="1" x14ac:dyDescent="0.2">
      <c r="A14" s="65" t="s">
        <v>62</v>
      </c>
      <c r="B14" s="66"/>
      <c r="C14" s="66"/>
      <c r="D14" s="66"/>
      <c r="E14" s="66"/>
      <c r="F14" s="66"/>
      <c r="G14" s="66"/>
      <c r="H14" s="66"/>
      <c r="I14" s="66"/>
      <c r="J14" s="66"/>
      <c r="K14" s="66"/>
      <c r="L14" s="66"/>
      <c r="M14" s="66"/>
      <c r="N14" s="66"/>
      <c r="O14" s="67"/>
    </row>
    <row r="15" spans="1:16" ht="16.5" customHeight="1" thickBot="1" x14ac:dyDescent="0.25">
      <c r="A15" s="68" t="s">
        <v>63</v>
      </c>
      <c r="B15" s="69"/>
      <c r="C15" s="69"/>
      <c r="D15" s="69"/>
      <c r="E15" s="69"/>
      <c r="F15" s="69"/>
      <c r="G15" s="69"/>
      <c r="H15" s="69"/>
      <c r="I15" s="69"/>
      <c r="J15" s="69"/>
      <c r="K15" s="69"/>
      <c r="L15" s="69"/>
      <c r="M15" s="69"/>
      <c r="N15" s="69"/>
      <c r="O15" s="70"/>
    </row>
    <row r="16" spans="1:16" ht="13.5" customHeight="1" thickTop="1" thickBot="1" x14ac:dyDescent="0.25">
      <c r="A16" s="71" t="s">
        <v>64</v>
      </c>
      <c r="B16" s="72"/>
      <c r="C16" s="72"/>
      <c r="D16" s="72"/>
      <c r="E16" s="72"/>
      <c r="F16" s="72"/>
      <c r="G16" s="72"/>
      <c r="H16" s="72"/>
      <c r="I16" s="72"/>
      <c r="J16" s="72"/>
      <c r="K16" s="72"/>
      <c r="L16" s="72"/>
      <c r="M16" s="72"/>
      <c r="N16" s="72"/>
      <c r="O16" s="72"/>
    </row>
    <row r="17" spans="1:15" ht="16.5" customHeight="1" thickBot="1" x14ac:dyDescent="0.25">
      <c r="A17" s="59" t="s">
        <v>65</v>
      </c>
      <c r="B17" s="14"/>
      <c r="C17" s="14"/>
      <c r="D17" s="14"/>
      <c r="E17" s="14"/>
      <c r="F17" s="14"/>
      <c r="G17" s="14"/>
      <c r="H17" s="14"/>
      <c r="I17" s="14"/>
      <c r="J17" s="14"/>
      <c r="K17" s="14"/>
      <c r="L17" s="14"/>
      <c r="M17" s="14"/>
      <c r="N17" s="14"/>
      <c r="O17" s="15"/>
    </row>
    <row r="18" spans="1:15" ht="16.5" customHeight="1" x14ac:dyDescent="0.2">
      <c r="A18" s="62" t="s">
        <v>59</v>
      </c>
      <c r="B18" s="73"/>
      <c r="C18" s="73"/>
      <c r="D18" s="73"/>
      <c r="E18" s="73"/>
      <c r="F18" s="73"/>
      <c r="G18" s="73"/>
      <c r="H18" s="73"/>
      <c r="I18" s="73"/>
      <c r="J18" s="73"/>
      <c r="K18" s="73"/>
      <c r="L18" s="73"/>
      <c r="M18" s="73"/>
      <c r="N18" s="73"/>
      <c r="O18" s="74"/>
    </row>
    <row r="19" spans="1:15" ht="16.5" customHeight="1" x14ac:dyDescent="0.2">
      <c r="A19" s="65" t="s">
        <v>60</v>
      </c>
      <c r="B19" s="75"/>
      <c r="C19" s="75"/>
      <c r="D19" s="75"/>
      <c r="E19" s="75"/>
      <c r="F19" s="75"/>
      <c r="G19" s="75"/>
      <c r="H19" s="75"/>
      <c r="I19" s="75"/>
      <c r="J19" s="75"/>
      <c r="K19" s="75"/>
      <c r="L19" s="75"/>
      <c r="M19" s="75"/>
      <c r="N19" s="75"/>
      <c r="O19" s="76"/>
    </row>
    <row r="20" spans="1:15" ht="16.5" customHeight="1" x14ac:dyDescent="0.2">
      <c r="A20" s="65" t="s">
        <v>61</v>
      </c>
      <c r="B20" s="75"/>
      <c r="C20" s="75"/>
      <c r="D20" s="75"/>
      <c r="E20" s="75"/>
      <c r="F20" s="75"/>
      <c r="G20" s="75"/>
      <c r="H20" s="75"/>
      <c r="I20" s="75"/>
      <c r="J20" s="75"/>
      <c r="K20" s="75"/>
      <c r="L20" s="75"/>
      <c r="M20" s="75"/>
      <c r="N20" s="75"/>
      <c r="O20" s="76"/>
    </row>
    <row r="21" spans="1:15" ht="16.5" customHeight="1" x14ac:dyDescent="0.2">
      <c r="A21" s="65" t="s">
        <v>62</v>
      </c>
      <c r="B21" s="75"/>
      <c r="C21" s="75"/>
      <c r="D21" s="75"/>
      <c r="E21" s="75"/>
      <c r="F21" s="75"/>
      <c r="G21" s="75"/>
      <c r="H21" s="75"/>
      <c r="I21" s="75"/>
      <c r="J21" s="75"/>
      <c r="K21" s="75"/>
      <c r="L21" s="75"/>
      <c r="M21" s="75"/>
      <c r="N21" s="75"/>
      <c r="O21" s="76"/>
    </row>
    <row r="22" spans="1:15" ht="16.5" customHeight="1" thickBot="1" x14ac:dyDescent="0.25">
      <c r="A22" s="68" t="s">
        <v>63</v>
      </c>
      <c r="B22" s="77"/>
      <c r="C22" s="77"/>
      <c r="D22" s="77"/>
      <c r="E22" s="77"/>
      <c r="F22" s="77"/>
      <c r="G22" s="77"/>
      <c r="H22" s="77"/>
      <c r="I22" s="77"/>
      <c r="J22" s="77"/>
      <c r="K22" s="77"/>
      <c r="L22" s="77"/>
      <c r="M22" s="77"/>
      <c r="N22" s="77"/>
      <c r="O22" s="78"/>
    </row>
    <row r="23" spans="1:15" ht="13.5" customHeight="1" thickTop="1" thickBot="1" x14ac:dyDescent="0.25">
      <c r="A23" s="71" t="s">
        <v>66</v>
      </c>
      <c r="B23" s="72"/>
      <c r="C23" s="72"/>
      <c r="D23" s="72"/>
      <c r="E23" s="72"/>
      <c r="F23" s="72"/>
      <c r="G23" s="72"/>
      <c r="H23" s="72"/>
      <c r="I23" s="72"/>
      <c r="J23" s="72"/>
      <c r="K23" s="72"/>
      <c r="L23" s="72"/>
      <c r="M23" s="72"/>
      <c r="N23" s="72"/>
      <c r="O23" s="72"/>
    </row>
    <row r="24" spans="1:15" ht="16.5" customHeight="1" thickBot="1" x14ac:dyDescent="0.25">
      <c r="A24" s="182" t="s">
        <v>123</v>
      </c>
      <c r="B24" s="184">
        <f>SUM(B25:B28)</f>
        <v>175783119</v>
      </c>
      <c r="C24" s="184">
        <f>SUM(C25:C28)</f>
        <v>183338078</v>
      </c>
      <c r="D24" s="14"/>
      <c r="E24" s="14"/>
      <c r="F24" s="14"/>
      <c r="G24" s="14"/>
      <c r="H24" s="14"/>
      <c r="I24" s="14"/>
      <c r="J24" s="14"/>
      <c r="K24" s="14"/>
      <c r="L24" s="14"/>
      <c r="M24" s="14"/>
      <c r="N24" s="14"/>
      <c r="O24" s="15"/>
    </row>
    <row r="25" spans="1:15" ht="16.5" customHeight="1" x14ac:dyDescent="0.2">
      <c r="A25" s="62" t="s">
        <v>59</v>
      </c>
      <c r="B25" s="185">
        <f>58558745</f>
        <v>58558745</v>
      </c>
      <c r="C25" s="185">
        <f>61829167</f>
        <v>61829167</v>
      </c>
      <c r="D25" s="73"/>
      <c r="E25" s="73"/>
      <c r="F25" s="73"/>
      <c r="G25" s="73"/>
      <c r="H25" s="73"/>
      <c r="I25" s="73"/>
      <c r="J25" s="73"/>
      <c r="K25" s="73"/>
      <c r="L25" s="73"/>
      <c r="M25" s="73"/>
      <c r="N25" s="73"/>
      <c r="O25" s="74"/>
    </row>
    <row r="26" spans="1:15" ht="16.5" customHeight="1" x14ac:dyDescent="0.2">
      <c r="A26" s="65" t="s">
        <v>125</v>
      </c>
      <c r="B26" s="186">
        <f>115260479</f>
        <v>115260479</v>
      </c>
      <c r="C26" s="186">
        <v>119510176</v>
      </c>
      <c r="D26" s="75"/>
      <c r="E26" s="75"/>
      <c r="F26" s="75"/>
      <c r="G26" s="75"/>
      <c r="H26" s="75"/>
      <c r="I26" s="75"/>
      <c r="J26" s="75"/>
      <c r="K26" s="75"/>
      <c r="L26" s="75"/>
      <c r="M26" s="75"/>
      <c r="N26" s="75"/>
      <c r="O26" s="76"/>
    </row>
    <row r="27" spans="1:15" ht="16.5" customHeight="1" x14ac:dyDescent="0.2">
      <c r="A27" s="65" t="s">
        <v>62</v>
      </c>
      <c r="B27" s="186">
        <v>0</v>
      </c>
      <c r="C27" s="186">
        <v>0</v>
      </c>
      <c r="D27" s="75"/>
      <c r="E27" s="75"/>
      <c r="F27" s="75"/>
      <c r="G27" s="75"/>
      <c r="H27" s="75"/>
      <c r="I27" s="75"/>
      <c r="J27" s="75"/>
      <c r="K27" s="75"/>
      <c r="L27" s="75"/>
      <c r="M27" s="75"/>
      <c r="N27" s="75"/>
      <c r="O27" s="76"/>
    </row>
    <row r="28" spans="1:15" ht="16.5" customHeight="1" thickBot="1" x14ac:dyDescent="0.25">
      <c r="A28" s="68" t="s">
        <v>63</v>
      </c>
      <c r="B28" s="187">
        <v>1963895</v>
      </c>
      <c r="C28" s="187">
        <v>1998735</v>
      </c>
      <c r="D28" s="77"/>
      <c r="E28" s="77"/>
      <c r="F28" s="77"/>
      <c r="G28" s="77"/>
      <c r="H28" s="77"/>
      <c r="I28" s="77"/>
      <c r="J28" s="77"/>
      <c r="K28" s="77"/>
      <c r="L28" s="77"/>
      <c r="M28" s="77"/>
      <c r="N28" s="77"/>
      <c r="O28" s="78"/>
    </row>
    <row r="29" spans="1:15" ht="13.5" customHeight="1" thickTop="1" thickBot="1" x14ac:dyDescent="0.25">
      <c r="A29" s="71" t="s">
        <v>67</v>
      </c>
      <c r="B29" s="72"/>
      <c r="C29" s="72"/>
      <c r="D29" s="72"/>
      <c r="E29" s="72"/>
      <c r="F29" s="72"/>
      <c r="G29" s="72"/>
      <c r="H29" s="72"/>
      <c r="I29" s="72"/>
      <c r="J29" s="72"/>
      <c r="K29" s="72"/>
      <c r="L29" s="72"/>
      <c r="M29" s="72"/>
      <c r="N29" s="72"/>
      <c r="O29" s="72"/>
    </row>
    <row r="30" spans="1:15" s="81" customFormat="1" ht="16.5" customHeight="1" thickBot="1" x14ac:dyDescent="0.25">
      <c r="A30" s="79" t="s">
        <v>68</v>
      </c>
      <c r="B30" s="80"/>
      <c r="C30" s="80"/>
      <c r="D30" s="80"/>
      <c r="E30" s="80"/>
      <c r="F30" s="80"/>
      <c r="G30" s="80"/>
      <c r="H30" s="80"/>
      <c r="I30" s="80"/>
      <c r="J30" s="80"/>
      <c r="K30" s="80"/>
      <c r="L30" s="80"/>
      <c r="M30" s="80"/>
      <c r="N30" s="80"/>
      <c r="O30" s="137"/>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3.xml><?xml version="1.0" encoding="utf-8"?>
<ds:datastoreItem xmlns:ds="http://schemas.openxmlformats.org/officeDocument/2006/customXml" ds:itemID="{52D6B79A-526F-48F0-AD78-1FFBB0E7C01B}">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8eef3743-c7b3-4cbe-8837-b6e805be353c"/>
    <ds:schemaRef ds:uri="http://www.w3.org/XML/1998/namespace"/>
    <ds:schemaRef ds:uri="http://purl.org/dc/dcmitype/"/>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vt:lpstr>
      <vt:lpstr>Form 8.1b (Bundled)</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Samra, Mandip</cp:lastModifiedBy>
  <cp:lastPrinted>2016-11-23T21:49:40Z</cp:lastPrinted>
  <dcterms:created xsi:type="dcterms:W3CDTF">2004-04-26T18:12:37Z</dcterms:created>
  <dcterms:modified xsi:type="dcterms:W3CDTF">2019-05-30T18:00:56Z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