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n-Records\CEC IEPR\2019 CEC IEPR\Final Filing\"/>
    </mc:Choice>
  </mc:AlternateContent>
  <xr:revisionPtr revIDLastSave="0" documentId="13_ncr:1_{7B87DF1D-2944-4460-B907-C3C0E77F4F18}" xr6:coauthVersionLast="36" xr6:coauthVersionMax="36" xr10:uidLastSave="{00000000-0000-0000-0000-000000000000}"/>
  <bookViews>
    <workbookView xWindow="-3420" yWindow="1530" windowWidth="29040" windowHeight="4650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externalReferences>
    <externalReference r:id="rId6"/>
  </externalReferences>
  <definedNames>
    <definedName name="_xlnm._FilterDatabase" localSheetId="2" hidden="1">'S-2_SUPPLY'!$B$35:$B$94</definedName>
    <definedName name="_xlnm._FilterDatabase" localSheetId="3" hidden="1">'S-5 Table'!$A$8:$S$8</definedName>
    <definedName name="_xlnm.Print_Area" localSheetId="3">'S-5 Table'!$A$1:$L$9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Table'!$A$1:$L$9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Table'!$A$1:$W$9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Table'!$A$1:$L$9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Table'!$A$1:$L$9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Table'!$A$1:$L$9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Table'!$A$1:$L$9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0" i="7" l="1"/>
  <c r="G27" i="7" l="1"/>
  <c r="G10" i="7" l="1"/>
  <c r="V35" i="7" l="1"/>
  <c r="L10" i="7" l="1"/>
  <c r="AH10" i="7" l="1"/>
  <c r="AI10" i="7"/>
  <c r="AH21" i="7"/>
  <c r="AI21" i="7"/>
  <c r="AH24" i="7"/>
  <c r="AI24" i="7"/>
  <c r="AH27" i="7"/>
  <c r="AI27" i="7"/>
  <c r="AH35" i="7"/>
  <c r="AI35" i="7"/>
  <c r="S10" i="7"/>
  <c r="T10" i="7"/>
  <c r="S21" i="7"/>
  <c r="T21" i="7"/>
  <c r="S27" i="7"/>
  <c r="T27" i="7"/>
  <c r="S35" i="7"/>
  <c r="T35" i="7"/>
  <c r="S19" i="2"/>
  <c r="S21" i="2" s="1"/>
  <c r="S22" i="2" s="1"/>
  <c r="T19" i="2"/>
  <c r="T21" i="2" s="1"/>
  <c r="T22" i="2" s="1"/>
  <c r="S37" i="2"/>
  <c r="S39" i="2" s="1"/>
  <c r="AH98" i="7" s="1"/>
  <c r="T37" i="2"/>
  <c r="T39" i="2" s="1"/>
  <c r="AI98" i="7" s="1"/>
  <c r="T25" i="2" l="1"/>
  <c r="T98" i="7" s="1"/>
  <c r="S25" i="2"/>
  <c r="S98" i="7" s="1"/>
  <c r="H50" i="2"/>
  <c r="G50" i="2"/>
  <c r="G37" i="2"/>
  <c r="AG35" i="7" l="1"/>
  <c r="AF35" i="7"/>
  <c r="AE35" i="7"/>
  <c r="AD35" i="7"/>
  <c r="AC35" i="7"/>
  <c r="AB35" i="7"/>
  <c r="AA35" i="7"/>
  <c r="Z35" i="7"/>
  <c r="Y35" i="7"/>
  <c r="X35" i="7"/>
  <c r="W35" i="7"/>
  <c r="R35" i="7"/>
  <c r="Q35" i="7"/>
  <c r="P35" i="7"/>
  <c r="O35" i="7"/>
  <c r="N35" i="7"/>
  <c r="M35" i="7"/>
  <c r="L35" i="7"/>
  <c r="K35" i="7"/>
  <c r="J35" i="7"/>
  <c r="I35" i="7"/>
  <c r="H35" i="7"/>
  <c r="G35" i="7"/>
  <c r="AG27" i="7"/>
  <c r="AF27" i="7"/>
  <c r="AE27" i="7"/>
  <c r="AD27" i="7"/>
  <c r="AC27" i="7"/>
  <c r="AB27" i="7"/>
  <c r="AA27" i="7"/>
  <c r="Z27" i="7"/>
  <c r="Y27" i="7"/>
  <c r="X27" i="7"/>
  <c r="W27" i="7"/>
  <c r="V27" i="7"/>
  <c r="R27" i="7"/>
  <c r="Q27" i="7"/>
  <c r="P27" i="7"/>
  <c r="O27" i="7"/>
  <c r="N27" i="7"/>
  <c r="M27" i="7"/>
  <c r="L27" i="7"/>
  <c r="K27" i="7"/>
  <c r="J27" i="7"/>
  <c r="I27" i="7"/>
  <c r="H27" i="7"/>
  <c r="AG24" i="7"/>
  <c r="AF24" i="7"/>
  <c r="AE24" i="7"/>
  <c r="AD24" i="7"/>
  <c r="AC24" i="7"/>
  <c r="AB24" i="7"/>
  <c r="AA24" i="7"/>
  <c r="Z24" i="7"/>
  <c r="Y24" i="7"/>
  <c r="X24" i="7"/>
  <c r="W24" i="7"/>
  <c r="V24" i="7"/>
  <c r="AG21" i="7"/>
  <c r="AF21" i="7"/>
  <c r="AE21" i="7"/>
  <c r="AD21" i="7"/>
  <c r="AC21" i="7"/>
  <c r="AB21" i="7"/>
  <c r="AA21" i="7"/>
  <c r="Z21" i="7"/>
  <c r="Y21" i="7"/>
  <c r="X21" i="7"/>
  <c r="W21" i="7"/>
  <c r="V21" i="7"/>
  <c r="R21" i="7"/>
  <c r="Q21" i="7"/>
  <c r="P21" i="7"/>
  <c r="O21" i="7"/>
  <c r="N21" i="7"/>
  <c r="M21" i="7"/>
  <c r="L21" i="7"/>
  <c r="K21" i="7"/>
  <c r="J21" i="7"/>
  <c r="I21" i="7"/>
  <c r="H21" i="7"/>
  <c r="G21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K10" i="7"/>
  <c r="J10" i="7"/>
  <c r="I10" i="7"/>
  <c r="H10" i="7"/>
  <c r="B5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98" i="7" s="1"/>
  <c r="Q22" i="2"/>
  <c r="Q25" i="2" s="1"/>
  <c r="Q98" i="7" s="1"/>
  <c r="G22" i="2"/>
  <c r="G25" i="2" s="1"/>
  <c r="G98" i="7" s="1"/>
  <c r="Q37" i="2"/>
  <c r="Q39" i="2" s="1"/>
  <c r="AF98" i="7" s="1"/>
  <c r="R37" i="2"/>
  <c r="R39" i="2" s="1"/>
  <c r="AG98" i="7" s="1"/>
  <c r="G39" i="2" l="1"/>
  <c r="V98" i="7" s="1"/>
  <c r="P37" i="2"/>
  <c r="P39" i="2" s="1"/>
  <c r="AE98" i="7" s="1"/>
  <c r="O37" i="2"/>
  <c r="N39" i="2"/>
  <c r="AC98" i="7" s="1"/>
  <c r="M37" i="2"/>
  <c r="M39" i="2" s="1"/>
  <c r="AB98" i="7" s="1"/>
  <c r="L37" i="2"/>
  <c r="L39" i="2" s="1"/>
  <c r="AA98" i="7" s="1"/>
  <c r="K39" i="2"/>
  <c r="Z98" i="7" s="1"/>
  <c r="J37" i="2"/>
  <c r="J39" i="2" s="1"/>
  <c r="Y98" i="7" s="1"/>
  <c r="I39" i="2"/>
  <c r="X98" i="7" s="1"/>
  <c r="H37" i="2"/>
  <c r="H39" i="2" s="1"/>
  <c r="W98" i="7" s="1"/>
  <c r="O39" i="2" l="1"/>
  <c r="AD98" i="7" s="1"/>
  <c r="H19" i="2" l="1"/>
  <c r="H21" i="2" s="1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98" i="7" s="1"/>
  <c r="B6" i="2"/>
  <c r="M22" i="2" l="1"/>
  <c r="M25" i="2" s="1"/>
  <c r="M98" i="7" s="1"/>
  <c r="I25" i="2"/>
  <c r="I98" i="7" s="1"/>
  <c r="K25" i="2"/>
  <c r="K98" i="7" s="1"/>
  <c r="O22" i="2"/>
  <c r="O25" i="2" s="1"/>
  <c r="O98" i="7" s="1"/>
  <c r="J25" i="2"/>
  <c r="J98" i="7" s="1"/>
  <c r="L25" i="2"/>
  <c r="L98" i="7" s="1"/>
  <c r="N22" i="2"/>
  <c r="N25" i="2" s="1"/>
  <c r="N98" i="7" s="1"/>
  <c r="R22" i="2"/>
  <c r="R25" i="2" s="1"/>
  <c r="R98" i="7" s="1"/>
  <c r="L80" i="7"/>
  <c r="L97" i="7" s="1"/>
  <c r="S80" i="7"/>
  <c r="S97" i="7" s="1"/>
  <c r="S99" i="7" s="1"/>
  <c r="S101" i="7" s="1"/>
  <c r="P80" i="7"/>
  <c r="P97" i="7" s="1"/>
  <c r="P99" i="7" s="1"/>
  <c r="P101" i="7" s="1"/>
  <c r="G97" i="7"/>
  <c r="G99" i="7" s="1"/>
  <c r="K80" i="7"/>
  <c r="K97" i="7" s="1"/>
  <c r="J80" i="7"/>
  <c r="J97" i="7" s="1"/>
  <c r="M80" i="7"/>
  <c r="M97" i="7" s="1"/>
  <c r="AD80" i="7"/>
  <c r="AD97" i="7" s="1"/>
  <c r="AD99" i="7" s="1"/>
  <c r="AD101" i="7" s="1"/>
  <c r="AI80" i="7"/>
  <c r="AI97" i="7" s="1"/>
  <c r="AI99" i="7" s="1"/>
  <c r="AI101" i="7" s="1"/>
  <c r="AF80" i="7"/>
  <c r="AF97" i="7" s="1"/>
  <c r="AF99" i="7" s="1"/>
  <c r="AF101" i="7" s="1"/>
  <c r="N80" i="7"/>
  <c r="N97" i="7" s="1"/>
  <c r="AC80" i="7"/>
  <c r="AC97" i="7" s="1"/>
  <c r="AC99" i="7" s="1"/>
  <c r="AC101" i="7" s="1"/>
  <c r="Q80" i="7"/>
  <c r="Q97" i="7" s="1"/>
  <c r="Q99" i="7" s="1"/>
  <c r="Q101" i="7" s="1"/>
  <c r="Z80" i="7"/>
  <c r="Z97" i="7" s="1"/>
  <c r="Z99" i="7" s="1"/>
  <c r="Z101" i="7" s="1"/>
  <c r="O80" i="7"/>
  <c r="O97" i="7" s="1"/>
  <c r="AE80" i="7"/>
  <c r="AE97" i="7" s="1"/>
  <c r="AE99" i="7" s="1"/>
  <c r="AE101" i="7" s="1"/>
  <c r="V80" i="7"/>
  <c r="V97" i="7" s="1"/>
  <c r="V99" i="7" s="1"/>
  <c r="V101" i="7" s="1"/>
  <c r="I80" i="7"/>
  <c r="I97" i="7" s="1"/>
  <c r="I99" i="7" s="1"/>
  <c r="I101" i="7" s="1"/>
  <c r="AB80" i="7"/>
  <c r="AB97" i="7" s="1"/>
  <c r="AB99" i="7" s="1"/>
  <c r="AB101" i="7" s="1"/>
  <c r="AH80" i="7"/>
  <c r="AH97" i="7" s="1"/>
  <c r="AH99" i="7" s="1"/>
  <c r="AH101" i="7" s="1"/>
  <c r="R80" i="7"/>
  <c r="R97" i="7" s="1"/>
  <c r="Y80" i="7"/>
  <c r="Y97" i="7" s="1"/>
  <c r="Y99" i="7" s="1"/>
  <c r="Y101" i="7" s="1"/>
  <c r="X80" i="7"/>
  <c r="X97" i="7" s="1"/>
  <c r="X99" i="7" s="1"/>
  <c r="X101" i="7" s="1"/>
  <c r="AA80" i="7"/>
  <c r="AA97" i="7" s="1"/>
  <c r="AA99" i="7" s="1"/>
  <c r="AA101" i="7" s="1"/>
  <c r="AG80" i="7"/>
  <c r="AG97" i="7" s="1"/>
  <c r="AG99" i="7" s="1"/>
  <c r="AG101" i="7" s="1"/>
  <c r="T80" i="7"/>
  <c r="T97" i="7" s="1"/>
  <c r="T99" i="7" s="1"/>
  <c r="T101" i="7" s="1"/>
  <c r="W80" i="7"/>
  <c r="W97" i="7" s="1"/>
  <c r="W99" i="7" s="1"/>
  <c r="W101" i="7" s="1"/>
  <c r="H80" i="7"/>
  <c r="H97" i="7" s="1"/>
  <c r="H99" i="7" s="1"/>
  <c r="H101" i="7" s="1"/>
  <c r="O99" i="7" l="1"/>
  <c r="O101" i="7" s="1"/>
  <c r="M99" i="7"/>
  <c r="M101" i="7" s="1"/>
  <c r="K99" i="7"/>
  <c r="K101" i="7" s="1"/>
  <c r="N99" i="7"/>
  <c r="N101" i="7" s="1"/>
  <c r="L99" i="7"/>
  <c r="L101" i="7" s="1"/>
  <c r="R99" i="7"/>
  <c r="R101" i="7" s="1"/>
  <c r="J99" i="7"/>
  <c r="J101" i="7" s="1"/>
</calcChain>
</file>

<file path=xl/sharedStrings.xml><?xml version="1.0" encoding="utf-8"?>
<sst xmlns="http://schemas.openxmlformats.org/spreadsheetml/2006/main" count="1179" uniqueCount="449">
  <si>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</si>
  <si>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</si>
  <si>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</si>
  <si>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</si>
  <si>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</si>
  <si>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</si>
  <si>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</si>
  <si>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</si>
  <si>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</si>
  <si>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</si>
  <si>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</si>
  <si>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</si>
  <si>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</si>
  <si>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</si>
  <si>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</si>
  <si>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</si>
  <si>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</si>
  <si>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</si>
  <si>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</si>
  <si>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</si>
  <si>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</si>
  <si>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</si>
  <si>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</si>
  <si>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</si>
  <si>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</si>
  <si>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</si>
  <si>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</si>
  <si>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</si>
  <si>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</si>
  <si>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</si>
  <si>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</si>
  <si>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</si>
  <si>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</si>
  <si>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</si>
  <si>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</si>
  <si>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</si>
  <si>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</si>
  <si>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</si>
  <si>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</si>
  <si>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</si>
  <si>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</si>
  <si>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</si>
  <si>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</si>
  <si>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</si>
  <si>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</si>
  <si>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</si>
  <si>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</si>
  <si>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</si>
  <si>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</si>
  <si>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</si>
  <si>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</si>
  <si>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</si>
  <si>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</si>
  <si>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</si>
  <si>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</si>
  <si>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</si>
  <si>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</si>
  <si>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</si>
  <si>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</si>
  <si>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</si>
  <si>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</si>
  <si>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</si>
  <si>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</si>
  <si>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</si>
  <si>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</si>
  <si>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</si>
  <si>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</si>
  <si>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</si>
  <si>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</si>
  <si>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</si>
  <si>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</si>
  <si>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</si>
  <si>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</si>
  <si>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</si>
  <si>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</si>
  <si>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</si>
  <si>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</si>
  <si>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</si>
  <si>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</si>
  <si>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</si>
  <si>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</si>
  <si>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</si>
  <si>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</si>
  <si>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</si>
  <si>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</si>
  <si>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</si>
  <si>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</si>
  <si>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</si>
  <si>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</si>
  <si>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</si>
  <si>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</si>
  <si>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</si>
  <si>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</si>
  <si>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</si>
  <si>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</si>
  <si>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</si>
  <si>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</si>
  <si>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</si>
  <si>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</si>
  <si>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</si>
  <si>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</si>
  <si>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</si>
  <si>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</si>
  <si>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</si>
  <si>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</si>
  <si>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</si>
  <si>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</si>
  <si>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</si>
  <si>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</si>
  <si>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</si>
  <si>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</si>
  <si>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</si>
  <si>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</si>
  <si>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</si>
  <si>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</si>
  <si>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</si>
  <si>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</si>
  <si>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</si>
  <si>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</si>
  <si>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</si>
  <si>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</si>
  <si>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</si>
  <si>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</si>
  <si>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</si>
  <si>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</si>
  <si>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</si>
  <si>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</si>
  <si>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</si>
  <si>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</si>
  <si>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</si>
  <si>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</si>
  <si>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</si>
  <si>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</si>
  <si>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</si>
  <si>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</si>
  <si>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</si>
  <si>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</si>
  <si>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</si>
  <si>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</si>
  <si>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</si>
  <si>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</si>
  <si>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</si>
  <si>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</si>
  <si>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</si>
  <si>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</si>
  <si>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</si>
  <si>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</si>
  <si>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</si>
  <si>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</si>
  <si>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</si>
  <si>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</si>
  <si>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</si>
  <si>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</si>
  <si>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</si>
  <si>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</si>
  <si>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</si>
  <si>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</si>
  <si>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</si>
  <si>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</si>
  <si>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</si>
  <si>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</si>
  <si>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</si>
  <si>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</si>
  <si>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</si>
  <si>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</si>
  <si>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</si>
  <si>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</si>
  <si>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</si>
  <si>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</si>
  <si>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</si>
  <si>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</si>
  <si>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</si>
  <si>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</si>
  <si>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</si>
  <si>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</si>
  <si>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</si>
  <si>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</si>
  <si>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</si>
  <si>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</si>
  <si>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</si>
  <si>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</si>
  <si>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</si>
  <si>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1e</t>
  </si>
  <si>
    <t>1g</t>
  </si>
  <si>
    <t>1h</t>
  </si>
  <si>
    <t>Natural Gas; Cuyamaca Facility</t>
  </si>
  <si>
    <t>Natural Gas; Desert Star Power Plant</t>
  </si>
  <si>
    <t>Natural Gas; Miramar Facilities 1 &amp; 2</t>
  </si>
  <si>
    <t xml:space="preserve">Natural Gas; Palomar Energy Center </t>
  </si>
  <si>
    <t>Energy Storage; Escondido</t>
  </si>
  <si>
    <t>Energy Storage; El Cajon</t>
  </si>
  <si>
    <t>G0910</t>
  </si>
  <si>
    <t>G1040</t>
  </si>
  <si>
    <t>G1023</t>
  </si>
  <si>
    <t>G0861</t>
  </si>
  <si>
    <t>ELCAJN_6_UNITA1</t>
  </si>
  <si>
    <t>MRCHNT_2_PL1X3</t>
  </si>
  <si>
    <t>MRGT_6_MMAREF</t>
  </si>
  <si>
    <t>PALOMR_2_PL1X3</t>
  </si>
  <si>
    <t>ESCNDO_6_EB1BT1</t>
  </si>
  <si>
    <t>LAKHDG_6_UNIT 1</t>
  </si>
  <si>
    <t>Otay Landfill Gas LLC</t>
  </si>
  <si>
    <t>EDF Renewable Energy  Inc</t>
  </si>
  <si>
    <t>HL Power Company, LP</t>
  </si>
  <si>
    <t>MM Prima Deshecha Energy LLC</t>
  </si>
  <si>
    <t>MM San Diego LLC</t>
  </si>
  <si>
    <t>Naturener Glacier Wind Energy 1 LLC</t>
  </si>
  <si>
    <t>Oak Creek Wind Power LLC</t>
  </si>
  <si>
    <t>Sycamore Energy 2 LLC</t>
  </si>
  <si>
    <t>Naturener Glacier Wind Energy 2 LLC</t>
  </si>
  <si>
    <t>San Gorgonio Westwinds II LLC</t>
  </si>
  <si>
    <t>Kumeyaay Wind LLC</t>
  </si>
  <si>
    <t>Coram Energy LLC</t>
  </si>
  <si>
    <t>Maricopa West Solar PV LLC</t>
  </si>
  <si>
    <t>Sycamore Energy 1  LLC</t>
  </si>
  <si>
    <t>San Marcos Energy LLC</t>
  </si>
  <si>
    <t>Pacific Wind LLC</t>
  </si>
  <si>
    <t>Manzana Wind LLC</t>
  </si>
  <si>
    <t>Ocotillo Express LLC</t>
  </si>
  <si>
    <t>NaturEner Rim Rock Wind Energy LLC</t>
  </si>
  <si>
    <t>Campo Verde Solar LLC</t>
  </si>
  <si>
    <t>Cascade  Solar LLC</t>
  </si>
  <si>
    <t>Centinela Solar Energy, LLC</t>
  </si>
  <si>
    <t>Centinela Solar Energy LLC</t>
  </si>
  <si>
    <t>Energia Sierra Juarez U.S., LLC</t>
  </si>
  <si>
    <t>TallBear Seville LLC</t>
  </si>
  <si>
    <t>Calipatria LLC (70SM1 8me LLC)</t>
  </si>
  <si>
    <t>NLP Granger A82, LLC</t>
  </si>
  <si>
    <t>NLP Valley Center Solar, LLC</t>
  </si>
  <si>
    <t>Solar Borrego I LLC</t>
  </si>
  <si>
    <t>Imperial Valley Solar 1  LLC</t>
  </si>
  <si>
    <t>CSOLAR IV South LLC</t>
  </si>
  <si>
    <t>Arlington Valley Solar Energy II LLC</t>
  </si>
  <si>
    <t>Catalina Solar LLC</t>
  </si>
  <si>
    <t>Sol Orchard San Diego 20 LLC</t>
  </si>
  <si>
    <t>Sol Orchard San Diego 21 LLC</t>
  </si>
  <si>
    <t>Sol Orchard San Diego 22 LLC</t>
  </si>
  <si>
    <t>Sol Orchard San Diego 23 LLC</t>
  </si>
  <si>
    <t>SG2  Imperial Valley LLC</t>
  </si>
  <si>
    <t>Desert Green Solar Farm LLC</t>
  </si>
  <si>
    <t>CSOLAR IV West LLC</t>
  </si>
  <si>
    <t>97WI 8ME LLC (Midway)</t>
  </si>
  <si>
    <t>Solar PV; SDGE Sustainable Communities</t>
  </si>
  <si>
    <t>Solar PV; Ramona Solar Energy Project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</si>
  <si>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</si>
  <si>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</si>
  <si>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</si>
  <si>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</si>
  <si>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</si>
  <si>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</si>
  <si>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</si>
  <si>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</si>
  <si>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</si>
  <si>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</si>
  <si>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</si>
  <si>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</si>
  <si>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</si>
  <si>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</si>
  <si>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</si>
  <si>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</si>
  <si>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</si>
  <si>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</si>
  <si>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</si>
  <si>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</si>
  <si>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</si>
  <si>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6aa</t>
  </si>
  <si>
    <t>6ab</t>
  </si>
  <si>
    <t>6ac</t>
  </si>
  <si>
    <t>6ad</t>
  </si>
  <si>
    <t>6ae</t>
  </si>
  <si>
    <t>6af</t>
  </si>
  <si>
    <t>6ag</t>
  </si>
  <si>
    <t>6ah</t>
  </si>
  <si>
    <t>6ai</t>
  </si>
  <si>
    <t>6aj</t>
  </si>
  <si>
    <t>6ak</t>
  </si>
  <si>
    <t>6al</t>
  </si>
  <si>
    <t>6am</t>
  </si>
  <si>
    <t>6an</t>
  </si>
  <si>
    <t>6ao</t>
  </si>
  <si>
    <t>6ap</t>
  </si>
  <si>
    <t>6aq</t>
  </si>
  <si>
    <t>6ar</t>
  </si>
  <si>
    <t>6as</t>
  </si>
  <si>
    <t>7g</t>
  </si>
  <si>
    <t>7h</t>
  </si>
  <si>
    <t>7i</t>
  </si>
  <si>
    <t>7j</t>
  </si>
  <si>
    <t>7k</t>
  </si>
  <si>
    <t>7l</t>
  </si>
  <si>
    <t>7m</t>
  </si>
  <si>
    <t>Otay Mesa Energy Center, LLC.</t>
  </si>
  <si>
    <t>Yuma Cogeneration Associates</t>
  </si>
  <si>
    <t>CP Kelco</t>
  </si>
  <si>
    <t>Goal Line</t>
  </si>
  <si>
    <t>Orange Grove Energy (JPower )</t>
  </si>
  <si>
    <t>El Cajon Energy Center (Wellhead)</t>
  </si>
  <si>
    <t>Carlsbad Energy Center LLC (NRG)</t>
  </si>
  <si>
    <t>Escondido Energy Center (Wellhead)</t>
  </si>
  <si>
    <t>Pio Pico Energy Center LLC (Southwest Generation)</t>
  </si>
  <si>
    <t>Oasis Power Partners, LLC</t>
  </si>
  <si>
    <t>Unit Contingent/LD</t>
  </si>
  <si>
    <t>Wind Turbines</t>
  </si>
  <si>
    <t>CAISO</t>
  </si>
  <si>
    <t>SP15</t>
  </si>
  <si>
    <t>As-Available</t>
  </si>
  <si>
    <t>Recip Engines</t>
  </si>
  <si>
    <t>NaturEner Glacier Wind Energy 1, LLC</t>
  </si>
  <si>
    <t>WECC</t>
  </si>
  <si>
    <t>Near Northwestern Corporation’s Cut Bank substation, south of Ethridge, Montana in the Western Electrical Coordinating Council (“WECC”) control area.</t>
  </si>
  <si>
    <t>REC only.  No energy scheduled to CAISO from this resource.</t>
  </si>
  <si>
    <t>NaturEner Glacier Wind Energy 2, LLC</t>
  </si>
  <si>
    <t>Wind:San Gorgonio Westwinds II LLC</t>
  </si>
  <si>
    <t>Campo Verde Solar, LLC</t>
  </si>
  <si>
    <t>Solar Turbines</t>
  </si>
  <si>
    <t>IID</t>
  </si>
  <si>
    <t>Imperial Valley Irrigation District, CA</t>
  </si>
  <si>
    <t>70SM1 8me, LLC</t>
  </si>
  <si>
    <t>NRG Solar Borrego I LLC</t>
  </si>
  <si>
    <t>Arlington Valley Solar Energy II, LLC</t>
  </si>
  <si>
    <t>SRP</t>
  </si>
  <si>
    <t>Arizona Pubilc Service, AZ</t>
  </si>
  <si>
    <t>Catalina Solar, LLC</t>
  </si>
  <si>
    <t>Midway Solar (97W18ME LLC)</t>
  </si>
  <si>
    <t>N/A</t>
  </si>
  <si>
    <t>Otay Mesa Energy Center, LLC</t>
  </si>
  <si>
    <t>Combined Cycle 2x1</t>
  </si>
  <si>
    <t>Dispatchable</t>
  </si>
  <si>
    <t>CP Kelco, U.S., Inc.</t>
  </si>
  <si>
    <t>Three Gas Turbines</t>
  </si>
  <si>
    <t>New PPA effective June 1, 2017</t>
  </si>
  <si>
    <t>Orange Grove Energy, L.P.</t>
  </si>
  <si>
    <t>Two LM6000 Peaking units</t>
  </si>
  <si>
    <t>El Cajon Energy, LLC</t>
  </si>
  <si>
    <t>Pio Pico Energy Center, LLC</t>
  </si>
  <si>
    <t>Escondido Energy Center, LLC</t>
  </si>
  <si>
    <t>Carlsbad Energy Center, LLC</t>
  </si>
  <si>
    <t>LM6000 Peaker</t>
  </si>
  <si>
    <t>Three LM100 Peakers</t>
  </si>
  <si>
    <t>Five LM100 Peakers</t>
  </si>
  <si>
    <t>Energy Power Partners</t>
  </si>
  <si>
    <t>BioGas</t>
  </si>
  <si>
    <t>HL Power</t>
  </si>
  <si>
    <t xml:space="preserve">Fortistar </t>
  </si>
  <si>
    <t>Heelstone</t>
  </si>
  <si>
    <t>7n</t>
  </si>
  <si>
    <t>7o</t>
  </si>
  <si>
    <t>Energy Storage - AMS</t>
  </si>
  <si>
    <t>Energy Storage - Pomerado</t>
  </si>
  <si>
    <t>Energy Storage - Powin</t>
  </si>
  <si>
    <t>Battery</t>
  </si>
  <si>
    <t>Hybrid Holdings 1, LLC</t>
  </si>
  <si>
    <t>Pomerado Energy Storage, LLC</t>
  </si>
  <si>
    <t>Don Lee Bess 1, LLC</t>
  </si>
  <si>
    <t>Lithium Ion Batteries</t>
  </si>
  <si>
    <t>Pumped Hydro: Lake Hodges</t>
  </si>
  <si>
    <t>San Diego County Water Authority</t>
  </si>
  <si>
    <t>Two Hydro Turbines</t>
  </si>
  <si>
    <t>G0290</t>
  </si>
  <si>
    <t>SAMPSN_6_KELCO1</t>
  </si>
  <si>
    <t>G0945</t>
  </si>
  <si>
    <t>ESCNDO_6_PL1X2</t>
  </si>
  <si>
    <t>PIOPIC_2_CTG1</t>
  </si>
  <si>
    <t>G0951</t>
  </si>
  <si>
    <t>ELCAJN_6_LM6K</t>
  </si>
  <si>
    <t>G0785</t>
  </si>
  <si>
    <t>OTMESA_2_PL1X3</t>
  </si>
  <si>
    <t>G1005</t>
  </si>
  <si>
    <t>OGROVE_6_PL1X2</t>
  </si>
  <si>
    <t>MIDWY3_2_MDSSR1</t>
  </si>
  <si>
    <t>ANZA_6_SOLAR1</t>
  </si>
  <si>
    <t>IVSLRP_2_SOLAR1</t>
  </si>
  <si>
    <t>LILIAC_6_SOLAR</t>
  </si>
  <si>
    <t>VLCNTR_6_VCSLR</t>
  </si>
  <si>
    <t>CRELMN_6_RAMON1</t>
  </si>
  <si>
    <t>CRELMN_6_RAMON2</t>
  </si>
  <si>
    <t>VLCNTR_6_VCSLR1</t>
  </si>
  <si>
    <t>VLCNTR_6_VCSLR2</t>
  </si>
  <si>
    <t>S0238</t>
  </si>
  <si>
    <t>BREGGO_6_SOLAR</t>
  </si>
  <si>
    <t>MARCPW_6_SOLAR1</t>
  </si>
  <si>
    <t>BREGGO_6_DEGRSL</t>
  </si>
  <si>
    <t>CNTNLA_2_SOLAR1</t>
  </si>
  <si>
    <t>CNTNLA_2_SOLAR2</t>
  </si>
  <si>
    <t>S0081</t>
  </si>
  <si>
    <t>CATLNA_2_SOLAR</t>
  </si>
  <si>
    <t>DEVERS_1_SOLAR</t>
  </si>
  <si>
    <t>S0258</t>
  </si>
  <si>
    <t>CPVERD_2_SOLAR</t>
  </si>
  <si>
    <t>CALPSS_6_SOLAR1</t>
  </si>
  <si>
    <t>CSLR4S_2_SOLAR</t>
  </si>
  <si>
    <t>IVWEST_2_SOLAR1</t>
  </si>
  <si>
    <t>ARLVAL_5_SOLAR</t>
  </si>
  <si>
    <t>W0408</t>
  </si>
  <si>
    <t>ENERSJ_2_WIND</t>
  </si>
  <si>
    <t>W0409</t>
  </si>
  <si>
    <t>OCTILO_5_WIND</t>
  </si>
  <si>
    <t>E0061</t>
  </si>
  <si>
    <t>OTAY_7_UNITC1</t>
  </si>
  <si>
    <t>EO300</t>
  </si>
  <si>
    <t>OTAY_6_LNDFL5</t>
  </si>
  <si>
    <t>OTAY_6_LNDFL6</t>
  </si>
  <si>
    <t>MANZNA_2_WIND</t>
  </si>
  <si>
    <t>W0367</t>
  </si>
  <si>
    <t>ROSMDW_2_WIND1</t>
  </si>
  <si>
    <t>E0094</t>
  </si>
  <si>
    <t>CHILLS_1_SYCENG</t>
  </si>
  <si>
    <t>MIDWD_7_CORAMB</t>
  </si>
  <si>
    <t>W0359</t>
  </si>
  <si>
    <t>CRSTWD6KUMYAY</t>
  </si>
  <si>
    <t>GARNET_2_WIND1</t>
  </si>
  <si>
    <t>CHILLS_7_UNITA1</t>
  </si>
  <si>
    <t>OAKWD_6_ZEPHWD</t>
  </si>
  <si>
    <t>E0054</t>
  </si>
  <si>
    <t>MSHGTS_6_MMARLF</t>
  </si>
  <si>
    <t>E0194</t>
  </si>
  <si>
    <t>CPSTNO_7_PRMADS</t>
  </si>
  <si>
    <t>60077E</t>
  </si>
  <si>
    <t>LASSEN_6_UNITS</t>
  </si>
  <si>
    <t>W0385</t>
  </si>
  <si>
    <t>VINCNT2WESTWD</t>
  </si>
  <si>
    <t>Losses included.</t>
  </si>
  <si>
    <t>PV Generation at time of peak. Includes Losses.</t>
  </si>
  <si>
    <t>Stefan  Covic</t>
  </si>
  <si>
    <t>Senior Resource Planner</t>
  </si>
  <si>
    <t>SCovic@Semprautilities.com</t>
  </si>
  <si>
    <t xml:space="preserve">8330 Century Park Court </t>
  </si>
  <si>
    <t xml:space="preserve">San Diego </t>
  </si>
  <si>
    <t>Dan Sullivan</t>
  </si>
  <si>
    <t>Senior Energy Administrator</t>
  </si>
  <si>
    <t>DSullivan@semprautilities.com</t>
  </si>
  <si>
    <t>858-636-5565</t>
  </si>
  <si>
    <t>JPacheco@semprautilities.com</t>
  </si>
  <si>
    <t>John Pacheco</t>
  </si>
  <si>
    <t>General Counsel-Regulatory</t>
  </si>
  <si>
    <t>Ben Montoya</t>
  </si>
  <si>
    <t>Principal Resource Planner</t>
  </si>
  <si>
    <t>BMontoya@semprautilities.com</t>
  </si>
  <si>
    <t>858-650-6184</t>
  </si>
  <si>
    <t>Miguel Duran</t>
  </si>
  <si>
    <t>Contractr &amp; Sys Mgr</t>
  </si>
  <si>
    <t>MDuran2@semprautilities.com</t>
  </si>
  <si>
    <t>858-636-5536</t>
  </si>
  <si>
    <t>858-650-4195</t>
  </si>
  <si>
    <t>San Diego Gas and Electric Company</t>
  </si>
  <si>
    <t>1f</t>
  </si>
  <si>
    <t>SDG&amp;E shows an energy supply surplus because the modeled generation exceeds bundled load in order to serve the market. In reality, SDG&amp;E has been a net purchaser on the CAISO market and this may or may not change in the future.</t>
  </si>
  <si>
    <t>While SDG&amp;E's IRP submitted on Aug 1, 2018 identifies a need for additional GHG emission reduction activities to be conducted in the outer years of the planning horizon (2026-2030), SDG&amp;E submits that conducting any procurement to meet this need is better addressed in subsequent procurement cycles.</t>
  </si>
  <si>
    <t>Natural Gas; Otay Mesa Energy Center,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</si>
</sst>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m/d/yyyy;@"/>
    <numFmt numFmtId="166" formatCode="#,##0.0"/>
    <numFmt numFmtId="167" formatCode="m/d/yy;@"/>
    <numFmt numFmtId="168" formatCode="0_);[Red]\(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rgb="FF7030A0"/>
      <name val="Times New Roman"/>
      <family val="1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4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5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16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165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0" fontId="19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left" vertical="center" wrapText="1" indent="1"/>
    </xf>
    <xf numFmtId="164" fontId="3" fillId="5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38" fontId="3" fillId="0" borderId="9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 wrapText="1"/>
    </xf>
    <xf numFmtId="165" fontId="1" fillId="3" borderId="6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8" fontId="24" fillId="0" borderId="1" xfId="0" applyNumberFormat="1" applyFont="1" applyFill="1" applyBorder="1" applyAlignment="1">
      <alignment horizontal="right"/>
    </xf>
    <xf numFmtId="38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8" fontId="1" fillId="0" borderId="0" xfId="0" applyNumberFormat="1" applyFont="1" applyFill="1" applyBorder="1" applyAlignment="1">
      <alignment horizontal="left" vertical="center" indent="1"/>
    </xf>
    <xf numFmtId="38" fontId="1" fillId="7" borderId="0" xfId="0" applyNumberFormat="1" applyFont="1" applyFill="1" applyBorder="1" applyAlignment="1">
      <alignment horizontal="left" vertical="center" indent="1"/>
    </xf>
    <xf numFmtId="0" fontId="1" fillId="7" borderId="0" xfId="0" applyFont="1" applyFill="1" applyBorder="1" applyAlignment="1">
      <alignment horizontal="left" vertical="center"/>
    </xf>
    <xf numFmtId="3" fontId="1" fillId="7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left" vertical="center"/>
    </xf>
    <xf numFmtId="3" fontId="1" fillId="6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left" vertical="center"/>
    </xf>
    <xf numFmtId="38" fontId="1" fillId="3" borderId="3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24" fillId="0" borderId="1" xfId="0" applyNumberFormat="1" applyFont="1" applyFill="1" applyBorder="1" applyAlignment="1">
      <alignment horizontal="right" vertical="center"/>
    </xf>
    <xf numFmtId="38" fontId="24" fillId="0" borderId="2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9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center" vertical="center" wrapText="1"/>
    </xf>
    <xf numFmtId="38" fontId="1" fillId="1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0" xfId="2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 wrapText="1"/>
    </xf>
    <xf numFmtId="165" fontId="4" fillId="11" borderId="10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1" fillId="11" borderId="9" xfId="0" applyFont="1" applyFill="1" applyBorder="1" applyAlignment="1">
      <alignment horizontal="left" vertical="center" wrapText="1" indent="1"/>
    </xf>
    <xf numFmtId="165" fontId="4" fillId="11" borderId="9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" fontId="24" fillId="0" borderId="1" xfId="0" applyNumberFormat="1" applyFont="1" applyFill="1" applyBorder="1" applyAlignment="1">
      <alignment horizontal="right" vertical="center"/>
    </xf>
    <xf numFmtId="9" fontId="24" fillId="0" borderId="1" xfId="6" applyFont="1" applyFill="1" applyBorder="1" applyAlignment="1">
      <alignment horizontal="right"/>
    </xf>
    <xf numFmtId="0" fontId="1" fillId="0" borderId="0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8" fontId="24" fillId="0" borderId="1" xfId="0" applyNumberFormat="1" applyFont="1" applyFill="1" applyBorder="1" applyAlignment="1">
      <alignment horizontal="center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/>
    </xf>
    <xf numFmtId="3" fontId="1" fillId="8" borderId="1" xfId="1" applyNumberFormat="1" applyFont="1" applyFill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 wrapText="1"/>
    </xf>
    <xf numFmtId="3" fontId="1" fillId="10" borderId="1" xfId="1" applyNumberFormat="1" applyFont="1" applyFill="1" applyBorder="1" applyAlignment="1">
      <alignment horizontal="center" vertical="center" wrapText="1"/>
    </xf>
    <xf numFmtId="40" fontId="1" fillId="0" borderId="0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/>
    </xf>
    <xf numFmtId="3" fontId="24" fillId="0" borderId="8" xfId="1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38" fontId="24" fillId="7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8" fontId="9" fillId="7" borderId="1" xfId="0" applyNumberFormat="1" applyFont="1" applyFill="1" applyBorder="1" applyAlignment="1">
      <alignment horizontal="right"/>
    </xf>
    <xf numFmtId="38" fontId="3" fillId="7" borderId="1" xfId="0" applyNumberFormat="1" applyFont="1" applyFill="1" applyBorder="1" applyAlignment="1">
      <alignment horizontal="right"/>
    </xf>
    <xf numFmtId="3" fontId="24" fillId="7" borderId="1" xfId="0" applyNumberFormat="1" applyFont="1" applyFill="1" applyBorder="1" applyAlignment="1">
      <alignment horizontal="right"/>
    </xf>
    <xf numFmtId="1" fontId="24" fillId="7" borderId="1" xfId="0" applyNumberFormat="1" applyFont="1" applyFill="1" applyBorder="1" applyAlignment="1">
      <alignment horizontal="right"/>
    </xf>
    <xf numFmtId="1" fontId="24" fillId="7" borderId="1" xfId="0" applyNumberFormat="1" applyFont="1" applyFill="1" applyBorder="1" applyAlignment="1">
      <alignment vertical="center"/>
    </xf>
    <xf numFmtId="38" fontId="3" fillId="7" borderId="1" xfId="0" applyNumberFormat="1" applyFont="1" applyFill="1" applyBorder="1" applyAlignment="1">
      <alignment vertical="center"/>
    </xf>
    <xf numFmtId="38" fontId="24" fillId="7" borderId="1" xfId="0" applyNumberFormat="1" applyFont="1" applyFill="1" applyBorder="1" applyAlignment="1">
      <alignment horizontal="center"/>
    </xf>
    <xf numFmtId="3" fontId="1" fillId="7" borderId="1" xfId="1" applyNumberFormat="1" applyFont="1" applyFill="1" applyBorder="1" applyAlignment="1">
      <alignment horizontal="center" vertical="center" wrapText="1"/>
    </xf>
    <xf numFmtId="3" fontId="24" fillId="7" borderId="1" xfId="1" applyNumberFormat="1" applyFont="1" applyFill="1" applyBorder="1" applyAlignment="1">
      <alignment horizontal="center" vertical="center" wrapText="1"/>
    </xf>
    <xf numFmtId="3" fontId="1" fillId="7" borderId="1" xfId="1" applyNumberFormat="1" applyFont="1" applyFill="1" applyBorder="1" applyAlignment="1">
      <alignment horizontal="center"/>
    </xf>
    <xf numFmtId="3" fontId="24" fillId="7" borderId="1" xfId="1" applyNumberFormat="1" applyFont="1" applyFill="1" applyBorder="1" applyAlignment="1">
      <alignment horizontal="center"/>
    </xf>
    <xf numFmtId="1" fontId="3" fillId="4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Border="1" applyAlignment="1">
      <alignment horizontal="left" vertical="center" wrapText="1" indent="1"/>
    </xf>
    <xf numFmtId="0" fontId="0" fillId="0" borderId="11" xfId="0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7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10" xfId="5" xr:uid="{C6C032C0-FED4-4204-8E72-B91BCDE40B55}"/>
    <cellStyle name="Normal_S-5 Bilateral Contracts" xfId="2" xr:uid="{00000000-0005-0000-0000-000004000000}"/>
    <cellStyle name="Percent" xfId="6" builtinId="5"/>
  </cellStyles>
  <dxfs count="0"/>
  <tableStyles count="0" defaultTableStyle="TableStyleMedium9" defaultPivotStyle="PivotStyleLight16"/>
  <colors>
    <mruColors>
      <color rgb="FFCC9900"/>
      <color rgb="FF0000FF"/>
      <color rgb="FFFFFF99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1097229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EPR%202019%20Filing%20Confidential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5 Tabl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2.75" x14ac:dyDescent="0.25"/>
  <cols>
    <col min="1" max="1" width="51.5" style="56" customWidth="1"/>
    <col min="2" max="6" width="23.625" style="56" customWidth="1"/>
    <col min="7" max="16384" width="9" style="56"/>
  </cols>
  <sheetData>
    <row r="1" spans="1:6" ht="15.75" x14ac:dyDescent="0.25">
      <c r="A1" s="53" t="s">
        <v>63</v>
      </c>
      <c r="B1" s="96"/>
    </row>
    <row r="2" spans="1:6" ht="15.75" x14ac:dyDescent="0.25">
      <c r="A2" s="53" t="s">
        <v>64</v>
      </c>
      <c r="B2" s="58"/>
    </row>
    <row r="3" spans="1:6" ht="15.75" x14ac:dyDescent="0.25">
      <c r="A3" s="59" t="s">
        <v>181</v>
      </c>
      <c r="B3" s="58"/>
    </row>
    <row r="4" spans="1:6" ht="15.75" x14ac:dyDescent="0.25">
      <c r="A4" s="80" t="s">
        <v>174</v>
      </c>
      <c r="B4" s="58"/>
    </row>
    <row r="5" spans="1:6" x14ac:dyDescent="0.25">
      <c r="A5" s="60"/>
      <c r="B5" s="58"/>
    </row>
    <row r="6" spans="1:6" ht="25.5" x14ac:dyDescent="0.25">
      <c r="A6" s="58" t="s">
        <v>30</v>
      </c>
      <c r="B6" s="61" t="s">
        <v>444</v>
      </c>
    </row>
    <row r="7" spans="1:6" x14ac:dyDescent="0.25">
      <c r="A7" s="58" t="s">
        <v>42</v>
      </c>
      <c r="B7" s="61" t="s">
        <v>435</v>
      </c>
    </row>
    <row r="8" spans="1:6" x14ac:dyDescent="0.25">
      <c r="A8" s="58"/>
      <c r="B8" s="60"/>
    </row>
    <row r="9" spans="1:6" x14ac:dyDescent="0.25">
      <c r="A9" s="62"/>
      <c r="B9" s="62"/>
    </row>
    <row r="10" spans="1:6" s="63" customFormat="1" x14ac:dyDescent="0.25">
      <c r="A10" s="58" t="s">
        <v>50</v>
      </c>
      <c r="B10" s="58" t="s">
        <v>131</v>
      </c>
      <c r="C10" s="63" t="s">
        <v>132</v>
      </c>
      <c r="D10" s="63" t="s">
        <v>39</v>
      </c>
      <c r="E10" s="63" t="s">
        <v>40</v>
      </c>
      <c r="F10" s="63" t="s">
        <v>41</v>
      </c>
    </row>
    <row r="11" spans="1:6" x14ac:dyDescent="0.25">
      <c r="A11" s="60" t="s">
        <v>32</v>
      </c>
      <c r="B11" s="61" t="s">
        <v>423</v>
      </c>
      <c r="C11" s="61" t="s">
        <v>423</v>
      </c>
      <c r="D11" s="61"/>
      <c r="E11" s="61" t="s">
        <v>428</v>
      </c>
      <c r="F11" s="61" t="s">
        <v>433</v>
      </c>
    </row>
    <row r="12" spans="1:6" x14ac:dyDescent="0.25">
      <c r="A12" s="60" t="s">
        <v>31</v>
      </c>
      <c r="B12" s="61" t="s">
        <v>424</v>
      </c>
      <c r="C12" s="61" t="s">
        <v>424</v>
      </c>
      <c r="D12" s="61"/>
      <c r="E12" s="61" t="s">
        <v>429</v>
      </c>
      <c r="F12" s="61" t="s">
        <v>434</v>
      </c>
    </row>
    <row r="13" spans="1:6" x14ac:dyDescent="0.25">
      <c r="A13" s="60" t="s">
        <v>60</v>
      </c>
      <c r="B13" s="64" t="s">
        <v>425</v>
      </c>
      <c r="C13" s="64" t="s">
        <v>425</v>
      </c>
      <c r="D13" s="64"/>
      <c r="E13" s="64" t="s">
        <v>430</v>
      </c>
      <c r="F13" s="64" t="s">
        <v>432</v>
      </c>
    </row>
    <row r="14" spans="1:6" x14ac:dyDescent="0.25">
      <c r="A14" s="60" t="s">
        <v>33</v>
      </c>
      <c r="B14" s="61" t="s">
        <v>443</v>
      </c>
      <c r="C14" s="61" t="s">
        <v>443</v>
      </c>
      <c r="D14" s="61"/>
      <c r="E14" s="61" t="s">
        <v>431</v>
      </c>
      <c r="F14" s="61">
        <v>8586541761</v>
      </c>
    </row>
    <row r="15" spans="1:6" x14ac:dyDescent="0.25">
      <c r="A15" s="60" t="s">
        <v>34</v>
      </c>
      <c r="B15" s="61" t="s">
        <v>426</v>
      </c>
      <c r="C15" s="61" t="s">
        <v>426</v>
      </c>
      <c r="D15" s="61"/>
      <c r="E15" s="61" t="s">
        <v>426</v>
      </c>
      <c r="F15" s="61" t="s">
        <v>426</v>
      </c>
    </row>
    <row r="16" spans="1:6" x14ac:dyDescent="0.25">
      <c r="A16" s="60" t="s">
        <v>35</v>
      </c>
      <c r="B16" s="61"/>
      <c r="C16" s="61"/>
      <c r="D16" s="61"/>
      <c r="E16" s="61"/>
      <c r="F16" s="61"/>
    </row>
    <row r="17" spans="1:6" x14ac:dyDescent="0.25">
      <c r="A17" s="60" t="s">
        <v>36</v>
      </c>
      <c r="B17" s="61" t="s">
        <v>427</v>
      </c>
      <c r="C17" s="61" t="s">
        <v>427</v>
      </c>
      <c r="D17" s="61"/>
      <c r="E17" s="61" t="s">
        <v>427</v>
      </c>
      <c r="F17" s="61" t="s">
        <v>427</v>
      </c>
    </row>
    <row r="18" spans="1:6" x14ac:dyDescent="0.25">
      <c r="A18" s="60" t="s">
        <v>37</v>
      </c>
      <c r="B18" s="61" t="s">
        <v>55</v>
      </c>
      <c r="C18" s="61" t="s">
        <v>55</v>
      </c>
      <c r="D18" s="61"/>
      <c r="E18" s="61" t="s">
        <v>55</v>
      </c>
      <c r="F18" s="61" t="s">
        <v>55</v>
      </c>
    </row>
    <row r="19" spans="1:6" x14ac:dyDescent="0.25">
      <c r="A19" s="60" t="s">
        <v>38</v>
      </c>
      <c r="B19" s="61">
        <v>92123</v>
      </c>
      <c r="C19" s="61">
        <v>92123</v>
      </c>
      <c r="D19" s="61"/>
      <c r="E19" s="61">
        <v>92123</v>
      </c>
      <c r="F19" s="61">
        <v>92123</v>
      </c>
    </row>
    <row r="20" spans="1:6" x14ac:dyDescent="0.25">
      <c r="A20" s="60" t="s">
        <v>44</v>
      </c>
      <c r="B20" s="65">
        <v>43609</v>
      </c>
      <c r="C20" s="65">
        <v>43609</v>
      </c>
      <c r="D20" s="65"/>
      <c r="E20" s="65">
        <v>43609</v>
      </c>
      <c r="F20" s="65">
        <v>43609</v>
      </c>
    </row>
    <row r="21" spans="1:6" x14ac:dyDescent="0.25">
      <c r="A21" s="60" t="s">
        <v>45</v>
      </c>
      <c r="B21" s="65"/>
      <c r="C21" s="65"/>
      <c r="D21" s="65"/>
      <c r="E21" s="65"/>
      <c r="F21" s="65"/>
    </row>
    <row r="22" spans="1:6" x14ac:dyDescent="0.25">
      <c r="A22" s="60"/>
      <c r="B22" s="66"/>
      <c r="C22" s="66"/>
      <c r="D22" s="66"/>
      <c r="E22" s="66"/>
      <c r="F22" s="66"/>
    </row>
    <row r="23" spans="1:6" ht="25.5" x14ac:dyDescent="0.25">
      <c r="A23" s="58" t="s">
        <v>43</v>
      </c>
      <c r="B23" s="60"/>
      <c r="C23" s="60"/>
      <c r="D23" s="60"/>
      <c r="E23" s="60"/>
      <c r="F23" s="60"/>
    </row>
    <row r="24" spans="1:6" x14ac:dyDescent="0.25">
      <c r="A24" s="60" t="s">
        <v>32</v>
      </c>
      <c r="B24" s="61" t="s">
        <v>435</v>
      </c>
      <c r="C24" s="61" t="s">
        <v>435</v>
      </c>
      <c r="D24" s="61"/>
      <c r="E24" s="61" t="s">
        <v>439</v>
      </c>
      <c r="F24" s="61"/>
    </row>
    <row r="25" spans="1:6" x14ac:dyDescent="0.25">
      <c r="A25" s="60" t="s">
        <v>31</v>
      </c>
      <c r="B25" s="61" t="s">
        <v>436</v>
      </c>
      <c r="C25" s="61" t="s">
        <v>436</v>
      </c>
      <c r="D25" s="61"/>
      <c r="E25" s="61" t="s">
        <v>440</v>
      </c>
      <c r="F25" s="61"/>
    </row>
    <row r="26" spans="1:6" ht="15" customHeight="1" x14ac:dyDescent="0.25">
      <c r="A26" s="60" t="s">
        <v>60</v>
      </c>
      <c r="B26" s="64" t="s">
        <v>437</v>
      </c>
      <c r="C26" s="64" t="s">
        <v>437</v>
      </c>
      <c r="D26" s="64"/>
      <c r="E26" s="64" t="s">
        <v>441</v>
      </c>
      <c r="F26" s="64"/>
    </row>
    <row r="27" spans="1:6" x14ac:dyDescent="0.25">
      <c r="A27" s="60" t="s">
        <v>33</v>
      </c>
      <c r="B27" s="61" t="s">
        <v>438</v>
      </c>
      <c r="C27" s="61" t="s">
        <v>438</v>
      </c>
      <c r="D27" s="61"/>
      <c r="E27" s="61" t="s">
        <v>442</v>
      </c>
      <c r="F27" s="61"/>
    </row>
    <row r="28" spans="1:6" x14ac:dyDescent="0.25">
      <c r="A28" s="60" t="s">
        <v>34</v>
      </c>
      <c r="B28" s="61" t="s">
        <v>426</v>
      </c>
      <c r="C28" s="61" t="s">
        <v>426</v>
      </c>
      <c r="D28" s="61"/>
      <c r="E28" s="61" t="s">
        <v>426</v>
      </c>
      <c r="F28" s="61"/>
    </row>
    <row r="29" spans="1:6" x14ac:dyDescent="0.25">
      <c r="A29" s="60" t="s">
        <v>35</v>
      </c>
      <c r="B29" s="61"/>
      <c r="C29" s="61"/>
      <c r="D29" s="61"/>
      <c r="E29" s="61"/>
      <c r="F29" s="61"/>
    </row>
    <row r="30" spans="1:6" x14ac:dyDescent="0.25">
      <c r="A30" s="60" t="s">
        <v>36</v>
      </c>
      <c r="B30" s="61" t="s">
        <v>427</v>
      </c>
      <c r="C30" s="61" t="s">
        <v>427</v>
      </c>
      <c r="D30" s="61"/>
      <c r="E30" s="61" t="s">
        <v>427</v>
      </c>
      <c r="F30" s="61"/>
    </row>
    <row r="31" spans="1:6" x14ac:dyDescent="0.25">
      <c r="A31" s="60" t="s">
        <v>37</v>
      </c>
      <c r="B31" s="61" t="s">
        <v>55</v>
      </c>
      <c r="C31" s="61" t="s">
        <v>55</v>
      </c>
      <c r="D31" s="61"/>
      <c r="E31" s="61" t="s">
        <v>55</v>
      </c>
      <c r="F31" s="61"/>
    </row>
    <row r="32" spans="1:6" x14ac:dyDescent="0.25">
      <c r="A32" s="60" t="s">
        <v>38</v>
      </c>
      <c r="B32" s="61">
        <v>92123</v>
      </c>
      <c r="C32" s="61">
        <v>92123</v>
      </c>
      <c r="D32" s="61"/>
      <c r="E32" s="61">
        <v>92123</v>
      </c>
      <c r="F32" s="61"/>
    </row>
    <row r="33" spans="1:2" x14ac:dyDescent="0.25">
      <c r="A33" s="60"/>
      <c r="B33" s="60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6"/>
  <sheetViews>
    <sheetView showGridLines="0" zoomScale="90" zoomScaleNormal="90" workbookViewId="0"/>
  </sheetViews>
  <sheetFormatPr defaultColWidth="9" defaultRowHeight="15.75" x14ac:dyDescent="0.25"/>
  <cols>
    <col min="1" max="1" width="5.5" style="1" bestFit="1" customWidth="1"/>
    <col min="2" max="2" width="53.625" style="30" customWidth="1"/>
    <col min="3" max="5" width="11.375" style="98" customWidth="1"/>
    <col min="6" max="6" width="17.25" style="9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6"/>
      <c r="B1" s="36" t="s">
        <v>63</v>
      </c>
      <c r="C1" s="36"/>
      <c r="D1" s="36"/>
      <c r="E1" s="36"/>
      <c r="F1" s="36"/>
      <c r="G1" s="43"/>
      <c r="H1" s="4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6"/>
      <c r="B2" s="36" t="s">
        <v>64</v>
      </c>
      <c r="C2" s="36"/>
      <c r="D2" s="36"/>
      <c r="E2" s="36"/>
      <c r="F2" s="36"/>
      <c r="G2" s="43"/>
      <c r="H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19"/>
      <c r="B3" s="59" t="s">
        <v>181</v>
      </c>
      <c r="C3" s="59"/>
      <c r="D3" s="59"/>
      <c r="E3" s="59"/>
      <c r="F3" s="59"/>
      <c r="G3" s="16"/>
      <c r="H3" s="16"/>
    </row>
    <row r="4" spans="1:31" s="4" customFormat="1" x14ac:dyDescent="0.25">
      <c r="A4" s="19"/>
      <c r="B4" s="126" t="s">
        <v>175</v>
      </c>
      <c r="C4" s="126"/>
      <c r="D4" s="57"/>
      <c r="E4" s="57"/>
      <c r="F4" s="57"/>
      <c r="G4" s="16"/>
      <c r="H4" s="16"/>
    </row>
    <row r="5" spans="1:31" s="4" customFormat="1" x14ac:dyDescent="0.25">
      <c r="A5" s="19"/>
      <c r="B5" s="126"/>
      <c r="C5" s="123"/>
      <c r="D5" s="57"/>
      <c r="E5" s="57"/>
      <c r="F5" s="57"/>
      <c r="G5" s="16"/>
      <c r="H5" s="16"/>
    </row>
    <row r="6" spans="1:31" s="4" customFormat="1" ht="15.75" customHeight="1" x14ac:dyDescent="0.25">
      <c r="B6" s="36" t="str">
        <f>'Admin Info'!B6</f>
        <v>San Diego Gas and Electric Company</v>
      </c>
      <c r="C6" s="36"/>
      <c r="D6" s="36"/>
      <c r="E6" s="36"/>
      <c r="F6" s="36"/>
      <c r="G6" s="32"/>
      <c r="H6" s="87" t="s">
        <v>97</v>
      </c>
      <c r="I6" s="88"/>
      <c r="J6" s="89"/>
      <c r="K6" s="90"/>
      <c r="L6" s="90"/>
      <c r="M6" s="90"/>
      <c r="N6" s="90"/>
      <c r="O6" s="9"/>
      <c r="P6" s="9"/>
      <c r="Q6" s="9"/>
      <c r="R6" s="9"/>
      <c r="S6" s="9"/>
      <c r="T6" s="9"/>
      <c r="X6" s="122"/>
      <c r="Y6" s="32"/>
      <c r="Z6" s="123"/>
      <c r="AA6" s="123"/>
      <c r="AB6" s="123"/>
      <c r="AC6" s="18"/>
    </row>
    <row r="7" spans="1:31" s="4" customFormat="1" x14ac:dyDescent="0.25">
      <c r="B7" s="37"/>
      <c r="C7" s="37"/>
      <c r="D7" s="37"/>
      <c r="E7" s="37"/>
      <c r="F7" s="37"/>
      <c r="G7" s="54"/>
      <c r="H7" s="78"/>
      <c r="I7" s="78"/>
      <c r="J7" s="78"/>
      <c r="K7" s="78"/>
      <c r="M7" s="91"/>
      <c r="N7" s="91"/>
      <c r="O7" s="91"/>
      <c r="P7" s="91"/>
      <c r="Q7" s="91"/>
      <c r="R7" s="91"/>
      <c r="S7" s="91"/>
      <c r="T7" s="91"/>
      <c r="X7" s="119"/>
      <c r="Y7" s="120"/>
      <c r="Z7" s="120"/>
    </row>
    <row r="8" spans="1:31" s="4" customFormat="1" x14ac:dyDescent="0.25">
      <c r="B8" s="84"/>
      <c r="C8" s="84"/>
      <c r="D8" s="84"/>
      <c r="E8" s="84"/>
      <c r="F8" s="84"/>
      <c r="G8" s="76"/>
      <c r="H8" s="77" t="s">
        <v>16</v>
      </c>
      <c r="I8" s="35"/>
      <c r="J8" s="17"/>
      <c r="K8" s="17"/>
      <c r="L8" s="79" t="s">
        <v>86</v>
      </c>
      <c r="M8" s="18"/>
      <c r="N8" s="18"/>
      <c r="O8" s="18"/>
      <c r="P8" s="18"/>
      <c r="Q8" s="18"/>
      <c r="R8" s="18"/>
      <c r="S8" s="18"/>
      <c r="T8" s="18"/>
      <c r="X8" s="108"/>
      <c r="AB8" s="79"/>
      <c r="AC8" s="18"/>
      <c r="AD8" s="18"/>
      <c r="AE8" s="18"/>
    </row>
    <row r="9" spans="1:31" s="10" customFormat="1" ht="31.5" customHeight="1" x14ac:dyDescent="0.25">
      <c r="A9" s="28" t="s">
        <v>4</v>
      </c>
      <c r="B9" s="100" t="s">
        <v>127</v>
      </c>
      <c r="C9" s="102"/>
      <c r="D9" s="102"/>
      <c r="E9" s="102"/>
      <c r="F9" s="102"/>
      <c r="G9" s="29" t="s">
        <v>5</v>
      </c>
      <c r="H9" s="29" t="s">
        <v>6</v>
      </c>
      <c r="I9" s="29" t="s">
        <v>21</v>
      </c>
      <c r="J9" s="29" t="s">
        <v>22</v>
      </c>
      <c r="K9" s="29" t="s">
        <v>56</v>
      </c>
      <c r="L9" s="29" t="s">
        <v>57</v>
      </c>
      <c r="M9" s="29" t="s">
        <v>61</v>
      </c>
      <c r="N9" s="29" t="s">
        <v>62</v>
      </c>
      <c r="O9" s="29" t="s">
        <v>67</v>
      </c>
      <c r="P9" s="29" t="s">
        <v>68</v>
      </c>
      <c r="Q9" s="29" t="s">
        <v>106</v>
      </c>
      <c r="R9" s="29" t="s">
        <v>107</v>
      </c>
      <c r="S9" s="29" t="s">
        <v>178</v>
      </c>
      <c r="T9" s="29" t="s">
        <v>179</v>
      </c>
    </row>
    <row r="10" spans="1:31" s="6" customFormat="1" ht="15.75" customHeight="1" x14ac:dyDescent="0.25">
      <c r="A10" s="13"/>
      <c r="B10" s="107" t="s">
        <v>66</v>
      </c>
      <c r="C10" s="110"/>
      <c r="D10" s="110"/>
      <c r="E10" s="110"/>
      <c r="F10" s="110"/>
      <c r="G10" s="128" t="s">
        <v>166</v>
      </c>
      <c r="H10" s="129"/>
      <c r="I10" s="231" t="s">
        <v>164</v>
      </c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1" ht="15.75" customHeight="1" x14ac:dyDescent="0.25">
      <c r="A11" s="7">
        <v>1</v>
      </c>
      <c r="B11" s="42" t="s">
        <v>17</v>
      </c>
      <c r="C11" s="103"/>
      <c r="D11" s="103"/>
      <c r="E11" s="103"/>
      <c r="F11" s="103"/>
      <c r="G11" s="165">
        <v>3929</v>
      </c>
      <c r="H11" s="165">
        <v>3706</v>
      </c>
      <c r="I11" s="245">
        <v>3788.5445210405715</v>
      </c>
      <c r="J11" s="245">
        <v>3815.2151241241309</v>
      </c>
      <c r="K11" s="245">
        <v>3826.9361828285109</v>
      </c>
      <c r="L11" s="245">
        <v>3878.5730840771403</v>
      </c>
      <c r="M11" s="245">
        <v>3961.5802356802278</v>
      </c>
      <c r="N11" s="245">
        <v>4022.547799590101</v>
      </c>
      <c r="O11" s="245">
        <v>4082.9837166568641</v>
      </c>
      <c r="P11" s="245">
        <v>4124.8883535997693</v>
      </c>
      <c r="Q11" s="245">
        <v>4166.0288802013547</v>
      </c>
      <c r="R11" s="245">
        <v>4202.3384999999998</v>
      </c>
      <c r="S11" s="245">
        <v>4274.2139513645598</v>
      </c>
      <c r="T11" s="245">
        <v>4295.9978713645596</v>
      </c>
    </row>
    <row r="12" spans="1:31" ht="15.75" customHeight="1" x14ac:dyDescent="0.25">
      <c r="A12" s="27" t="s">
        <v>8</v>
      </c>
      <c r="B12" s="42" t="s">
        <v>80</v>
      </c>
      <c r="C12" s="103"/>
      <c r="D12" s="103"/>
      <c r="E12" s="103"/>
      <c r="F12" s="103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31" ht="15.75" customHeight="1" x14ac:dyDescent="0.25">
      <c r="A13" s="27" t="s">
        <v>9</v>
      </c>
      <c r="B13" s="42" t="s">
        <v>81</v>
      </c>
      <c r="C13" s="103"/>
      <c r="D13" s="103"/>
      <c r="E13" s="103"/>
      <c r="F13" s="103"/>
      <c r="G13" s="49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31" ht="15.75" customHeight="1" x14ac:dyDescent="0.25">
      <c r="A14" s="7" t="s">
        <v>24</v>
      </c>
      <c r="B14" s="42" t="s">
        <v>82</v>
      </c>
      <c r="C14" s="103"/>
      <c r="D14" s="103"/>
      <c r="E14" s="103"/>
      <c r="F14" s="10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31" ht="15.75" customHeight="1" x14ac:dyDescent="0.25">
      <c r="A15" s="27" t="s">
        <v>25</v>
      </c>
      <c r="B15" s="42" t="s">
        <v>83</v>
      </c>
      <c r="C15" s="103"/>
      <c r="D15" s="103"/>
      <c r="E15" s="103"/>
      <c r="F15" s="103"/>
      <c r="G15" s="49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31" ht="15.75" customHeight="1" x14ac:dyDescent="0.25">
      <c r="A16" s="7" t="s">
        <v>26</v>
      </c>
      <c r="B16" s="42" t="s">
        <v>84</v>
      </c>
      <c r="C16" s="103"/>
      <c r="D16" s="103"/>
      <c r="E16" s="103"/>
      <c r="F16" s="103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15.75" customHeight="1" x14ac:dyDescent="0.25">
      <c r="A17" s="27">
        <v>3</v>
      </c>
      <c r="B17" s="42" t="s">
        <v>94</v>
      </c>
      <c r="C17" s="103"/>
      <c r="D17" s="103"/>
      <c r="E17" s="103"/>
      <c r="F17" s="103"/>
      <c r="G17" s="49"/>
      <c r="H17" s="48"/>
      <c r="I17" s="249">
        <v>-79.450000000000728</v>
      </c>
      <c r="J17" s="249">
        <v>-132.81999999999971</v>
      </c>
      <c r="K17" s="249">
        <v>-198.38000000000011</v>
      </c>
      <c r="L17" s="249">
        <v>-258.80999999999949</v>
      </c>
      <c r="M17" s="249">
        <v>-326.52000000000044</v>
      </c>
      <c r="N17" s="249">
        <v>-375.27000000000044</v>
      </c>
      <c r="O17" s="249">
        <v>-418.26000000000022</v>
      </c>
      <c r="P17" s="249">
        <v>-446.61999999999989</v>
      </c>
      <c r="Q17" s="249">
        <v>-482.44000000000051</v>
      </c>
      <c r="R17" s="249">
        <v>-512.5600000000004</v>
      </c>
      <c r="S17" s="249">
        <v>-544.61999999999989</v>
      </c>
      <c r="T17" s="249">
        <v>-573.27999999999975</v>
      </c>
    </row>
    <row r="18" spans="1:20" ht="15.75" customHeight="1" x14ac:dyDescent="0.25">
      <c r="A18" s="7">
        <v>4</v>
      </c>
      <c r="B18" s="42" t="s">
        <v>11</v>
      </c>
      <c r="C18" s="103"/>
      <c r="D18" s="103"/>
      <c r="E18" s="103"/>
      <c r="F18" s="103"/>
      <c r="G18" s="49"/>
      <c r="H18" s="49"/>
      <c r="I18" s="250">
        <v>-22.431741040570547</v>
      </c>
      <c r="J18" s="250">
        <v>-22.278194124131517</v>
      </c>
      <c r="K18" s="250">
        <v>-22.144502828511001</v>
      </c>
      <c r="L18" s="250">
        <v>-22.200214077141251</v>
      </c>
      <c r="M18" s="250">
        <v>-22.207875680227648</v>
      </c>
      <c r="N18" s="250">
        <v>-22.24697959010059</v>
      </c>
      <c r="O18" s="250">
        <v>-22.336186656864122</v>
      </c>
      <c r="P18" s="250">
        <v>-22.512143599769203</v>
      </c>
      <c r="Q18" s="250">
        <v>-22.726640201353476</v>
      </c>
      <c r="R18" s="250">
        <v>-19.322479999999999</v>
      </c>
      <c r="S18" s="250">
        <v>-23.773721364559382</v>
      </c>
      <c r="T18" s="250">
        <v>-23.773721364559382</v>
      </c>
    </row>
    <row r="19" spans="1:20" ht="15.75" customHeight="1" x14ac:dyDescent="0.25">
      <c r="A19" s="27">
        <v>5</v>
      </c>
      <c r="B19" s="42" t="s">
        <v>70</v>
      </c>
      <c r="C19" s="103"/>
      <c r="D19" s="103"/>
      <c r="E19" s="103"/>
      <c r="F19" s="103"/>
      <c r="G19" s="232">
        <f>G11+G17+G18</f>
        <v>3929</v>
      </c>
      <c r="H19" s="233">
        <f>H11+H17+H18</f>
        <v>3706</v>
      </c>
      <c r="I19" s="246">
        <f t="shared" ref="I19:R19" si="0">I11+I17+I18</f>
        <v>3686.6627800000001</v>
      </c>
      <c r="J19" s="246">
        <f t="shared" si="0"/>
        <v>3660.1169299999997</v>
      </c>
      <c r="K19" s="246">
        <f t="shared" si="0"/>
        <v>3606.4116799999997</v>
      </c>
      <c r="L19" s="246">
        <f t="shared" si="0"/>
        <v>3597.5628699999997</v>
      </c>
      <c r="M19" s="246">
        <f t="shared" si="0"/>
        <v>3612.8523599999999</v>
      </c>
      <c r="N19" s="246">
        <f t="shared" si="0"/>
        <v>3625.0308199999999</v>
      </c>
      <c r="O19" s="246">
        <f t="shared" si="0"/>
        <v>3642.38753</v>
      </c>
      <c r="P19" s="246">
        <f t="shared" si="0"/>
        <v>3655.75621</v>
      </c>
      <c r="Q19" s="246">
        <f t="shared" si="0"/>
        <v>3660.8622400000008</v>
      </c>
      <c r="R19" s="246">
        <f t="shared" si="0"/>
        <v>3670.4560199999996</v>
      </c>
      <c r="S19" s="246">
        <f t="shared" ref="S19:T19" si="1">S11+S17+S18</f>
        <v>3705.8202300000003</v>
      </c>
      <c r="T19" s="246">
        <f t="shared" si="1"/>
        <v>3698.9441500000003</v>
      </c>
    </row>
    <row r="20" spans="1:20" ht="15.75" customHeight="1" x14ac:dyDescent="0.25">
      <c r="A20" s="7">
        <v>6</v>
      </c>
      <c r="B20" s="42" t="s">
        <v>7</v>
      </c>
      <c r="C20" s="103"/>
      <c r="D20" s="103"/>
      <c r="E20" s="103"/>
      <c r="F20" s="103"/>
      <c r="G20" s="49">
        <v>-178</v>
      </c>
      <c r="H20" s="49">
        <v>-178</v>
      </c>
      <c r="I20" s="247">
        <v>-178</v>
      </c>
      <c r="J20" s="247">
        <v>-178</v>
      </c>
      <c r="K20" s="247">
        <v>-178</v>
      </c>
      <c r="L20" s="247">
        <v>-178</v>
      </c>
      <c r="M20" s="247">
        <v>-178</v>
      </c>
      <c r="N20" s="247">
        <v>-178</v>
      </c>
      <c r="O20" s="247">
        <v>-178</v>
      </c>
      <c r="P20" s="247">
        <v>-178</v>
      </c>
      <c r="Q20" s="247">
        <v>-178</v>
      </c>
      <c r="R20" s="247">
        <v>-265</v>
      </c>
      <c r="S20" s="247">
        <v>-178</v>
      </c>
      <c r="T20" s="247">
        <v>-178</v>
      </c>
    </row>
    <row r="21" spans="1:20" ht="15.75" customHeight="1" x14ac:dyDescent="0.25">
      <c r="A21" s="27">
        <v>7</v>
      </c>
      <c r="B21" s="42" t="s">
        <v>12</v>
      </c>
      <c r="C21" s="103"/>
      <c r="D21" s="103"/>
      <c r="E21" s="103"/>
      <c r="F21" s="103"/>
      <c r="G21" s="232">
        <f>G19+G20</f>
        <v>3751</v>
      </c>
      <c r="H21" s="233">
        <f>H19+H20</f>
        <v>3528</v>
      </c>
      <c r="I21" s="246">
        <f t="shared" ref="I21:R21" si="2">I19+I20</f>
        <v>3508.6627800000001</v>
      </c>
      <c r="J21" s="246">
        <f>J19+J20</f>
        <v>3482.1169299999997</v>
      </c>
      <c r="K21" s="246">
        <f t="shared" si="2"/>
        <v>3428.4116799999997</v>
      </c>
      <c r="L21" s="246">
        <f t="shared" si="2"/>
        <v>3419.5628699999997</v>
      </c>
      <c r="M21" s="246">
        <f t="shared" si="2"/>
        <v>3434.8523599999999</v>
      </c>
      <c r="N21" s="246">
        <f t="shared" si="2"/>
        <v>3447.0308199999999</v>
      </c>
      <c r="O21" s="246">
        <f t="shared" si="2"/>
        <v>3464.38753</v>
      </c>
      <c r="P21" s="246">
        <f t="shared" si="2"/>
        <v>3477.75621</v>
      </c>
      <c r="Q21" s="246">
        <f t="shared" si="2"/>
        <v>3482.8622400000008</v>
      </c>
      <c r="R21" s="246">
        <f t="shared" si="2"/>
        <v>3405.4560199999996</v>
      </c>
      <c r="S21" s="246">
        <f t="shared" ref="S21:T21" si="3">S19+S20</f>
        <v>3527.8202300000003</v>
      </c>
      <c r="T21" s="246">
        <f t="shared" si="3"/>
        <v>3520.9441500000003</v>
      </c>
    </row>
    <row r="22" spans="1:20" ht="15.75" customHeight="1" x14ac:dyDescent="0.25">
      <c r="A22" s="7">
        <v>8</v>
      </c>
      <c r="B22" s="42" t="s">
        <v>27</v>
      </c>
      <c r="C22" s="103"/>
      <c r="D22" s="103"/>
      <c r="E22" s="103"/>
      <c r="F22" s="103"/>
      <c r="G22" s="232">
        <f>G21*0.15</f>
        <v>562.65</v>
      </c>
      <c r="H22" s="234">
        <f t="shared" ref="H22:R22" si="4">H21*0.15</f>
        <v>529.19999999999993</v>
      </c>
      <c r="I22" s="248">
        <f t="shared" si="4"/>
        <v>526.29941699999995</v>
      </c>
      <c r="J22" s="248">
        <f t="shared" si="4"/>
        <v>522.31753949999995</v>
      </c>
      <c r="K22" s="248">
        <f t="shared" si="4"/>
        <v>514.26175199999989</v>
      </c>
      <c r="L22" s="248">
        <f t="shared" si="4"/>
        <v>512.93443049999996</v>
      </c>
      <c r="M22" s="248">
        <f t="shared" si="4"/>
        <v>515.22785399999998</v>
      </c>
      <c r="N22" s="248">
        <f t="shared" si="4"/>
        <v>517.05462299999999</v>
      </c>
      <c r="O22" s="248">
        <f t="shared" si="4"/>
        <v>519.65812949999997</v>
      </c>
      <c r="P22" s="248">
        <f t="shared" si="4"/>
        <v>521.6634315</v>
      </c>
      <c r="Q22" s="248">
        <f t="shared" si="4"/>
        <v>522.42933600000015</v>
      </c>
      <c r="R22" s="248">
        <f t="shared" si="4"/>
        <v>510.81840299999993</v>
      </c>
      <c r="S22" s="248">
        <f t="shared" ref="S22:T22" si="5">S21*0.15</f>
        <v>529.17303449999997</v>
      </c>
      <c r="T22" s="248">
        <f t="shared" si="5"/>
        <v>528.14162250000004</v>
      </c>
    </row>
    <row r="23" spans="1:20" ht="15.75" customHeight="1" x14ac:dyDescent="0.25">
      <c r="A23" s="27">
        <v>9</v>
      </c>
      <c r="B23" s="42" t="s">
        <v>28</v>
      </c>
      <c r="C23" s="103"/>
      <c r="D23" s="103"/>
      <c r="E23" s="103"/>
      <c r="F23" s="103"/>
      <c r="G23" s="49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1:20" ht="15.75" customHeight="1" x14ac:dyDescent="0.25">
      <c r="A24" s="7">
        <v>10</v>
      </c>
      <c r="B24" s="42" t="s">
        <v>2</v>
      </c>
      <c r="C24" s="103"/>
      <c r="D24" s="103"/>
      <c r="E24" s="103"/>
      <c r="F24" s="103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15.75" customHeight="1" x14ac:dyDescent="0.25">
      <c r="A25" s="27">
        <v>11</v>
      </c>
      <c r="B25" s="42" t="s">
        <v>69</v>
      </c>
      <c r="C25" s="103"/>
      <c r="D25" s="103"/>
      <c r="E25" s="103"/>
      <c r="F25" s="103"/>
      <c r="G25" s="232">
        <f>G21+G22+G23+G24</f>
        <v>4313.6499999999996</v>
      </c>
      <c r="H25" s="233">
        <f>H21+H22+H23+H24</f>
        <v>4057.2</v>
      </c>
      <c r="I25" s="246">
        <f t="shared" ref="I25:R25" si="6">I21+I22+I23+I24</f>
        <v>4034.9621969999998</v>
      </c>
      <c r="J25" s="246">
        <f t="shared" si="6"/>
        <v>4004.4344694999995</v>
      </c>
      <c r="K25" s="246">
        <f t="shared" si="6"/>
        <v>3942.6734319999996</v>
      </c>
      <c r="L25" s="246">
        <f t="shared" si="6"/>
        <v>3932.4973004999997</v>
      </c>
      <c r="M25" s="246">
        <f t="shared" si="6"/>
        <v>3950.0802139999996</v>
      </c>
      <c r="N25" s="246">
        <f t="shared" si="6"/>
        <v>3964.0854429999999</v>
      </c>
      <c r="O25" s="246">
        <f t="shared" si="6"/>
        <v>3984.0456595000001</v>
      </c>
      <c r="P25" s="246">
        <f t="shared" si="6"/>
        <v>3999.4196415000001</v>
      </c>
      <c r="Q25" s="246">
        <f t="shared" si="6"/>
        <v>4005.291576000001</v>
      </c>
      <c r="R25" s="246">
        <f t="shared" si="6"/>
        <v>3916.2744229999994</v>
      </c>
      <c r="S25" s="246">
        <f t="shared" ref="S25:T25" si="7">S21+S22+S23+S24</f>
        <v>4056.9932645000004</v>
      </c>
      <c r="T25" s="246">
        <f t="shared" si="7"/>
        <v>4049.0857725000005</v>
      </c>
    </row>
    <row r="26" spans="1:20" ht="15" customHeight="1" x14ac:dyDescent="0.25">
      <c r="A26" s="15"/>
      <c r="B26" s="40"/>
      <c r="C26" s="101"/>
      <c r="D26" s="101"/>
      <c r="E26" s="101"/>
      <c r="F26" s="101"/>
      <c r="G26" s="235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</row>
    <row r="27" spans="1:20" ht="15" customHeight="1" x14ac:dyDescent="0.25">
      <c r="A27" s="21" t="s">
        <v>4</v>
      </c>
      <c r="B27" s="265" t="s">
        <v>128</v>
      </c>
      <c r="C27" s="266"/>
      <c r="D27" s="266"/>
      <c r="E27" s="266"/>
      <c r="F27" s="267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5" customHeight="1" x14ac:dyDescent="0.25">
      <c r="A28" s="24"/>
      <c r="B28" s="268" t="s">
        <v>65</v>
      </c>
      <c r="C28" s="269"/>
      <c r="D28" s="269"/>
      <c r="E28" s="269"/>
      <c r="F28" s="270"/>
      <c r="G28" s="111" t="s">
        <v>165</v>
      </c>
      <c r="H28" s="25"/>
      <c r="I28" s="55" t="s">
        <v>164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5" customHeight="1" x14ac:dyDescent="0.25">
      <c r="A29" s="7">
        <v>12</v>
      </c>
      <c r="B29" s="262" t="s">
        <v>10</v>
      </c>
      <c r="C29" s="263"/>
      <c r="D29" s="263"/>
      <c r="E29" s="263"/>
      <c r="F29" s="264"/>
      <c r="G29" s="184">
        <v>16509</v>
      </c>
      <c r="H29" s="184">
        <v>15995</v>
      </c>
      <c r="I29" s="245">
        <v>15602.302279814146</v>
      </c>
      <c r="J29" s="245">
        <v>15374.139407765439</v>
      </c>
      <c r="K29" s="245">
        <v>15064.471798296134</v>
      </c>
      <c r="L29" s="245">
        <v>15334.942792409203</v>
      </c>
      <c r="M29" s="245">
        <v>15585.960223264496</v>
      </c>
      <c r="N29" s="245">
        <v>15960.326304674452</v>
      </c>
      <c r="O29" s="245">
        <v>16324.197849253327</v>
      </c>
      <c r="P29" s="245">
        <v>16799.475490659395</v>
      </c>
      <c r="Q29" s="245">
        <v>17141.955617878149</v>
      </c>
      <c r="R29" s="245">
        <v>17434.045697649417</v>
      </c>
      <c r="S29" s="245">
        <v>17628.633184020022</v>
      </c>
      <c r="T29" s="245">
        <v>17834.681289381977</v>
      </c>
    </row>
    <row r="30" spans="1:20" ht="15" customHeight="1" x14ac:dyDescent="0.25">
      <c r="A30" s="27" t="s">
        <v>52</v>
      </c>
      <c r="B30" s="262" t="s">
        <v>80</v>
      </c>
      <c r="C30" s="263"/>
      <c r="D30" s="263"/>
      <c r="E30" s="263"/>
      <c r="F30" s="264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</row>
    <row r="31" spans="1:20" ht="15" customHeight="1" x14ac:dyDescent="0.25">
      <c r="A31" s="27" t="s">
        <v>53</v>
      </c>
      <c r="B31" s="262" t="s">
        <v>81</v>
      </c>
      <c r="C31" s="263"/>
      <c r="D31" s="263"/>
      <c r="E31" s="263"/>
      <c r="F31" s="264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</row>
    <row r="32" spans="1:20" ht="15" customHeight="1" x14ac:dyDescent="0.25">
      <c r="A32" s="7" t="s">
        <v>54</v>
      </c>
      <c r="B32" s="262" t="s">
        <v>82</v>
      </c>
      <c r="C32" s="263"/>
      <c r="D32" s="263"/>
      <c r="E32" s="263"/>
      <c r="F32" s="264"/>
      <c r="G32" s="52"/>
      <c r="H32" s="52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1:20" ht="15" customHeight="1" x14ac:dyDescent="0.25">
      <c r="A33" s="27" t="s">
        <v>125</v>
      </c>
      <c r="B33" s="262" t="s">
        <v>83</v>
      </c>
      <c r="C33" s="263"/>
      <c r="D33" s="263"/>
      <c r="E33" s="263"/>
      <c r="F33" s="264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</row>
    <row r="34" spans="1:20" ht="15" customHeight="1" x14ac:dyDescent="0.25">
      <c r="A34" s="7" t="s">
        <v>126</v>
      </c>
      <c r="B34" s="262" t="s">
        <v>84</v>
      </c>
      <c r="C34" s="263"/>
      <c r="D34" s="263"/>
      <c r="E34" s="263"/>
      <c r="F34" s="264"/>
      <c r="G34" s="52"/>
      <c r="H34" s="52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ht="15" customHeight="1" x14ac:dyDescent="0.25">
      <c r="A35" s="27">
        <v>14</v>
      </c>
      <c r="B35" s="262" t="s">
        <v>94</v>
      </c>
      <c r="C35" s="263"/>
      <c r="D35" s="263"/>
      <c r="E35" s="263"/>
      <c r="F35" s="264"/>
      <c r="G35" s="237"/>
      <c r="H35" s="237"/>
      <c r="I35" s="251">
        <v>-265.39477391291445</v>
      </c>
      <c r="J35" s="251">
        <v>-536.58773337219225</v>
      </c>
      <c r="K35" s="251">
        <v>-830.27102283283762</v>
      </c>
      <c r="L35" s="251">
        <v>-1130.9003200864045</v>
      </c>
      <c r="M35" s="251">
        <v>-1460.045611169397</v>
      </c>
      <c r="N35" s="251">
        <v>-1797.3776553891819</v>
      </c>
      <c r="O35" s="251">
        <v>-2143.6207330540178</v>
      </c>
      <c r="P35" s="251">
        <v>-2490.9637312708833</v>
      </c>
      <c r="Q35" s="251">
        <v>-2842.3781392039396</v>
      </c>
      <c r="R35" s="251">
        <v>-3190.6086866899836</v>
      </c>
      <c r="S35" s="251">
        <v>-3533.4386121261036</v>
      </c>
      <c r="T35" s="251">
        <v>-3869.2806036401357</v>
      </c>
    </row>
    <row r="36" spans="1:20" ht="15" customHeight="1" x14ac:dyDescent="0.25">
      <c r="A36" s="7">
        <v>15</v>
      </c>
      <c r="B36" s="262" t="s">
        <v>11</v>
      </c>
      <c r="C36" s="263"/>
      <c r="D36" s="263"/>
      <c r="E36" s="263"/>
      <c r="F36" s="264"/>
      <c r="G36" s="52"/>
      <c r="H36" s="52"/>
      <c r="I36" s="250">
        <v>-0.63610313746489122</v>
      </c>
      <c r="J36" s="250">
        <v>-0.63950777093063071</v>
      </c>
      <c r="K36" s="250">
        <v>-0.64147554579873522</v>
      </c>
      <c r="L36" s="250">
        <v>-0.65177316029334642</v>
      </c>
      <c r="M36" s="250">
        <v>-0.66543778096621076</v>
      </c>
      <c r="N36" s="250">
        <v>-0.67740053439004466</v>
      </c>
      <c r="O36" s="250">
        <v>-0.68889661325628626</v>
      </c>
      <c r="P36" s="250">
        <v>-0.7019936753402205</v>
      </c>
      <c r="Q36" s="250">
        <v>-0.71735607273308655</v>
      </c>
      <c r="R36" s="250">
        <v>-0.7355923642112604</v>
      </c>
      <c r="S36" s="250">
        <v>-0.76088839828982147</v>
      </c>
      <c r="T36" s="250">
        <v>-0.76088839828982147</v>
      </c>
    </row>
    <row r="37" spans="1:20" ht="15" customHeight="1" x14ac:dyDescent="0.25">
      <c r="A37" s="27">
        <v>16</v>
      </c>
      <c r="B37" s="262" t="str">
        <f>B19</f>
        <v>Adjusted Demand: End-Use Customers</v>
      </c>
      <c r="C37" s="263"/>
      <c r="D37" s="263"/>
      <c r="E37" s="263"/>
      <c r="F37" s="264"/>
      <c r="G37" s="238">
        <f>G29+G35+G36</f>
        <v>16509</v>
      </c>
      <c r="H37" s="238">
        <f>H29+H35+H36</f>
        <v>15995</v>
      </c>
      <c r="I37" s="252">
        <f>I29+I35+I36</f>
        <v>15336.271402763767</v>
      </c>
      <c r="J37" s="252">
        <f t="shared" ref="J37:P37" si="8">J29+J35+J36</f>
        <v>14836.912166622315</v>
      </c>
      <c r="K37" s="252">
        <f t="shared" si="8"/>
        <v>14233.559299917497</v>
      </c>
      <c r="L37" s="252">
        <f t="shared" si="8"/>
        <v>14203.390699162506</v>
      </c>
      <c r="M37" s="252">
        <f t="shared" si="8"/>
        <v>14125.249174314133</v>
      </c>
      <c r="N37" s="252">
        <f t="shared" si="8"/>
        <v>14162.27124875088</v>
      </c>
      <c r="O37" s="252">
        <f t="shared" si="8"/>
        <v>14179.888219586053</v>
      </c>
      <c r="P37" s="252">
        <f t="shared" si="8"/>
        <v>14307.809765713171</v>
      </c>
      <c r="Q37" s="252">
        <f t="shared" ref="Q37:R37" si="9">Q29+Q35+Q36</f>
        <v>14298.860122601476</v>
      </c>
      <c r="R37" s="252">
        <f t="shared" si="9"/>
        <v>14242.701418595221</v>
      </c>
      <c r="S37" s="252">
        <f t="shared" ref="S37:T37" si="10">S29+S35+S36</f>
        <v>14094.433683495628</v>
      </c>
      <c r="T37" s="252">
        <f t="shared" si="10"/>
        <v>13964.639797343551</v>
      </c>
    </row>
    <row r="38" spans="1:20" ht="15" customHeight="1" x14ac:dyDescent="0.25">
      <c r="A38" s="7">
        <v>17</v>
      </c>
      <c r="B38" s="262" t="s">
        <v>2</v>
      </c>
      <c r="C38" s="263"/>
      <c r="D38" s="263"/>
      <c r="E38" s="263"/>
      <c r="F38" s="264"/>
      <c r="G38" s="52"/>
      <c r="H38" s="5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 ht="15" customHeight="1" x14ac:dyDescent="0.25">
      <c r="A39" s="27">
        <v>18</v>
      </c>
      <c r="B39" s="262" t="str">
        <f>B25</f>
        <v>Firm LSE Procurement Requirement</v>
      </c>
      <c r="C39" s="263"/>
      <c r="D39" s="263"/>
      <c r="E39" s="263"/>
      <c r="F39" s="264"/>
      <c r="G39" s="238">
        <f t="shared" ref="G39:R39" si="11">SUM(G37:G38)</f>
        <v>16509</v>
      </c>
      <c r="H39" s="238">
        <f t="shared" si="11"/>
        <v>15995</v>
      </c>
      <c r="I39" s="252">
        <f t="shared" si="11"/>
        <v>15336.271402763767</v>
      </c>
      <c r="J39" s="252">
        <f t="shared" si="11"/>
        <v>14836.912166622315</v>
      </c>
      <c r="K39" s="252">
        <f t="shared" si="11"/>
        <v>14233.559299917497</v>
      </c>
      <c r="L39" s="252">
        <f t="shared" si="11"/>
        <v>14203.390699162506</v>
      </c>
      <c r="M39" s="252">
        <f t="shared" si="11"/>
        <v>14125.249174314133</v>
      </c>
      <c r="N39" s="252">
        <f t="shared" si="11"/>
        <v>14162.27124875088</v>
      </c>
      <c r="O39" s="252">
        <f t="shared" si="11"/>
        <v>14179.888219586053</v>
      </c>
      <c r="P39" s="252">
        <f t="shared" si="11"/>
        <v>14307.809765713171</v>
      </c>
      <c r="Q39" s="252">
        <f t="shared" si="11"/>
        <v>14298.860122601476</v>
      </c>
      <c r="R39" s="252">
        <f t="shared" si="11"/>
        <v>14242.701418595221</v>
      </c>
      <c r="S39" s="252">
        <f t="shared" ref="S39:T39" si="12">SUM(S37:S38)</f>
        <v>14094.433683495628</v>
      </c>
      <c r="T39" s="252">
        <f t="shared" si="12"/>
        <v>13964.639797343551</v>
      </c>
    </row>
    <row r="40" spans="1:20" ht="15" customHeight="1" x14ac:dyDescent="0.25">
      <c r="A40" s="124"/>
      <c r="B40" s="40"/>
      <c r="C40" s="40"/>
      <c r="D40" s="40"/>
      <c r="E40" s="40"/>
      <c r="F40" s="40"/>
      <c r="G40" s="50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25"/>
      <c r="S40" s="51"/>
      <c r="T40" s="125"/>
    </row>
    <row r="42" spans="1:20" x14ac:dyDescent="0.25">
      <c r="G42" s="113" t="s">
        <v>109</v>
      </c>
      <c r="H42" s="113" t="s">
        <v>109</v>
      </c>
    </row>
    <row r="43" spans="1:20" x14ac:dyDescent="0.25">
      <c r="A43" s="31" t="s">
        <v>4</v>
      </c>
      <c r="B43" s="104" t="s">
        <v>51</v>
      </c>
      <c r="C43" s="109"/>
      <c r="D43" s="109"/>
      <c r="E43" s="109"/>
      <c r="F43" s="105"/>
      <c r="G43" s="114" t="s">
        <v>111</v>
      </c>
      <c r="H43" s="114" t="s">
        <v>112</v>
      </c>
    </row>
    <row r="44" spans="1:20" x14ac:dyDescent="0.25">
      <c r="A44" s="12">
        <v>19</v>
      </c>
      <c r="B44" s="42" t="s">
        <v>49</v>
      </c>
      <c r="C44" s="103"/>
      <c r="D44" s="103"/>
      <c r="E44" s="103"/>
      <c r="F44" s="106"/>
      <c r="G44" s="218">
        <v>4544</v>
      </c>
      <c r="H44" s="215">
        <v>4377</v>
      </c>
      <c r="K44" s="244"/>
    </row>
    <row r="45" spans="1:20" x14ac:dyDescent="0.25">
      <c r="A45" s="12">
        <v>20</v>
      </c>
      <c r="B45" s="42" t="s">
        <v>13</v>
      </c>
      <c r="C45" s="103"/>
      <c r="D45" s="103"/>
      <c r="E45" s="103"/>
      <c r="F45" s="106"/>
      <c r="G45" s="116">
        <v>42979</v>
      </c>
      <c r="H45" s="116">
        <v>43321</v>
      </c>
    </row>
    <row r="46" spans="1:20" x14ac:dyDescent="0.25">
      <c r="A46" s="12">
        <v>21</v>
      </c>
      <c r="B46" s="42" t="s">
        <v>177</v>
      </c>
      <c r="C46" s="103"/>
      <c r="D46" s="103"/>
      <c r="E46" s="103"/>
      <c r="F46" s="106"/>
      <c r="G46" s="117">
        <v>16</v>
      </c>
      <c r="H46" s="117">
        <v>17</v>
      </c>
    </row>
    <row r="47" spans="1:20" x14ac:dyDescent="0.25">
      <c r="A47" s="12">
        <v>22</v>
      </c>
      <c r="B47" s="42" t="s">
        <v>23</v>
      </c>
      <c r="C47" s="103"/>
      <c r="D47" s="103"/>
      <c r="E47" s="103"/>
      <c r="F47" s="106"/>
      <c r="G47" s="115">
        <v>88.7</v>
      </c>
      <c r="H47" s="115">
        <v>65.7</v>
      </c>
    </row>
    <row r="48" spans="1:20" x14ac:dyDescent="0.25">
      <c r="A48" s="12">
        <v>23</v>
      </c>
      <c r="B48" s="42" t="s">
        <v>46</v>
      </c>
      <c r="C48" s="103"/>
      <c r="D48" s="103"/>
      <c r="E48" s="103"/>
      <c r="F48" s="106"/>
      <c r="G48" s="115">
        <v>620.6</v>
      </c>
      <c r="H48" s="115">
        <v>497.1</v>
      </c>
    </row>
    <row r="49" spans="1:9" x14ac:dyDescent="0.25">
      <c r="A49" s="12">
        <v>24</v>
      </c>
      <c r="B49" s="42" t="s">
        <v>47</v>
      </c>
      <c r="C49" s="103"/>
      <c r="D49" s="103"/>
      <c r="E49" s="103"/>
      <c r="F49" s="106"/>
      <c r="G49" s="115"/>
      <c r="H49" s="115"/>
    </row>
    <row r="50" spans="1:9" x14ac:dyDescent="0.25">
      <c r="A50" s="12">
        <v>25</v>
      </c>
      <c r="B50" s="42" t="s">
        <v>14</v>
      </c>
      <c r="C50" s="103"/>
      <c r="D50" s="103"/>
      <c r="E50" s="103"/>
      <c r="F50" s="106"/>
      <c r="G50" s="239">
        <f>G44+G47+G48+G49</f>
        <v>5253.3</v>
      </c>
      <c r="H50" s="239">
        <f>H44+H47+H48+H49</f>
        <v>4939.8</v>
      </c>
    </row>
    <row r="51" spans="1:9" x14ac:dyDescent="0.25">
      <c r="B51" s="121"/>
      <c r="C51" s="121"/>
      <c r="D51" s="121"/>
      <c r="E51" s="121"/>
      <c r="F51" s="121"/>
      <c r="G51" s="11"/>
      <c r="H51" s="8"/>
    </row>
    <row r="52" spans="1:9" x14ac:dyDescent="0.25">
      <c r="A52" s="86" t="s">
        <v>95</v>
      </c>
      <c r="B52" s="41" t="s">
        <v>29</v>
      </c>
      <c r="C52" s="41"/>
      <c r="D52" s="41"/>
      <c r="E52" s="41"/>
      <c r="F52" s="41"/>
      <c r="G52" s="11"/>
      <c r="H52" s="8"/>
    </row>
    <row r="53" spans="1:9" x14ac:dyDescent="0.25">
      <c r="A53" s="216"/>
      <c r="B53" s="217"/>
      <c r="C53" s="99"/>
      <c r="D53" s="36"/>
      <c r="E53" s="36"/>
      <c r="F53" s="36"/>
      <c r="G53" s="16"/>
      <c r="H53" s="43"/>
      <c r="I53" s="5"/>
    </row>
    <row r="54" spans="1:9" x14ac:dyDescent="0.25">
      <c r="A54" s="216">
        <v>19</v>
      </c>
      <c r="B54" s="217" t="s">
        <v>421</v>
      </c>
      <c r="C54" s="99"/>
      <c r="D54" s="36"/>
      <c r="E54" s="36"/>
      <c r="F54" s="36"/>
      <c r="G54" s="16"/>
      <c r="H54" s="43"/>
      <c r="I54" s="5"/>
    </row>
    <row r="55" spans="1:9" x14ac:dyDescent="0.25">
      <c r="A55" s="216">
        <v>23</v>
      </c>
      <c r="B55" s="217" t="s">
        <v>422</v>
      </c>
    </row>
    <row r="56" spans="1:9" x14ac:dyDescent="0.25">
      <c r="A56" s="216"/>
      <c r="B56" s="217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L117"/>
  <sheetViews>
    <sheetView showGridLines="0" zoomScale="80" zoomScaleNormal="80" workbookViewId="0">
      <pane xSplit="6" ySplit="9" topLeftCell="U74" activePane="bottomRight" state="frozen"/>
      <selection pane="topRight" activeCell="G1" sqref="G1"/>
      <selection pane="bottomLeft" activeCell="A10" sqref="A10"/>
      <selection pane="bottomRight" activeCell="U97" sqref="U97"/>
    </sheetView>
  </sheetViews>
  <sheetFormatPr defaultColWidth="9" defaultRowHeight="15.75" x14ac:dyDescent="0.25"/>
  <cols>
    <col min="1" max="1" width="5.5" style="1" bestFit="1" customWidth="1"/>
    <col min="2" max="2" width="53.625" style="121" customWidth="1"/>
    <col min="3" max="4" width="11.375" style="121" customWidth="1"/>
    <col min="5" max="5" width="22.625" style="121" bestFit="1" customWidth="1"/>
    <col min="6" max="6" width="24.875" style="196" bestFit="1" customWidth="1"/>
    <col min="7" max="7" width="13.5" style="182" customWidth="1"/>
    <col min="8" max="8" width="16.25" style="183" customWidth="1"/>
    <col min="9" max="20" width="9.75" style="181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8" s="3" customFormat="1" x14ac:dyDescent="0.25">
      <c r="A1" s="16"/>
      <c r="B1" s="36" t="s">
        <v>63</v>
      </c>
      <c r="C1" s="36"/>
      <c r="D1" s="36"/>
      <c r="E1" s="36"/>
      <c r="F1" s="187"/>
      <c r="G1" s="166"/>
      <c r="H1" s="166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2" spans="1:38" s="3" customFormat="1" x14ac:dyDescent="0.25">
      <c r="A2" s="16"/>
      <c r="B2" s="36" t="s">
        <v>64</v>
      </c>
      <c r="C2" s="36"/>
      <c r="D2" s="36"/>
      <c r="E2" s="36"/>
      <c r="F2" s="187"/>
      <c r="G2" s="166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167"/>
    </row>
    <row r="3" spans="1:38" s="4" customFormat="1" x14ac:dyDescent="0.25">
      <c r="A3" s="19"/>
      <c r="B3" s="59" t="s">
        <v>181</v>
      </c>
      <c r="C3" s="59"/>
      <c r="D3" s="59"/>
      <c r="E3" s="59"/>
      <c r="F3" s="19"/>
      <c r="G3" s="168"/>
      <c r="H3" s="168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38" s="4" customFormat="1" x14ac:dyDescent="0.25">
      <c r="A4" s="19"/>
      <c r="B4" s="126" t="s">
        <v>173</v>
      </c>
      <c r="C4" s="123"/>
      <c r="D4" s="57"/>
      <c r="E4" s="57"/>
      <c r="F4" s="19"/>
      <c r="G4" s="168"/>
      <c r="H4" s="168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1:38" s="4" customFormat="1" ht="15.75" customHeight="1" x14ac:dyDescent="0.25">
      <c r="B5" s="36" t="str">
        <f>'Admin Info'!B6</f>
        <v>San Diego Gas and Electric Company</v>
      </c>
      <c r="C5" s="36"/>
      <c r="D5" s="36"/>
      <c r="E5" s="36"/>
      <c r="F5" s="187"/>
      <c r="G5" s="170"/>
      <c r="H5" s="87" t="s">
        <v>97</v>
      </c>
      <c r="I5" s="171"/>
      <c r="J5" s="172"/>
      <c r="K5" s="173"/>
      <c r="L5" s="173"/>
      <c r="M5" s="173"/>
      <c r="N5" s="173"/>
      <c r="O5" s="174"/>
      <c r="P5" s="174"/>
      <c r="Q5" s="174"/>
      <c r="R5" s="174"/>
      <c r="S5" s="174"/>
      <c r="T5" s="174"/>
      <c r="U5" s="9"/>
      <c r="V5" s="122"/>
      <c r="W5" s="32"/>
      <c r="X5" s="123"/>
      <c r="Y5" s="123"/>
      <c r="Z5" s="123"/>
      <c r="AA5" s="18"/>
    </row>
    <row r="6" spans="1:38" s="4" customFormat="1" x14ac:dyDescent="0.25">
      <c r="B6" s="37"/>
      <c r="C6" s="37"/>
      <c r="D6" s="37"/>
      <c r="E6" s="37"/>
      <c r="F6" s="188"/>
      <c r="G6" s="54"/>
      <c r="H6" s="78"/>
      <c r="I6" s="78"/>
      <c r="J6" s="78"/>
      <c r="K6" s="78"/>
      <c r="L6" s="169"/>
      <c r="M6" s="175"/>
      <c r="N6" s="175"/>
      <c r="O6" s="175"/>
      <c r="P6" s="175"/>
      <c r="Q6" s="175"/>
      <c r="R6" s="175"/>
      <c r="S6" s="175"/>
      <c r="T6" s="175"/>
      <c r="U6" s="9"/>
      <c r="V6" s="119"/>
      <c r="W6" s="120"/>
      <c r="X6" s="120"/>
    </row>
    <row r="7" spans="1:38" s="4" customFormat="1" x14ac:dyDescent="0.25">
      <c r="B7" s="84"/>
      <c r="C7" s="84"/>
      <c r="D7" s="84"/>
      <c r="E7" s="84"/>
      <c r="F7" s="189"/>
      <c r="G7" s="71"/>
      <c r="H7" s="127" t="s">
        <v>16</v>
      </c>
      <c r="I7" s="54"/>
      <c r="J7" s="17"/>
      <c r="K7" s="17"/>
      <c r="L7" s="79" t="s">
        <v>86</v>
      </c>
      <c r="M7" s="176"/>
      <c r="N7" s="176"/>
      <c r="O7" s="176"/>
      <c r="P7" s="176"/>
      <c r="Q7" s="176"/>
      <c r="R7" s="176"/>
      <c r="S7" s="176"/>
      <c r="T7" s="176"/>
      <c r="U7" s="9"/>
      <c r="V7" s="108"/>
      <c r="Z7" s="79"/>
      <c r="AA7" s="18"/>
      <c r="AB7" s="18"/>
      <c r="AC7" s="18"/>
    </row>
    <row r="8" spans="1:38" ht="15" customHeight="1" x14ac:dyDescent="0.25">
      <c r="A8" s="124"/>
      <c r="B8" s="40"/>
      <c r="C8" s="40"/>
      <c r="D8" s="40"/>
      <c r="E8" s="40"/>
      <c r="F8" s="190"/>
      <c r="G8" s="177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178"/>
      <c r="T8" s="179"/>
      <c r="U8" s="2"/>
      <c r="V8" s="271" t="s">
        <v>122</v>
      </c>
      <c r="W8" s="272"/>
      <c r="X8" s="272"/>
      <c r="Y8" s="273"/>
    </row>
    <row r="9" spans="1:38" ht="45" customHeight="1" x14ac:dyDescent="0.25">
      <c r="A9" s="14"/>
      <c r="B9" s="39" t="s">
        <v>121</v>
      </c>
      <c r="C9" s="39" t="s">
        <v>93</v>
      </c>
      <c r="D9" s="39" t="s">
        <v>104</v>
      </c>
      <c r="E9" s="39" t="s">
        <v>105</v>
      </c>
      <c r="F9" s="191" t="s">
        <v>96</v>
      </c>
      <c r="G9" s="180" t="s">
        <v>168</v>
      </c>
      <c r="H9" s="180" t="s">
        <v>169</v>
      </c>
      <c r="I9" s="221">
        <v>2019</v>
      </c>
      <c r="J9" s="221">
        <v>2020</v>
      </c>
      <c r="K9" s="221">
        <v>2021</v>
      </c>
      <c r="L9" s="221">
        <v>2022</v>
      </c>
      <c r="M9" s="221">
        <v>2023</v>
      </c>
      <c r="N9" s="221">
        <v>2024</v>
      </c>
      <c r="O9" s="221">
        <v>2025</v>
      </c>
      <c r="P9" s="221">
        <v>2026</v>
      </c>
      <c r="Q9" s="221">
        <v>2027</v>
      </c>
      <c r="R9" s="221">
        <v>2028</v>
      </c>
      <c r="S9" s="221">
        <v>2029</v>
      </c>
      <c r="T9" s="221">
        <v>2030</v>
      </c>
      <c r="U9" s="2"/>
      <c r="V9" s="223" t="s">
        <v>133</v>
      </c>
      <c r="W9" s="223" t="s">
        <v>134</v>
      </c>
      <c r="X9" s="258">
        <v>2019</v>
      </c>
      <c r="Y9" s="224" t="s">
        <v>22</v>
      </c>
      <c r="Z9" s="224" t="s">
        <v>56</v>
      </c>
      <c r="AA9" s="224" t="s">
        <v>57</v>
      </c>
      <c r="AB9" s="224" t="s">
        <v>61</v>
      </c>
      <c r="AC9" s="224" t="s">
        <v>62</v>
      </c>
      <c r="AD9" s="224" t="s">
        <v>67</v>
      </c>
      <c r="AE9" s="224" t="s">
        <v>68</v>
      </c>
      <c r="AF9" s="224" t="s">
        <v>106</v>
      </c>
      <c r="AG9" s="224" t="s">
        <v>107</v>
      </c>
      <c r="AH9" s="224" t="s">
        <v>178</v>
      </c>
      <c r="AI9" s="224" t="s">
        <v>179</v>
      </c>
    </row>
    <row r="10" spans="1:38" ht="15.75" customHeight="1" x14ac:dyDescent="0.25">
      <c r="A10" s="27" t="s">
        <v>135</v>
      </c>
      <c r="B10" s="39" t="s">
        <v>76</v>
      </c>
      <c r="C10" s="112"/>
      <c r="D10" s="112"/>
      <c r="E10" s="112"/>
      <c r="F10" s="192"/>
      <c r="G10" s="146">
        <f t="shared" ref="G10:T10" si="0">SUM(G11:G17)</f>
        <v>1151.1950000000002</v>
      </c>
      <c r="H10" s="146">
        <f t="shared" si="0"/>
        <v>1151.1950000000002</v>
      </c>
      <c r="I10" s="146">
        <f t="shared" si="0"/>
        <v>1151.1950000000002</v>
      </c>
      <c r="J10" s="146">
        <f t="shared" si="0"/>
        <v>1755.1950000000002</v>
      </c>
      <c r="K10" s="146">
        <f t="shared" si="0"/>
        <v>1755.1950000000002</v>
      </c>
      <c r="L10" s="146">
        <f t="shared" si="0"/>
        <v>1755.1950000000002</v>
      </c>
      <c r="M10" s="146">
        <f t="shared" si="0"/>
        <v>1755.1950000000002</v>
      </c>
      <c r="N10" s="146">
        <f t="shared" si="0"/>
        <v>1755.1950000000002</v>
      </c>
      <c r="O10" s="146">
        <f t="shared" si="0"/>
        <v>1755.1950000000002</v>
      </c>
      <c r="P10" s="146">
        <f t="shared" si="0"/>
        <v>1755.1950000000002</v>
      </c>
      <c r="Q10" s="146">
        <f t="shared" si="0"/>
        <v>1335.9449999999999</v>
      </c>
      <c r="R10" s="146">
        <f t="shared" si="0"/>
        <v>1335.9449999999999</v>
      </c>
      <c r="S10" s="146">
        <f t="shared" si="0"/>
        <v>1335.9449999999999</v>
      </c>
      <c r="T10" s="146">
        <f t="shared" si="0"/>
        <v>1335.9449999999999</v>
      </c>
      <c r="U10" s="2"/>
      <c r="V10" s="241">
        <f t="shared" ref="V10:AI10" si="1">SUM(V11:V17)</f>
        <v>3686.348615719502</v>
      </c>
      <c r="W10" s="241">
        <f t="shared" si="1"/>
        <v>3686.4680606483516</v>
      </c>
      <c r="X10" s="254">
        <f t="shared" si="1"/>
        <v>4201.84</v>
      </c>
      <c r="Y10" s="254">
        <f t="shared" si="1"/>
        <v>8434.3137058985194</v>
      </c>
      <c r="Z10" s="254">
        <f t="shared" si="1"/>
        <v>10148.590588255085</v>
      </c>
      <c r="AA10" s="254">
        <f t="shared" si="1"/>
        <v>9911.287376194281</v>
      </c>
      <c r="AB10" s="254">
        <f t="shared" si="1"/>
        <v>10158.887317474735</v>
      </c>
      <c r="AC10" s="254">
        <f t="shared" si="1"/>
        <v>9889.8784837667426</v>
      </c>
      <c r="AD10" s="254">
        <f t="shared" si="1"/>
        <v>9420.6942912369705</v>
      </c>
      <c r="AE10" s="254">
        <f t="shared" si="1"/>
        <v>11035.64131033603</v>
      </c>
      <c r="AF10" s="254">
        <f t="shared" si="1"/>
        <v>6404.8609452517594</v>
      </c>
      <c r="AG10" s="254">
        <f t="shared" si="1"/>
        <v>7624.6120153515267</v>
      </c>
      <c r="AH10" s="254">
        <f t="shared" si="1"/>
        <v>6326.4692136091344</v>
      </c>
      <c r="AI10" s="254">
        <f t="shared" si="1"/>
        <v>6036.1997946681622</v>
      </c>
      <c r="AL10" s="230"/>
    </row>
    <row r="11" spans="1:38" ht="15.75" customHeight="1" x14ac:dyDescent="0.3">
      <c r="A11" s="27" t="s">
        <v>136</v>
      </c>
      <c r="B11" s="132" t="s">
        <v>185</v>
      </c>
      <c r="C11" s="136" t="s">
        <v>191</v>
      </c>
      <c r="D11" s="138">
        <v>55512</v>
      </c>
      <c r="E11" s="145" t="s">
        <v>195</v>
      </c>
      <c r="F11" s="186" t="s">
        <v>100</v>
      </c>
      <c r="G11" s="146">
        <v>45.42</v>
      </c>
      <c r="H11" s="146">
        <v>45.42</v>
      </c>
      <c r="I11" s="146">
        <v>45.42</v>
      </c>
      <c r="J11" s="146">
        <v>45.42</v>
      </c>
      <c r="K11" s="146">
        <v>45.42</v>
      </c>
      <c r="L11" s="146">
        <v>45.42</v>
      </c>
      <c r="M11" s="146">
        <v>45.42</v>
      </c>
      <c r="N11" s="146">
        <v>45.42</v>
      </c>
      <c r="O11" s="146">
        <v>45.42</v>
      </c>
      <c r="P11" s="146">
        <v>45.42</v>
      </c>
      <c r="Q11" s="146">
        <v>45.42</v>
      </c>
      <c r="R11" s="146">
        <v>45.42</v>
      </c>
      <c r="S11" s="146">
        <v>45.42</v>
      </c>
      <c r="T11" s="146">
        <v>45.42</v>
      </c>
      <c r="U11" s="2"/>
      <c r="V11" s="228">
        <v>8.5357318269999993</v>
      </c>
      <c r="W11" s="228">
        <v>14.887795200000001</v>
      </c>
      <c r="X11" s="255">
        <v>8.65</v>
      </c>
      <c r="Y11" s="255">
        <v>33.932253689189395</v>
      </c>
      <c r="Z11" s="255">
        <v>30.345208024999518</v>
      </c>
      <c r="AA11" s="255">
        <v>38.279353449999171</v>
      </c>
      <c r="AB11" s="255">
        <v>34.415503174999365</v>
      </c>
      <c r="AC11" s="255">
        <v>33.420523689189395</v>
      </c>
      <c r="AD11" s="255">
        <v>30.322519999999493</v>
      </c>
      <c r="AE11" s="255">
        <v>54.63088529999861</v>
      </c>
      <c r="AF11" s="255">
        <v>29.977199999999499</v>
      </c>
      <c r="AG11" s="255">
        <v>46.397869478218951</v>
      </c>
      <c r="AH11" s="255">
        <v>34.883519999999308</v>
      </c>
      <c r="AI11" s="255">
        <v>34.712068699999321</v>
      </c>
    </row>
    <row r="12" spans="1:38" ht="15.75" customHeight="1" x14ac:dyDescent="0.3">
      <c r="A12" s="27" t="s">
        <v>137</v>
      </c>
      <c r="B12" s="132" t="s">
        <v>186</v>
      </c>
      <c r="C12" s="137" t="s">
        <v>192</v>
      </c>
      <c r="D12" s="139">
        <v>55077</v>
      </c>
      <c r="E12" s="145" t="s">
        <v>196</v>
      </c>
      <c r="F12" s="186" t="s">
        <v>100</v>
      </c>
      <c r="G12" s="146">
        <v>419.25</v>
      </c>
      <c r="H12" s="146">
        <v>419.25</v>
      </c>
      <c r="I12" s="146">
        <v>419.25</v>
      </c>
      <c r="J12" s="146">
        <v>419.25</v>
      </c>
      <c r="K12" s="146">
        <v>419.25</v>
      </c>
      <c r="L12" s="146">
        <v>419.25</v>
      </c>
      <c r="M12" s="146">
        <v>419.25</v>
      </c>
      <c r="N12" s="146">
        <v>419.25</v>
      </c>
      <c r="O12" s="146">
        <v>419.25</v>
      </c>
      <c r="P12" s="146">
        <v>419.25</v>
      </c>
      <c r="Q12" s="146">
        <v>0</v>
      </c>
      <c r="R12" s="146">
        <v>0</v>
      </c>
      <c r="S12" s="146">
        <v>0</v>
      </c>
      <c r="T12" s="146">
        <v>0</v>
      </c>
      <c r="U12" s="2"/>
      <c r="V12" s="228">
        <v>1053.1661579999998</v>
      </c>
      <c r="W12" s="228">
        <v>1662.3927369999999</v>
      </c>
      <c r="X12" s="255">
        <v>1402.3</v>
      </c>
      <c r="Y12" s="255">
        <v>3055.2997631983721</v>
      </c>
      <c r="Z12" s="255">
        <v>3274.7922881502691</v>
      </c>
      <c r="AA12" s="255">
        <v>3300.6948358630716</v>
      </c>
      <c r="AB12" s="255">
        <v>3240.5545907511291</v>
      </c>
      <c r="AC12" s="255">
        <v>3182.1743020894914</v>
      </c>
      <c r="AD12" s="255">
        <v>2994.6683581181787</v>
      </c>
      <c r="AE12" s="255">
        <v>3174.3578331635103</v>
      </c>
      <c r="AF12" s="255">
        <v>0</v>
      </c>
      <c r="AG12" s="255">
        <v>0</v>
      </c>
      <c r="AH12" s="255">
        <v>0</v>
      </c>
      <c r="AI12" s="255">
        <v>0</v>
      </c>
    </row>
    <row r="13" spans="1:38" ht="15.75" customHeight="1" x14ac:dyDescent="0.3">
      <c r="A13" s="27" t="s">
        <v>138</v>
      </c>
      <c r="B13" s="132" t="s">
        <v>187</v>
      </c>
      <c r="C13" s="135" t="s">
        <v>193</v>
      </c>
      <c r="D13" s="139">
        <v>55094</v>
      </c>
      <c r="E13" s="145" t="s">
        <v>197</v>
      </c>
      <c r="F13" s="186" t="s">
        <v>100</v>
      </c>
      <c r="G13" s="146">
        <v>89</v>
      </c>
      <c r="H13" s="146">
        <v>89</v>
      </c>
      <c r="I13" s="146">
        <v>89</v>
      </c>
      <c r="J13" s="146">
        <v>89</v>
      </c>
      <c r="K13" s="146">
        <v>89</v>
      </c>
      <c r="L13" s="146">
        <v>89</v>
      </c>
      <c r="M13" s="146">
        <v>89</v>
      </c>
      <c r="N13" s="146">
        <v>89</v>
      </c>
      <c r="O13" s="146">
        <v>89</v>
      </c>
      <c r="P13" s="146">
        <v>89</v>
      </c>
      <c r="Q13" s="146">
        <v>89</v>
      </c>
      <c r="R13" s="146">
        <v>89</v>
      </c>
      <c r="S13" s="146">
        <v>89</v>
      </c>
      <c r="T13" s="146">
        <v>89</v>
      </c>
      <c r="U13" s="2"/>
      <c r="V13" s="228">
        <v>112.09913147109739</v>
      </c>
      <c r="W13" s="228">
        <v>92.58135922000001</v>
      </c>
      <c r="X13" s="255">
        <v>111.1</v>
      </c>
      <c r="Y13" s="255">
        <v>115.90808917197116</v>
      </c>
      <c r="Z13" s="255">
        <v>135.7768472533611</v>
      </c>
      <c r="AA13" s="255">
        <v>153.44848873109004</v>
      </c>
      <c r="AB13" s="255">
        <v>156.80801988117986</v>
      </c>
      <c r="AC13" s="255">
        <v>154.94966082760996</v>
      </c>
      <c r="AD13" s="255">
        <v>133.15397084518128</v>
      </c>
      <c r="AE13" s="255">
        <v>161.20632544639955</v>
      </c>
      <c r="AF13" s="255">
        <v>131.93795608919137</v>
      </c>
      <c r="AG13" s="255">
        <v>158.03706831756978</v>
      </c>
      <c r="AH13" s="255">
        <v>137.671979667041</v>
      </c>
      <c r="AI13" s="255">
        <v>134.06221306690122</v>
      </c>
    </row>
    <row r="14" spans="1:38" ht="15.75" customHeight="1" x14ac:dyDescent="0.3">
      <c r="A14" s="27" t="s">
        <v>182</v>
      </c>
      <c r="B14" s="132" t="s">
        <v>188</v>
      </c>
      <c r="C14" s="135" t="s">
        <v>194</v>
      </c>
      <c r="D14" s="139">
        <v>55985</v>
      </c>
      <c r="E14" s="145" t="s">
        <v>198</v>
      </c>
      <c r="F14" s="186" t="s">
        <v>100</v>
      </c>
      <c r="G14" s="146">
        <v>565.65</v>
      </c>
      <c r="H14" s="146">
        <v>565.65</v>
      </c>
      <c r="I14" s="146">
        <v>565.65</v>
      </c>
      <c r="J14" s="146">
        <v>565.65</v>
      </c>
      <c r="K14" s="146">
        <v>565.65</v>
      </c>
      <c r="L14" s="146">
        <v>565.65</v>
      </c>
      <c r="M14" s="146">
        <v>565.65</v>
      </c>
      <c r="N14" s="146">
        <v>565.65</v>
      </c>
      <c r="O14" s="146">
        <v>565.65</v>
      </c>
      <c r="P14" s="146">
        <v>565.65</v>
      </c>
      <c r="Q14" s="146">
        <v>565.65</v>
      </c>
      <c r="R14" s="146">
        <v>565.65</v>
      </c>
      <c r="S14" s="146">
        <v>565.65</v>
      </c>
      <c r="T14" s="146">
        <v>565.65</v>
      </c>
      <c r="U14" s="2"/>
      <c r="V14" s="228">
        <v>2517.593002192556</v>
      </c>
      <c r="W14" s="228">
        <v>1923.3068367000001</v>
      </c>
      <c r="X14" s="255">
        <v>2687.19</v>
      </c>
      <c r="Y14" s="255">
        <v>2992.9213371483702</v>
      </c>
      <c r="Z14" s="255">
        <v>3747.3526228723608</v>
      </c>
      <c r="AA14" s="255">
        <v>3474.9113003683801</v>
      </c>
      <c r="AB14" s="255">
        <v>3573.2742930373211</v>
      </c>
      <c r="AC14" s="255">
        <v>3432.5491375065099</v>
      </c>
      <c r="AD14" s="255">
        <v>3396.6652484561</v>
      </c>
      <c r="AE14" s="255">
        <v>4337.5512276997597</v>
      </c>
      <c r="AF14" s="255">
        <v>3255.6856197917705</v>
      </c>
      <c r="AG14" s="255">
        <v>4020.99025533344</v>
      </c>
      <c r="AH14" s="255">
        <v>3112.7873575686895</v>
      </c>
      <c r="AI14" s="255">
        <v>3005.5313429016101</v>
      </c>
    </row>
    <row r="15" spans="1:38" ht="15.75" customHeight="1" x14ac:dyDescent="0.25">
      <c r="A15" s="27" t="s">
        <v>445</v>
      </c>
      <c r="B15" s="121" t="s">
        <v>448</v>
      </c>
      <c r="C15" s="83" t="s">
        <v>365</v>
      </c>
      <c r="D15" s="83">
        <v>55345</v>
      </c>
      <c r="E15" s="83" t="s">
        <v>366</v>
      </c>
      <c r="F15" s="191" t="s">
        <v>100</v>
      </c>
      <c r="G15" s="146">
        <v>0</v>
      </c>
      <c r="H15" s="146">
        <v>0</v>
      </c>
      <c r="I15" s="146">
        <v>0</v>
      </c>
      <c r="J15" s="146">
        <v>604</v>
      </c>
      <c r="K15" s="146">
        <v>604</v>
      </c>
      <c r="L15" s="146">
        <v>604</v>
      </c>
      <c r="M15" s="146">
        <v>604</v>
      </c>
      <c r="N15" s="146">
        <v>604</v>
      </c>
      <c r="O15" s="146">
        <v>604</v>
      </c>
      <c r="P15" s="146">
        <v>604</v>
      </c>
      <c r="Q15" s="146">
        <v>604</v>
      </c>
      <c r="R15" s="146">
        <v>604</v>
      </c>
      <c r="S15" s="146">
        <v>604</v>
      </c>
      <c r="T15" s="146">
        <v>604</v>
      </c>
      <c r="U15" s="2"/>
      <c r="V15" s="228">
        <v>0</v>
      </c>
      <c r="W15" s="228">
        <v>0</v>
      </c>
      <c r="X15" s="255">
        <v>0</v>
      </c>
      <c r="Y15" s="255">
        <v>2244.2715410613068</v>
      </c>
      <c r="Z15" s="255">
        <v>2968.5871744893248</v>
      </c>
      <c r="AA15" s="255">
        <v>2952.0004618413905</v>
      </c>
      <c r="AB15" s="255">
        <v>3161.852359119036</v>
      </c>
      <c r="AC15" s="255">
        <v>3094.8944562371439</v>
      </c>
      <c r="AD15" s="255">
        <v>2874.0376546147904</v>
      </c>
      <c r="AE15" s="255">
        <v>3316.4558821741125</v>
      </c>
      <c r="AF15" s="255">
        <v>2995.6824002720482</v>
      </c>
      <c r="AG15" s="255">
        <v>3407.9585264083585</v>
      </c>
      <c r="AH15" s="255">
        <v>3049.6019754000558</v>
      </c>
      <c r="AI15" s="255">
        <v>2870.4173216194713</v>
      </c>
    </row>
    <row r="16" spans="1:38" ht="15.75" customHeight="1" x14ac:dyDescent="0.3">
      <c r="A16" s="27" t="s">
        <v>183</v>
      </c>
      <c r="B16" s="132" t="s">
        <v>189</v>
      </c>
      <c r="C16" s="145" t="s">
        <v>324</v>
      </c>
      <c r="D16" s="139">
        <v>60570</v>
      </c>
      <c r="E16" s="145" t="s">
        <v>199</v>
      </c>
      <c r="F16" s="186" t="s">
        <v>98</v>
      </c>
      <c r="G16" s="146">
        <v>25.5</v>
      </c>
      <c r="H16" s="146">
        <v>25.5</v>
      </c>
      <c r="I16" s="146">
        <v>25.5</v>
      </c>
      <c r="J16" s="146">
        <v>25.5</v>
      </c>
      <c r="K16" s="146">
        <v>25.5</v>
      </c>
      <c r="L16" s="146">
        <v>25.5</v>
      </c>
      <c r="M16" s="146">
        <v>25.5</v>
      </c>
      <c r="N16" s="146">
        <v>25.5</v>
      </c>
      <c r="O16" s="146">
        <v>25.5</v>
      </c>
      <c r="P16" s="146">
        <v>25.5</v>
      </c>
      <c r="Q16" s="146">
        <v>25.5</v>
      </c>
      <c r="R16" s="146">
        <v>25.5</v>
      </c>
      <c r="S16" s="146">
        <v>25.5</v>
      </c>
      <c r="T16" s="146">
        <v>25.5</v>
      </c>
      <c r="U16" s="2"/>
      <c r="V16" s="228">
        <v>-4.1833857330454984</v>
      </c>
      <c r="W16" s="228">
        <v>-5.5616527914139882</v>
      </c>
      <c r="X16" s="255">
        <v>-5.9</v>
      </c>
      <c r="Y16" s="255">
        <v>-6.415422696710344</v>
      </c>
      <c r="Z16" s="255">
        <v>-6.6106788822004319</v>
      </c>
      <c r="AA16" s="255">
        <v>-6.4387699691703943</v>
      </c>
      <c r="AB16" s="255">
        <v>-6.4252107933103844</v>
      </c>
      <c r="AC16" s="255">
        <v>-6.4895282686404272</v>
      </c>
      <c r="AD16" s="255">
        <v>-6.5305519124303899</v>
      </c>
      <c r="AE16" s="255">
        <v>-6.850553501150344</v>
      </c>
      <c r="AF16" s="255">
        <v>-6.7383502250203833</v>
      </c>
      <c r="AG16" s="255">
        <v>-7.018291765870309</v>
      </c>
      <c r="AH16" s="255">
        <v>-6.7863248722803533</v>
      </c>
      <c r="AI16" s="255">
        <v>-6.8177282460003994</v>
      </c>
    </row>
    <row r="17" spans="1:35" ht="15.75" customHeight="1" x14ac:dyDescent="0.3">
      <c r="A17" s="27" t="s">
        <v>184</v>
      </c>
      <c r="B17" s="132" t="s">
        <v>190</v>
      </c>
      <c r="C17" s="145" t="s">
        <v>324</v>
      </c>
      <c r="D17" s="139">
        <v>60569</v>
      </c>
      <c r="E17" s="145" t="s">
        <v>324</v>
      </c>
      <c r="F17" s="186" t="s">
        <v>98</v>
      </c>
      <c r="G17" s="146">
        <v>6.375</v>
      </c>
      <c r="H17" s="146">
        <v>6.375</v>
      </c>
      <c r="I17" s="146">
        <v>6.375</v>
      </c>
      <c r="J17" s="146">
        <v>6.375</v>
      </c>
      <c r="K17" s="146">
        <v>6.375</v>
      </c>
      <c r="L17" s="146">
        <v>6.375</v>
      </c>
      <c r="M17" s="146">
        <v>6.375</v>
      </c>
      <c r="N17" s="146">
        <v>6.375</v>
      </c>
      <c r="O17" s="146">
        <v>6.375</v>
      </c>
      <c r="P17" s="146">
        <v>6.375</v>
      </c>
      <c r="Q17" s="146">
        <v>6.375</v>
      </c>
      <c r="R17" s="146">
        <v>6.375</v>
      </c>
      <c r="S17" s="146">
        <v>6.375</v>
      </c>
      <c r="T17" s="146">
        <v>6.375</v>
      </c>
      <c r="U17" s="2"/>
      <c r="V17" s="228">
        <v>-0.86202203810520273</v>
      </c>
      <c r="W17" s="228">
        <v>-1.1390146802346</v>
      </c>
      <c r="X17" s="255">
        <v>-1.5</v>
      </c>
      <c r="Y17" s="255">
        <v>-1.6038556739800871</v>
      </c>
      <c r="Z17" s="255">
        <v>-1.6528736530301007</v>
      </c>
      <c r="AA17" s="255">
        <v>-1.60829409048009</v>
      </c>
      <c r="AB17" s="255">
        <v>-1.592237695620085</v>
      </c>
      <c r="AC17" s="255">
        <v>-1.6200683145600916</v>
      </c>
      <c r="AD17" s="255">
        <v>-1.622908884850089</v>
      </c>
      <c r="AE17" s="255">
        <v>-1.7102899466000956</v>
      </c>
      <c r="AF17" s="255">
        <v>-1.683880676230098</v>
      </c>
      <c r="AG17" s="255">
        <v>-1.7534124201901022</v>
      </c>
      <c r="AH17" s="255">
        <v>-1.6892941543701081</v>
      </c>
      <c r="AI17" s="255">
        <v>-1.7054233738200999</v>
      </c>
    </row>
    <row r="18" spans="1:35" ht="15.75" customHeight="1" x14ac:dyDescent="0.25">
      <c r="A18" s="27" t="s">
        <v>8</v>
      </c>
      <c r="B18" s="39" t="s">
        <v>77</v>
      </c>
      <c r="C18" s="112"/>
      <c r="D18" s="112"/>
      <c r="E18" s="112"/>
      <c r="F18" s="192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2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</row>
    <row r="19" spans="1:35" ht="15.75" customHeight="1" x14ac:dyDescent="0.25">
      <c r="A19" s="27" t="s">
        <v>9</v>
      </c>
      <c r="B19" s="38"/>
      <c r="C19" s="38"/>
      <c r="D19" s="38"/>
      <c r="E19" s="38"/>
      <c r="F19" s="191"/>
      <c r="G19" s="240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2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</row>
    <row r="20" spans="1:35" ht="15.75" customHeight="1" x14ac:dyDescent="0.25">
      <c r="A20" s="27" t="s">
        <v>24</v>
      </c>
      <c r="B20" s="38"/>
      <c r="C20" s="38"/>
      <c r="D20" s="38"/>
      <c r="E20" s="38"/>
      <c r="F20" s="19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2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</row>
    <row r="21" spans="1:35" ht="15.75" customHeight="1" x14ac:dyDescent="0.25">
      <c r="A21" s="27" t="s">
        <v>139</v>
      </c>
      <c r="B21" s="39" t="s">
        <v>71</v>
      </c>
      <c r="C21" s="112"/>
      <c r="D21" s="112"/>
      <c r="E21" s="112"/>
      <c r="F21" s="192"/>
      <c r="G21" s="146">
        <f t="shared" ref="G21:R21" si="2">SUM(G22:G23)</f>
        <v>40</v>
      </c>
      <c r="H21" s="146">
        <f t="shared" si="2"/>
        <v>40</v>
      </c>
      <c r="I21" s="146">
        <f t="shared" si="2"/>
        <v>40</v>
      </c>
      <c r="J21" s="146">
        <f t="shared" si="2"/>
        <v>40</v>
      </c>
      <c r="K21" s="146">
        <f t="shared" si="2"/>
        <v>40</v>
      </c>
      <c r="L21" s="146">
        <f t="shared" si="2"/>
        <v>40</v>
      </c>
      <c r="M21" s="146">
        <f t="shared" si="2"/>
        <v>40</v>
      </c>
      <c r="N21" s="146">
        <f t="shared" si="2"/>
        <v>40</v>
      </c>
      <c r="O21" s="146">
        <f t="shared" si="2"/>
        <v>40</v>
      </c>
      <c r="P21" s="146">
        <f t="shared" si="2"/>
        <v>40</v>
      </c>
      <c r="Q21" s="146">
        <f t="shared" si="2"/>
        <v>40</v>
      </c>
      <c r="R21" s="146">
        <f t="shared" si="2"/>
        <v>40</v>
      </c>
      <c r="S21" s="146">
        <f t="shared" ref="S21:T21" si="3">SUM(S22:S23)</f>
        <v>40</v>
      </c>
      <c r="T21" s="146">
        <f t="shared" si="3"/>
        <v>40</v>
      </c>
      <c r="U21" s="2"/>
      <c r="V21" s="241">
        <f t="shared" ref="V21:AG21" si="4">SUM(V22:V23)</f>
        <v>0</v>
      </c>
      <c r="W21" s="241">
        <f t="shared" si="4"/>
        <v>0</v>
      </c>
      <c r="X21" s="254">
        <f t="shared" si="4"/>
        <v>-25</v>
      </c>
      <c r="Y21" s="254">
        <f t="shared" si="4"/>
        <v>-25.339340051999997</v>
      </c>
      <c r="Z21" s="254">
        <f t="shared" si="4"/>
        <v>-24.800459132</v>
      </c>
      <c r="AA21" s="254">
        <f t="shared" si="4"/>
        <v>-24.340889320350001</v>
      </c>
      <c r="AB21" s="254">
        <f t="shared" si="4"/>
        <v>-24.327345622679992</v>
      </c>
      <c r="AC21" s="254">
        <f t="shared" si="4"/>
        <v>-24.7013443552</v>
      </c>
      <c r="AD21" s="254">
        <f t="shared" si="4"/>
        <v>-24.99144909120001</v>
      </c>
      <c r="AE21" s="254">
        <f t="shared" si="4"/>
        <v>-25.221119104799996</v>
      </c>
      <c r="AF21" s="254">
        <f t="shared" si="4"/>
        <v>-24.844898157599999</v>
      </c>
      <c r="AG21" s="254">
        <f t="shared" si="4"/>
        <v>-25.200344355199995</v>
      </c>
      <c r="AH21" s="254">
        <f t="shared" ref="AH21:AI21" si="5">SUM(AH22:AH23)</f>
        <v>-24.845681163040027</v>
      </c>
      <c r="AI21" s="254">
        <f t="shared" si="5"/>
        <v>-25.06123388160001</v>
      </c>
    </row>
    <row r="22" spans="1:35" ht="15.75" customHeight="1" x14ac:dyDescent="0.25">
      <c r="A22" s="27" t="s">
        <v>140</v>
      </c>
      <c r="B22" s="38" t="s">
        <v>124</v>
      </c>
      <c r="C22" s="145" t="s">
        <v>324</v>
      </c>
      <c r="D22" s="145" t="s">
        <v>324</v>
      </c>
      <c r="E22" s="38" t="s">
        <v>200</v>
      </c>
      <c r="F22" s="191" t="s">
        <v>115</v>
      </c>
      <c r="G22" s="146">
        <v>40</v>
      </c>
      <c r="H22" s="146">
        <v>40</v>
      </c>
      <c r="I22" s="146">
        <v>40</v>
      </c>
      <c r="J22" s="146">
        <v>40</v>
      </c>
      <c r="K22" s="146">
        <v>40</v>
      </c>
      <c r="L22" s="146">
        <v>40</v>
      </c>
      <c r="M22" s="146">
        <v>40</v>
      </c>
      <c r="N22" s="146">
        <v>40</v>
      </c>
      <c r="O22" s="146">
        <v>40</v>
      </c>
      <c r="P22" s="146">
        <v>40</v>
      </c>
      <c r="Q22" s="146">
        <v>40</v>
      </c>
      <c r="R22" s="146">
        <v>40</v>
      </c>
      <c r="S22" s="146">
        <v>40</v>
      </c>
      <c r="T22" s="146">
        <v>40</v>
      </c>
      <c r="U22" s="2"/>
      <c r="V22" s="228">
        <v>0</v>
      </c>
      <c r="W22" s="228">
        <v>0</v>
      </c>
      <c r="X22" s="255">
        <v>-25</v>
      </c>
      <c r="Y22" s="255">
        <v>-25.339340051999997</v>
      </c>
      <c r="Z22" s="255">
        <v>-24.800459132</v>
      </c>
      <c r="AA22" s="255">
        <v>-24.340889320350001</v>
      </c>
      <c r="AB22" s="255">
        <v>-24.327345622679992</v>
      </c>
      <c r="AC22" s="255">
        <v>-24.7013443552</v>
      </c>
      <c r="AD22" s="255">
        <v>-24.99144909120001</v>
      </c>
      <c r="AE22" s="255">
        <v>-25.221119104799996</v>
      </c>
      <c r="AF22" s="255">
        <v>-24.844898157599999</v>
      </c>
      <c r="AG22" s="255">
        <v>-25.200344355199995</v>
      </c>
      <c r="AH22" s="255">
        <v>-24.845681163040027</v>
      </c>
      <c r="AI22" s="255">
        <v>-25.06123388160001</v>
      </c>
    </row>
    <row r="23" spans="1:35" ht="15.75" customHeight="1" x14ac:dyDescent="0.25">
      <c r="A23" s="27" t="s">
        <v>141</v>
      </c>
      <c r="B23" s="38" t="s">
        <v>123</v>
      </c>
      <c r="C23" s="145" t="s">
        <v>324</v>
      </c>
      <c r="D23" s="145" t="s">
        <v>324</v>
      </c>
      <c r="E23" s="145" t="s">
        <v>324</v>
      </c>
      <c r="F23" s="186" t="s">
        <v>1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2"/>
      <c r="V23" s="228">
        <v>0</v>
      </c>
      <c r="W23" s="228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0</v>
      </c>
      <c r="AE23" s="255">
        <v>0</v>
      </c>
      <c r="AF23" s="255">
        <v>0</v>
      </c>
      <c r="AG23" s="255">
        <v>0</v>
      </c>
      <c r="AH23" s="255">
        <v>0</v>
      </c>
      <c r="AI23" s="255">
        <v>0</v>
      </c>
    </row>
    <row r="24" spans="1:35" ht="15.75" customHeight="1" x14ac:dyDescent="0.25">
      <c r="A24" s="27" t="s">
        <v>142</v>
      </c>
      <c r="B24" s="39" t="s">
        <v>72</v>
      </c>
      <c r="C24" s="112"/>
      <c r="D24" s="112"/>
      <c r="E24" s="112"/>
      <c r="F24" s="192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2"/>
      <c r="V24" s="241">
        <f t="shared" ref="V24:AI24" si="6">SUM(V25:V26)</f>
        <v>0</v>
      </c>
      <c r="W24" s="241">
        <f t="shared" si="6"/>
        <v>0</v>
      </c>
      <c r="X24" s="241">
        <f t="shared" si="6"/>
        <v>0</v>
      </c>
      <c r="Y24" s="241">
        <f t="shared" si="6"/>
        <v>0</v>
      </c>
      <c r="Z24" s="241">
        <f t="shared" si="6"/>
        <v>0</v>
      </c>
      <c r="AA24" s="241">
        <f t="shared" si="6"/>
        <v>0</v>
      </c>
      <c r="AB24" s="241">
        <f t="shared" si="6"/>
        <v>0</v>
      </c>
      <c r="AC24" s="241">
        <f t="shared" si="6"/>
        <v>0</v>
      </c>
      <c r="AD24" s="241">
        <f t="shared" si="6"/>
        <v>0</v>
      </c>
      <c r="AE24" s="241">
        <f t="shared" si="6"/>
        <v>0</v>
      </c>
      <c r="AF24" s="241">
        <f t="shared" si="6"/>
        <v>0</v>
      </c>
      <c r="AG24" s="241">
        <f t="shared" si="6"/>
        <v>0</v>
      </c>
      <c r="AH24" s="241">
        <f t="shared" si="6"/>
        <v>0</v>
      </c>
      <c r="AI24" s="241">
        <f t="shared" si="6"/>
        <v>0</v>
      </c>
    </row>
    <row r="25" spans="1:35" ht="15.75" customHeight="1" x14ac:dyDescent="0.25">
      <c r="A25" s="27" t="s">
        <v>143</v>
      </c>
      <c r="B25" s="38" t="s">
        <v>242</v>
      </c>
      <c r="C25" s="132"/>
      <c r="D25" s="132"/>
      <c r="E25" s="132"/>
      <c r="F25" s="18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2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</row>
    <row r="26" spans="1:35" ht="15.75" customHeight="1" x14ac:dyDescent="0.25">
      <c r="A26" s="27" t="s">
        <v>144</v>
      </c>
      <c r="B26" s="38" t="s">
        <v>243</v>
      </c>
      <c r="C26" s="132"/>
      <c r="D26" s="132"/>
      <c r="E26" s="132"/>
      <c r="F26" s="18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2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</row>
    <row r="27" spans="1:35" ht="15.75" customHeight="1" x14ac:dyDescent="0.25">
      <c r="A27" s="27" t="s">
        <v>145</v>
      </c>
      <c r="B27" s="39" t="s">
        <v>78</v>
      </c>
      <c r="C27" s="112"/>
      <c r="D27" s="112"/>
      <c r="E27" s="112"/>
      <c r="F27" s="192"/>
      <c r="G27" s="146">
        <f t="shared" ref="G27:R27" si="7">SUM(G28:G34)</f>
        <v>187</v>
      </c>
      <c r="H27" s="146">
        <f t="shared" si="7"/>
        <v>187</v>
      </c>
      <c r="I27" s="146">
        <f t="shared" si="7"/>
        <v>187</v>
      </c>
      <c r="J27" s="146">
        <f t="shared" si="7"/>
        <v>90</v>
      </c>
      <c r="K27" s="146">
        <f t="shared" si="7"/>
        <v>90</v>
      </c>
      <c r="L27" s="146">
        <f t="shared" si="7"/>
        <v>90</v>
      </c>
      <c r="M27" s="146">
        <f t="shared" si="7"/>
        <v>90</v>
      </c>
      <c r="N27" s="146">
        <f t="shared" si="7"/>
        <v>38</v>
      </c>
      <c r="O27" s="146">
        <f t="shared" si="7"/>
        <v>0</v>
      </c>
      <c r="P27" s="146">
        <f t="shared" si="7"/>
        <v>0</v>
      </c>
      <c r="Q27" s="146">
        <f t="shared" si="7"/>
        <v>0</v>
      </c>
      <c r="R27" s="146">
        <f t="shared" si="7"/>
        <v>0</v>
      </c>
      <c r="S27" s="146">
        <f t="shared" ref="S27:T27" si="8">SUM(S28:S34)</f>
        <v>0</v>
      </c>
      <c r="T27" s="146">
        <f t="shared" si="8"/>
        <v>0</v>
      </c>
      <c r="U27" s="2"/>
      <c r="V27" s="242">
        <f t="shared" ref="V27:AG27" si="9">SUM(V28:V34)</f>
        <v>826.73826499999996</v>
      </c>
      <c r="W27" s="242">
        <f t="shared" si="9"/>
        <v>94.408082000000007</v>
      </c>
      <c r="X27" s="256">
        <f t="shared" si="9"/>
        <v>146.80000000000001</v>
      </c>
      <c r="Y27" s="256">
        <f t="shared" si="9"/>
        <v>111.9008000000038</v>
      </c>
      <c r="Z27" s="256">
        <f t="shared" si="9"/>
        <v>124.11675437500378</v>
      </c>
      <c r="AA27" s="256">
        <f t="shared" si="9"/>
        <v>237.83076079604376</v>
      </c>
      <c r="AB27" s="256">
        <f t="shared" si="9"/>
        <v>225.83029778144379</v>
      </c>
      <c r="AC27" s="256">
        <f t="shared" si="9"/>
        <v>119.77480000000003</v>
      </c>
      <c r="AD27" s="256">
        <f t="shared" si="9"/>
        <v>18.12</v>
      </c>
      <c r="AE27" s="256">
        <f t="shared" si="9"/>
        <v>0</v>
      </c>
      <c r="AF27" s="256">
        <f t="shared" si="9"/>
        <v>0</v>
      </c>
      <c r="AG27" s="256">
        <f t="shared" si="9"/>
        <v>0</v>
      </c>
      <c r="AH27" s="256">
        <f t="shared" ref="AH27:AI27" si="10">SUM(AH28:AH34)</f>
        <v>0</v>
      </c>
      <c r="AI27" s="256">
        <f t="shared" si="10"/>
        <v>0</v>
      </c>
    </row>
    <row r="28" spans="1:35" ht="15.75" customHeight="1" x14ac:dyDescent="0.25">
      <c r="A28" s="27" t="s">
        <v>146</v>
      </c>
      <c r="B28" s="38" t="s">
        <v>0</v>
      </c>
      <c r="C28" s="145" t="s">
        <v>324</v>
      </c>
      <c r="D28" s="145" t="s">
        <v>324</v>
      </c>
      <c r="E28" s="145" t="s">
        <v>324</v>
      </c>
      <c r="F28" s="186" t="s">
        <v>324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2"/>
      <c r="V28" s="226">
        <v>0</v>
      </c>
      <c r="W28" s="226">
        <v>0</v>
      </c>
      <c r="X28" s="257">
        <v>0</v>
      </c>
      <c r="Y28" s="257">
        <v>0</v>
      </c>
      <c r="Z28" s="257">
        <v>0</v>
      </c>
      <c r="AA28" s="257">
        <v>0</v>
      </c>
      <c r="AB28" s="257">
        <v>0</v>
      </c>
      <c r="AC28" s="257">
        <v>0</v>
      </c>
      <c r="AD28" s="257">
        <v>0</v>
      </c>
      <c r="AE28" s="257">
        <v>0</v>
      </c>
      <c r="AF28" s="257">
        <v>0</v>
      </c>
      <c r="AG28" s="257">
        <v>0</v>
      </c>
      <c r="AH28" s="257">
        <v>0</v>
      </c>
      <c r="AI28" s="257">
        <v>0</v>
      </c>
    </row>
    <row r="29" spans="1:35" ht="15.75" customHeight="1" x14ac:dyDescent="0.25">
      <c r="A29" s="27" t="s">
        <v>147</v>
      </c>
      <c r="B29" s="38" t="s">
        <v>114</v>
      </c>
      <c r="C29" s="145" t="s">
        <v>324</v>
      </c>
      <c r="D29" s="145" t="s">
        <v>324</v>
      </c>
      <c r="E29" s="145" t="s">
        <v>324</v>
      </c>
      <c r="F29" s="186" t="s">
        <v>324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65">
        <v>0</v>
      </c>
      <c r="U29" s="2"/>
      <c r="V29" s="226">
        <v>0</v>
      </c>
      <c r="W29" s="226">
        <v>0</v>
      </c>
      <c r="X29" s="257">
        <v>0</v>
      </c>
      <c r="Y29" s="257">
        <v>0</v>
      </c>
      <c r="Z29" s="257">
        <v>0</v>
      </c>
      <c r="AA29" s="257">
        <v>0</v>
      </c>
      <c r="AB29" s="257">
        <v>0</v>
      </c>
      <c r="AC29" s="257">
        <v>0</v>
      </c>
      <c r="AD29" s="257">
        <v>0</v>
      </c>
      <c r="AE29" s="257">
        <v>0</v>
      </c>
      <c r="AF29" s="257">
        <v>0</v>
      </c>
      <c r="AG29" s="257">
        <v>0</v>
      </c>
      <c r="AH29" s="257">
        <v>0</v>
      </c>
      <c r="AI29" s="257">
        <v>0</v>
      </c>
    </row>
    <row r="30" spans="1:35" ht="15.75" customHeight="1" x14ac:dyDescent="0.25">
      <c r="A30" s="27" t="s">
        <v>148</v>
      </c>
      <c r="B30" s="38" t="s">
        <v>170</v>
      </c>
      <c r="C30" s="145" t="s">
        <v>324</v>
      </c>
      <c r="D30" s="145" t="s">
        <v>324</v>
      </c>
      <c r="E30" s="145" t="s">
        <v>324</v>
      </c>
      <c r="F30" s="186" t="s">
        <v>324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0</v>
      </c>
      <c r="T30" s="165">
        <v>0</v>
      </c>
      <c r="U30" s="2"/>
      <c r="V30" s="226">
        <v>0</v>
      </c>
      <c r="W30" s="226">
        <v>0</v>
      </c>
      <c r="X30" s="257">
        <v>0</v>
      </c>
      <c r="Y30" s="257">
        <v>0</v>
      </c>
      <c r="Z30" s="257">
        <v>0</v>
      </c>
      <c r="AA30" s="257">
        <v>0</v>
      </c>
      <c r="AB30" s="257">
        <v>0</v>
      </c>
      <c r="AC30" s="257">
        <v>0</v>
      </c>
      <c r="AD30" s="257">
        <v>0</v>
      </c>
      <c r="AE30" s="257">
        <v>0</v>
      </c>
      <c r="AF30" s="257">
        <v>0</v>
      </c>
      <c r="AG30" s="257">
        <v>0</v>
      </c>
      <c r="AH30" s="257">
        <v>0</v>
      </c>
      <c r="AI30" s="257">
        <v>0</v>
      </c>
    </row>
    <row r="31" spans="1:35" ht="15.75" customHeight="1" x14ac:dyDescent="0.25">
      <c r="A31" s="27" t="s">
        <v>149</v>
      </c>
      <c r="B31" s="38" t="s">
        <v>171</v>
      </c>
      <c r="C31" s="145" t="s">
        <v>324</v>
      </c>
      <c r="D31" s="145" t="s">
        <v>324</v>
      </c>
      <c r="E31" s="145" t="s">
        <v>324</v>
      </c>
      <c r="F31" s="186" t="s">
        <v>324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  <c r="Q31" s="165">
        <v>0</v>
      </c>
      <c r="R31" s="165">
        <v>0</v>
      </c>
      <c r="S31" s="165">
        <v>0</v>
      </c>
      <c r="T31" s="165">
        <v>0</v>
      </c>
      <c r="U31" s="2"/>
      <c r="V31" s="226">
        <v>0</v>
      </c>
      <c r="W31" s="226">
        <v>0</v>
      </c>
      <c r="X31" s="257">
        <v>0</v>
      </c>
      <c r="Y31" s="257">
        <v>0</v>
      </c>
      <c r="Z31" s="257">
        <v>0</v>
      </c>
      <c r="AA31" s="257">
        <v>0</v>
      </c>
      <c r="AB31" s="257">
        <v>0</v>
      </c>
      <c r="AC31" s="257">
        <v>0</v>
      </c>
      <c r="AD31" s="257">
        <v>0</v>
      </c>
      <c r="AE31" s="257">
        <v>0</v>
      </c>
      <c r="AF31" s="257">
        <v>0</v>
      </c>
      <c r="AG31" s="257">
        <v>0</v>
      </c>
      <c r="AH31" s="257">
        <v>0</v>
      </c>
      <c r="AI31" s="257">
        <v>0</v>
      </c>
    </row>
    <row r="32" spans="1:35" ht="15.75" customHeight="1" x14ac:dyDescent="0.25">
      <c r="A32" s="27" t="s">
        <v>150</v>
      </c>
      <c r="B32" s="38" t="s">
        <v>113</v>
      </c>
      <c r="C32" s="145" t="s">
        <v>324</v>
      </c>
      <c r="D32" s="145" t="s">
        <v>324</v>
      </c>
      <c r="E32" s="145" t="s">
        <v>324</v>
      </c>
      <c r="F32" s="186" t="s">
        <v>324</v>
      </c>
      <c r="G32" s="165">
        <v>0</v>
      </c>
      <c r="H32" s="165">
        <v>0</v>
      </c>
      <c r="I32" s="165">
        <v>0</v>
      </c>
      <c r="J32" s="165">
        <v>0</v>
      </c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65">
        <v>0</v>
      </c>
      <c r="Q32" s="165">
        <v>0</v>
      </c>
      <c r="R32" s="165">
        <v>0</v>
      </c>
      <c r="S32" s="165">
        <v>0</v>
      </c>
      <c r="T32" s="165">
        <v>0</v>
      </c>
      <c r="U32" s="2"/>
      <c r="V32" s="226">
        <v>0</v>
      </c>
      <c r="W32" s="226">
        <v>0</v>
      </c>
      <c r="X32" s="257">
        <v>0</v>
      </c>
      <c r="Y32" s="257">
        <v>0</v>
      </c>
      <c r="Z32" s="257">
        <v>0</v>
      </c>
      <c r="AA32" s="257">
        <v>0</v>
      </c>
      <c r="AB32" s="257">
        <v>0</v>
      </c>
      <c r="AC32" s="257">
        <v>0</v>
      </c>
      <c r="AD32" s="257">
        <v>0</v>
      </c>
      <c r="AE32" s="257">
        <v>0</v>
      </c>
      <c r="AF32" s="257">
        <v>0</v>
      </c>
      <c r="AG32" s="257">
        <v>0</v>
      </c>
      <c r="AH32" s="257">
        <v>0</v>
      </c>
      <c r="AI32" s="257">
        <v>0</v>
      </c>
    </row>
    <row r="33" spans="1:35" ht="15.75" customHeight="1" x14ac:dyDescent="0.25">
      <c r="A33" s="27" t="s">
        <v>151</v>
      </c>
      <c r="B33" s="118" t="s">
        <v>172</v>
      </c>
      <c r="C33" s="145" t="s">
        <v>324</v>
      </c>
      <c r="D33" s="145" t="s">
        <v>324</v>
      </c>
      <c r="E33" s="145" t="s">
        <v>324</v>
      </c>
      <c r="F33" s="186" t="s">
        <v>100</v>
      </c>
      <c r="G33" s="165">
        <v>187</v>
      </c>
      <c r="H33" s="165">
        <v>187</v>
      </c>
      <c r="I33" s="165">
        <v>187</v>
      </c>
      <c r="J33" s="165">
        <v>90</v>
      </c>
      <c r="K33" s="165">
        <v>90</v>
      </c>
      <c r="L33" s="165">
        <v>90</v>
      </c>
      <c r="M33" s="165">
        <v>90</v>
      </c>
      <c r="N33" s="165">
        <v>38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2"/>
      <c r="V33" s="226">
        <v>826.73826499999996</v>
      </c>
      <c r="W33" s="226">
        <v>94.408082000000007</v>
      </c>
      <c r="X33" s="257">
        <v>146.80000000000001</v>
      </c>
      <c r="Y33" s="257">
        <v>111.9008000000038</v>
      </c>
      <c r="Z33" s="257">
        <v>124.11675437500378</v>
      </c>
      <c r="AA33" s="257">
        <v>237.83076079604376</v>
      </c>
      <c r="AB33" s="257">
        <v>225.83029778144379</v>
      </c>
      <c r="AC33" s="257">
        <v>119.77480000000003</v>
      </c>
      <c r="AD33" s="257">
        <v>18.12</v>
      </c>
      <c r="AE33" s="257">
        <v>0</v>
      </c>
      <c r="AF33" s="257">
        <v>0</v>
      </c>
      <c r="AG33" s="257">
        <v>0</v>
      </c>
      <c r="AH33" s="257">
        <v>0</v>
      </c>
      <c r="AI33" s="257">
        <v>0</v>
      </c>
    </row>
    <row r="34" spans="1:35" ht="15.75" customHeight="1" x14ac:dyDescent="0.25">
      <c r="A34" s="27" t="s">
        <v>152</v>
      </c>
      <c r="B34" s="38" t="s">
        <v>1</v>
      </c>
      <c r="C34" s="145" t="s">
        <v>324</v>
      </c>
      <c r="D34" s="145" t="s">
        <v>324</v>
      </c>
      <c r="E34" s="145" t="s">
        <v>324</v>
      </c>
      <c r="F34" s="186" t="s">
        <v>324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65">
        <v>0</v>
      </c>
      <c r="U34" s="2"/>
      <c r="V34" s="226">
        <v>0</v>
      </c>
      <c r="W34" s="226">
        <v>0</v>
      </c>
      <c r="X34" s="257">
        <v>0</v>
      </c>
      <c r="Y34" s="257">
        <v>0</v>
      </c>
      <c r="Z34" s="257">
        <v>0</v>
      </c>
      <c r="AA34" s="257">
        <v>0</v>
      </c>
      <c r="AB34" s="257">
        <v>0</v>
      </c>
      <c r="AC34" s="257">
        <v>0</v>
      </c>
      <c r="AD34" s="257">
        <v>0</v>
      </c>
      <c r="AE34" s="257">
        <v>0</v>
      </c>
      <c r="AF34" s="257">
        <v>0</v>
      </c>
      <c r="AG34" s="257">
        <v>0</v>
      </c>
      <c r="AH34" s="257">
        <v>0</v>
      </c>
      <c r="AI34" s="257">
        <v>0</v>
      </c>
    </row>
    <row r="35" spans="1:35" ht="15.75" customHeight="1" x14ac:dyDescent="0.25">
      <c r="A35" s="27" t="s">
        <v>153</v>
      </c>
      <c r="B35" s="39" t="s">
        <v>73</v>
      </c>
      <c r="C35" s="133"/>
      <c r="D35" s="133"/>
      <c r="E35" s="133"/>
      <c r="F35" s="193"/>
      <c r="G35" s="146">
        <f t="shared" ref="G35:T35" si="11">SUM(G36:G79)</f>
        <v>678.22061538461548</v>
      </c>
      <c r="H35" s="146">
        <f t="shared" si="11"/>
        <v>678.22061538461548</v>
      </c>
      <c r="I35" s="146">
        <f t="shared" si="11"/>
        <v>685.22061538461548</v>
      </c>
      <c r="J35" s="146">
        <f t="shared" si="11"/>
        <v>669.5806153846155</v>
      </c>
      <c r="K35" s="146">
        <f t="shared" si="11"/>
        <v>669.5806153846155</v>
      </c>
      <c r="L35" s="146">
        <f t="shared" si="11"/>
        <v>669.5806153846155</v>
      </c>
      <c r="M35" s="146">
        <f t="shared" si="11"/>
        <v>658.75061538461546</v>
      </c>
      <c r="N35" s="146">
        <f t="shared" si="11"/>
        <v>649.62061538461546</v>
      </c>
      <c r="O35" s="146">
        <f t="shared" si="11"/>
        <v>641.62061538461546</v>
      </c>
      <c r="P35" s="146">
        <f t="shared" si="11"/>
        <v>628.62061538461546</v>
      </c>
      <c r="Q35" s="146">
        <f t="shared" si="11"/>
        <v>628.62061538461546</v>
      </c>
      <c r="R35" s="146">
        <f t="shared" si="11"/>
        <v>628.62061538461546</v>
      </c>
      <c r="S35" s="146">
        <f t="shared" si="11"/>
        <v>628.62061538461546</v>
      </c>
      <c r="T35" s="146">
        <f t="shared" si="11"/>
        <v>628.62061538461546</v>
      </c>
      <c r="U35" s="2"/>
      <c r="V35" s="242">
        <f t="shared" ref="V35:AI35" si="12">SUM(V36:V79)</f>
        <v>5566.1637382399986</v>
      </c>
      <c r="W35" s="242">
        <f t="shared" si="12"/>
        <v>5467.6068942000002</v>
      </c>
      <c r="X35" s="242">
        <f t="shared" si="12"/>
        <v>6024.8180000000011</v>
      </c>
      <c r="Y35" s="242">
        <f t="shared" si="12"/>
        <v>6033.6647663262238</v>
      </c>
      <c r="Z35" s="242">
        <f t="shared" si="12"/>
        <v>6019.6302486733384</v>
      </c>
      <c r="AA35" s="242">
        <f t="shared" si="12"/>
        <v>5799.6842486733394</v>
      </c>
      <c r="AB35" s="242">
        <f t="shared" si="12"/>
        <v>5685.8602486733407</v>
      </c>
      <c r="AC35" s="242">
        <f t="shared" si="12"/>
        <v>5673.6199152746831</v>
      </c>
      <c r="AD35" s="242">
        <f t="shared" si="12"/>
        <v>5637.4131016664505</v>
      </c>
      <c r="AE35" s="242">
        <f t="shared" si="12"/>
        <v>5473.4432125745434</v>
      </c>
      <c r="AF35" s="242">
        <f t="shared" si="12"/>
        <v>5470.6084708009066</v>
      </c>
      <c r="AG35" s="242">
        <f t="shared" si="12"/>
        <v>5483.2651643048521</v>
      </c>
      <c r="AH35" s="242">
        <f t="shared" si="12"/>
        <v>5470.7324708009064</v>
      </c>
      <c r="AI35" s="242">
        <f t="shared" si="12"/>
        <v>5469.6044708009058</v>
      </c>
    </row>
    <row r="36" spans="1:35" ht="15.75" customHeight="1" x14ac:dyDescent="0.25">
      <c r="A36" s="27" t="s">
        <v>154</v>
      </c>
      <c r="B36" s="38" t="s">
        <v>202</v>
      </c>
      <c r="C36" s="214" t="s">
        <v>419</v>
      </c>
      <c r="D36" s="214">
        <v>56302</v>
      </c>
      <c r="E36" s="202" t="s">
        <v>420</v>
      </c>
      <c r="F36" s="191" t="s">
        <v>113</v>
      </c>
      <c r="G36" s="184">
        <v>15.64</v>
      </c>
      <c r="H36" s="184">
        <v>15.64</v>
      </c>
      <c r="I36" s="184">
        <v>15.64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84">
        <v>0</v>
      </c>
      <c r="Q36" s="184">
        <v>0</v>
      </c>
      <c r="R36" s="184">
        <v>0</v>
      </c>
      <c r="S36" s="184">
        <v>0</v>
      </c>
      <c r="T36" s="184">
        <v>0</v>
      </c>
      <c r="U36" s="2"/>
      <c r="V36" s="228">
        <v>169.74257</v>
      </c>
      <c r="W36" s="228">
        <v>171.94589999999999</v>
      </c>
      <c r="X36" s="228">
        <v>208.6</v>
      </c>
      <c r="Y36" s="228">
        <v>0</v>
      </c>
      <c r="Z36" s="228">
        <v>0</v>
      </c>
      <c r="AA36" s="228">
        <v>0</v>
      </c>
      <c r="AB36" s="228">
        <v>0</v>
      </c>
      <c r="AC36" s="228">
        <v>0</v>
      </c>
      <c r="AD36" s="228">
        <v>0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</row>
    <row r="37" spans="1:35" ht="15.75" customHeight="1" x14ac:dyDescent="0.25">
      <c r="A37" s="27" t="s">
        <v>155</v>
      </c>
      <c r="B37" s="38" t="s">
        <v>203</v>
      </c>
      <c r="C37" s="214" t="s">
        <v>417</v>
      </c>
      <c r="D37" s="214">
        <v>10777</v>
      </c>
      <c r="E37" s="202" t="s">
        <v>418</v>
      </c>
      <c r="F37" s="191" t="s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4">
        <v>0</v>
      </c>
      <c r="Q37" s="184">
        <v>0</v>
      </c>
      <c r="R37" s="184">
        <v>0</v>
      </c>
      <c r="S37" s="184">
        <v>0</v>
      </c>
      <c r="T37" s="184">
        <v>0</v>
      </c>
      <c r="U37" s="2"/>
      <c r="V37" s="228">
        <v>159.56993800000001</v>
      </c>
      <c r="W37" s="228">
        <v>182.22195000000002</v>
      </c>
      <c r="X37" s="228">
        <v>176.48</v>
      </c>
      <c r="Y37" s="228">
        <v>210.816</v>
      </c>
      <c r="Z37" s="228">
        <v>210.24</v>
      </c>
      <c r="AA37" s="228">
        <v>17.28</v>
      </c>
      <c r="AB37" s="228">
        <v>0</v>
      </c>
      <c r="AC37" s="228">
        <v>0</v>
      </c>
      <c r="AD37" s="228">
        <v>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</row>
    <row r="38" spans="1:35" ht="15.75" customHeight="1" x14ac:dyDescent="0.25">
      <c r="A38" s="140" t="s">
        <v>156</v>
      </c>
      <c r="B38" s="38" t="s">
        <v>204</v>
      </c>
      <c r="C38" s="214" t="s">
        <v>415</v>
      </c>
      <c r="D38" s="214">
        <v>55601</v>
      </c>
      <c r="E38" s="202" t="s">
        <v>416</v>
      </c>
      <c r="F38" s="191" t="s">
        <v>0</v>
      </c>
      <c r="G38" s="184">
        <v>5.83</v>
      </c>
      <c r="H38" s="184">
        <v>5.83</v>
      </c>
      <c r="I38" s="184">
        <v>5.83</v>
      </c>
      <c r="J38" s="184">
        <v>5.83</v>
      </c>
      <c r="K38" s="184">
        <v>5.83</v>
      </c>
      <c r="L38" s="184">
        <v>5.83</v>
      </c>
      <c r="M38" s="184">
        <v>0</v>
      </c>
      <c r="N38" s="184">
        <v>0</v>
      </c>
      <c r="O38" s="184">
        <v>0</v>
      </c>
      <c r="P38" s="184">
        <v>0</v>
      </c>
      <c r="Q38" s="184">
        <v>0</v>
      </c>
      <c r="R38" s="184">
        <v>0</v>
      </c>
      <c r="S38" s="184">
        <v>0</v>
      </c>
      <c r="T38" s="184">
        <v>0</v>
      </c>
      <c r="U38" s="2"/>
      <c r="V38" s="228">
        <v>46.047568899999995</v>
      </c>
      <c r="W38" s="228">
        <v>43.483817799999997</v>
      </c>
      <c r="X38" s="228">
        <v>77</v>
      </c>
      <c r="Y38" s="228">
        <v>107.604</v>
      </c>
      <c r="Z38" s="228">
        <v>107.31</v>
      </c>
      <c r="AA38" s="228">
        <v>80.262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</row>
    <row r="39" spans="1:35" s="142" customFormat="1" ht="15.75" customHeight="1" x14ac:dyDescent="0.25">
      <c r="A39" s="140" t="s">
        <v>157</v>
      </c>
      <c r="B39" s="132" t="s">
        <v>205</v>
      </c>
      <c r="C39" s="212" t="s">
        <v>413</v>
      </c>
      <c r="D39" s="212">
        <v>55094</v>
      </c>
      <c r="E39" s="213" t="s">
        <v>414</v>
      </c>
      <c r="F39" s="186" t="s">
        <v>0</v>
      </c>
      <c r="G39" s="184">
        <v>5</v>
      </c>
      <c r="H39" s="184">
        <v>5</v>
      </c>
      <c r="I39" s="184">
        <v>5</v>
      </c>
      <c r="J39" s="184">
        <v>5</v>
      </c>
      <c r="K39" s="184">
        <v>5</v>
      </c>
      <c r="L39" s="184">
        <v>5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0</v>
      </c>
      <c r="S39" s="184">
        <v>0</v>
      </c>
      <c r="T39" s="184">
        <v>0</v>
      </c>
      <c r="V39" s="228">
        <v>31.092400000000001</v>
      </c>
      <c r="W39" s="228">
        <v>30.629130000000004</v>
      </c>
      <c r="X39" s="228">
        <v>29.75</v>
      </c>
      <c r="Y39" s="228">
        <v>26.352</v>
      </c>
      <c r="Z39" s="228">
        <v>26.28</v>
      </c>
      <c r="AA39" s="228">
        <v>26.28</v>
      </c>
      <c r="AB39" s="228">
        <v>9.9359999999999999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</row>
    <row r="40" spans="1:35" s="259" customFormat="1" ht="15.75" customHeight="1" x14ac:dyDescent="0.25">
      <c r="A40" s="140" t="s">
        <v>244</v>
      </c>
      <c r="B40" s="132" t="s">
        <v>206</v>
      </c>
      <c r="C40" s="212" t="s">
        <v>324</v>
      </c>
      <c r="D40" s="212">
        <v>57049</v>
      </c>
      <c r="E40" s="213" t="s">
        <v>324</v>
      </c>
      <c r="F40" s="186" t="s">
        <v>113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4">
        <v>0</v>
      </c>
      <c r="Q40" s="184">
        <v>0</v>
      </c>
      <c r="R40" s="184">
        <v>0</v>
      </c>
      <c r="S40" s="184">
        <v>0</v>
      </c>
      <c r="T40" s="184">
        <v>0</v>
      </c>
      <c r="V40" s="228">
        <v>0</v>
      </c>
      <c r="W40" s="228">
        <v>0</v>
      </c>
      <c r="X40" s="228">
        <v>0</v>
      </c>
      <c r="Y40" s="228">
        <v>0</v>
      </c>
      <c r="Z40" s="228">
        <v>0</v>
      </c>
      <c r="AA40" s="228">
        <v>0</v>
      </c>
      <c r="AB40" s="228">
        <v>0</v>
      </c>
      <c r="AC40" s="228">
        <v>0</v>
      </c>
      <c r="AD40" s="228">
        <v>0</v>
      </c>
      <c r="AE40" s="228">
        <v>0</v>
      </c>
      <c r="AF40" s="228">
        <v>0</v>
      </c>
      <c r="AG40" s="228">
        <v>0</v>
      </c>
      <c r="AH40" s="228">
        <v>0</v>
      </c>
      <c r="AI40" s="228">
        <v>0</v>
      </c>
    </row>
    <row r="41" spans="1:35" s="259" customFormat="1" ht="15.75" customHeight="1" x14ac:dyDescent="0.25">
      <c r="A41" s="140" t="s">
        <v>245</v>
      </c>
      <c r="B41" s="132" t="s">
        <v>207</v>
      </c>
      <c r="C41" s="212" t="s">
        <v>403</v>
      </c>
      <c r="D41" s="212">
        <v>50754</v>
      </c>
      <c r="E41" s="213" t="s">
        <v>412</v>
      </c>
      <c r="F41" s="186" t="s">
        <v>113</v>
      </c>
      <c r="G41" s="184">
        <v>7.39</v>
      </c>
      <c r="H41" s="184">
        <v>7.39</v>
      </c>
      <c r="I41" s="184">
        <v>7.39</v>
      </c>
      <c r="J41" s="184">
        <v>7.39</v>
      </c>
      <c r="K41" s="184">
        <v>7.39</v>
      </c>
      <c r="L41" s="184">
        <v>7.39</v>
      </c>
      <c r="M41" s="184">
        <v>7.39</v>
      </c>
      <c r="N41" s="184">
        <v>0</v>
      </c>
      <c r="O41" s="184">
        <v>0</v>
      </c>
      <c r="P41" s="184">
        <v>0</v>
      </c>
      <c r="Q41" s="184">
        <v>0</v>
      </c>
      <c r="R41" s="184">
        <v>0</v>
      </c>
      <c r="S41" s="184">
        <v>0</v>
      </c>
      <c r="T41" s="184">
        <v>0</v>
      </c>
      <c r="V41" s="228">
        <v>5.5681600000000007</v>
      </c>
      <c r="W41" s="228">
        <v>5.8510260000000001</v>
      </c>
      <c r="X41" s="228">
        <v>6.23</v>
      </c>
      <c r="Y41" s="228">
        <v>5.817174571235979</v>
      </c>
      <c r="Z41" s="228">
        <v>5.8067761939879787</v>
      </c>
      <c r="AA41" s="228">
        <v>5.8067761939879787</v>
      </c>
      <c r="AB41" s="228">
        <v>5.8067761939879787</v>
      </c>
      <c r="AC41" s="228">
        <v>0.29632351969499932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</row>
    <row r="42" spans="1:35" s="259" customFormat="1" ht="15.75" customHeight="1" x14ac:dyDescent="0.25">
      <c r="A42" s="140" t="s">
        <v>246</v>
      </c>
      <c r="B42" s="132" t="s">
        <v>208</v>
      </c>
      <c r="C42" s="212" t="s">
        <v>405</v>
      </c>
      <c r="D42" s="212" t="s">
        <v>324</v>
      </c>
      <c r="E42" s="212" t="s">
        <v>411</v>
      </c>
      <c r="F42" s="186" t="s">
        <v>0</v>
      </c>
      <c r="G42" s="184">
        <v>1.74</v>
      </c>
      <c r="H42" s="184">
        <v>1.74</v>
      </c>
      <c r="I42" s="184">
        <v>1.74</v>
      </c>
      <c r="J42" s="184">
        <v>1.74</v>
      </c>
      <c r="K42" s="184">
        <v>1.74</v>
      </c>
      <c r="L42" s="184">
        <v>1.74</v>
      </c>
      <c r="M42" s="184">
        <v>1.74</v>
      </c>
      <c r="N42" s="184">
        <v>0</v>
      </c>
      <c r="O42" s="184">
        <v>0</v>
      </c>
      <c r="P42" s="184">
        <v>0</v>
      </c>
      <c r="Q42" s="184">
        <v>0</v>
      </c>
      <c r="R42" s="184">
        <v>0</v>
      </c>
      <c r="S42" s="184">
        <v>0</v>
      </c>
      <c r="T42" s="184">
        <v>0</v>
      </c>
      <c r="V42" s="228">
        <v>10</v>
      </c>
      <c r="W42" s="228">
        <v>10</v>
      </c>
      <c r="X42" s="228">
        <v>10</v>
      </c>
      <c r="Y42" s="228">
        <v>10</v>
      </c>
      <c r="Z42" s="228">
        <v>10</v>
      </c>
      <c r="AA42" s="228">
        <v>10</v>
      </c>
      <c r="AB42" s="228">
        <v>10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</row>
    <row r="43" spans="1:35" s="259" customFormat="1" ht="15.75" customHeight="1" x14ac:dyDescent="0.25">
      <c r="A43" s="140" t="s">
        <v>247</v>
      </c>
      <c r="B43" s="132" t="s">
        <v>209</v>
      </c>
      <c r="C43" s="212" t="s">
        <v>324</v>
      </c>
      <c r="D43" s="212">
        <v>57050</v>
      </c>
      <c r="E43" s="213" t="s">
        <v>324</v>
      </c>
      <c r="F43" s="186" t="s">
        <v>113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4">
        <v>0</v>
      </c>
      <c r="Q43" s="184">
        <v>0</v>
      </c>
      <c r="R43" s="184">
        <v>0</v>
      </c>
      <c r="S43" s="184">
        <v>0</v>
      </c>
      <c r="T43" s="184">
        <v>0</v>
      </c>
      <c r="V43" s="228">
        <v>0</v>
      </c>
      <c r="W43" s="228">
        <v>0</v>
      </c>
      <c r="X43" s="228">
        <v>0</v>
      </c>
      <c r="Y43" s="228">
        <v>0</v>
      </c>
      <c r="Z43" s="228">
        <v>0</v>
      </c>
      <c r="AA43" s="228">
        <v>0</v>
      </c>
      <c r="AB43" s="228">
        <v>0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</row>
    <row r="44" spans="1:35" s="142" customFormat="1" ht="15.75" customHeight="1" x14ac:dyDescent="0.25">
      <c r="A44" s="140" t="s">
        <v>248</v>
      </c>
      <c r="B44" s="132" t="s">
        <v>210</v>
      </c>
      <c r="C44" s="212" t="s">
        <v>324</v>
      </c>
      <c r="D44" s="212">
        <v>50690</v>
      </c>
      <c r="E44" s="213" t="s">
        <v>410</v>
      </c>
      <c r="F44" s="186" t="s">
        <v>113</v>
      </c>
      <c r="G44" s="184">
        <v>8</v>
      </c>
      <c r="H44" s="184">
        <v>8</v>
      </c>
      <c r="I44" s="184">
        <v>8</v>
      </c>
      <c r="J44" s="184">
        <v>8</v>
      </c>
      <c r="K44" s="184">
        <v>8</v>
      </c>
      <c r="L44" s="184">
        <v>8</v>
      </c>
      <c r="M44" s="184">
        <v>8</v>
      </c>
      <c r="N44" s="184">
        <v>8</v>
      </c>
      <c r="O44" s="184">
        <v>0</v>
      </c>
      <c r="P44" s="184">
        <v>0</v>
      </c>
      <c r="Q44" s="184">
        <v>0</v>
      </c>
      <c r="R44" s="184">
        <v>0</v>
      </c>
      <c r="S44" s="184">
        <v>0</v>
      </c>
      <c r="T44" s="184">
        <v>0</v>
      </c>
      <c r="V44" s="228">
        <v>28.012089999999997</v>
      </c>
      <c r="W44" s="228">
        <v>35.123330000000003</v>
      </c>
      <c r="X44" s="228">
        <v>32.950000000000003</v>
      </c>
      <c r="Y44" s="228">
        <v>23.605676637514605</v>
      </c>
      <c r="Z44" s="228">
        <v>23.563910531717799</v>
      </c>
      <c r="AA44" s="228">
        <v>23.563910531717799</v>
      </c>
      <c r="AB44" s="228">
        <v>23.563910531717799</v>
      </c>
      <c r="AC44" s="228">
        <v>23.605676637514605</v>
      </c>
      <c r="AD44" s="228">
        <v>0.73553971881600055</v>
      </c>
      <c r="AE44" s="228">
        <v>0</v>
      </c>
      <c r="AF44" s="228">
        <v>0</v>
      </c>
      <c r="AG44" s="228">
        <v>0</v>
      </c>
      <c r="AH44" s="228">
        <v>0</v>
      </c>
      <c r="AI44" s="228">
        <v>0</v>
      </c>
    </row>
    <row r="45" spans="1:35" s="259" customFormat="1" ht="15.75" customHeight="1" x14ac:dyDescent="0.25">
      <c r="A45" s="140" t="s">
        <v>249</v>
      </c>
      <c r="B45" s="132" t="s">
        <v>211</v>
      </c>
      <c r="C45" s="212" t="s">
        <v>408</v>
      </c>
      <c r="D45" s="212">
        <v>56295</v>
      </c>
      <c r="E45" s="213" t="s">
        <v>409</v>
      </c>
      <c r="F45" s="186" t="s">
        <v>113</v>
      </c>
      <c r="G45" s="184">
        <v>13</v>
      </c>
      <c r="H45" s="184">
        <v>13</v>
      </c>
      <c r="I45" s="184">
        <v>13</v>
      </c>
      <c r="J45" s="184">
        <v>13</v>
      </c>
      <c r="K45" s="184">
        <v>13</v>
      </c>
      <c r="L45" s="184">
        <v>13</v>
      </c>
      <c r="M45" s="184">
        <v>13</v>
      </c>
      <c r="N45" s="184">
        <v>13</v>
      </c>
      <c r="O45" s="184">
        <v>13</v>
      </c>
      <c r="P45" s="184">
        <v>0</v>
      </c>
      <c r="Q45" s="184">
        <v>0</v>
      </c>
      <c r="R45" s="184">
        <v>0</v>
      </c>
      <c r="S45" s="184">
        <v>0</v>
      </c>
      <c r="T45" s="184">
        <v>0</v>
      </c>
      <c r="V45" s="228">
        <v>116.66189000000001</v>
      </c>
      <c r="W45" s="228">
        <v>155.65546000000001</v>
      </c>
      <c r="X45" s="228">
        <v>153.51</v>
      </c>
      <c r="Y45" s="228">
        <v>139.75777973760117</v>
      </c>
      <c r="Z45" s="228">
        <v>139.30092027245118</v>
      </c>
      <c r="AA45" s="228">
        <v>139.30092027245118</v>
      </c>
      <c r="AB45" s="228">
        <v>139.30092027245118</v>
      </c>
      <c r="AC45" s="228">
        <v>139.75777973760117</v>
      </c>
      <c r="AD45" s="228">
        <v>139.30092027245118</v>
      </c>
      <c r="AE45" s="228">
        <v>0</v>
      </c>
      <c r="AF45" s="228">
        <v>0</v>
      </c>
      <c r="AG45" s="228">
        <v>0</v>
      </c>
      <c r="AH45" s="228">
        <v>0</v>
      </c>
      <c r="AI45" s="228">
        <v>0</v>
      </c>
    </row>
    <row r="46" spans="1:35" s="142" customFormat="1" ht="15.75" customHeight="1" x14ac:dyDescent="0.25">
      <c r="A46" s="140" t="s">
        <v>250</v>
      </c>
      <c r="B46" s="132" t="s">
        <v>212</v>
      </c>
      <c r="C46" s="212" t="s">
        <v>324</v>
      </c>
      <c r="D46" s="212">
        <v>54298</v>
      </c>
      <c r="E46" s="213" t="s">
        <v>407</v>
      </c>
      <c r="F46" s="186" t="s">
        <v>113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4">
        <v>0</v>
      </c>
      <c r="Q46" s="184">
        <v>0</v>
      </c>
      <c r="R46" s="184">
        <v>0</v>
      </c>
      <c r="S46" s="184">
        <v>0</v>
      </c>
      <c r="T46" s="184">
        <v>0</v>
      </c>
      <c r="V46" s="228">
        <v>25.885178499999999</v>
      </c>
      <c r="W46" s="228">
        <v>26.475530400000004</v>
      </c>
      <c r="X46" s="228">
        <v>29.25</v>
      </c>
      <c r="Y46" s="228">
        <v>26.942971075019308</v>
      </c>
      <c r="Z46" s="228">
        <v>26.892170874276808</v>
      </c>
      <c r="AA46" s="228">
        <v>26.892170874276808</v>
      </c>
      <c r="AB46" s="228">
        <v>26.892170874276808</v>
      </c>
      <c r="AC46" s="228">
        <v>26.942971075019308</v>
      </c>
      <c r="AD46" s="228">
        <v>26.892170874276808</v>
      </c>
      <c r="AE46" s="228">
        <v>2.8967417736375021</v>
      </c>
      <c r="AF46" s="228">
        <v>0</v>
      </c>
      <c r="AG46" s="228">
        <v>0</v>
      </c>
      <c r="AH46" s="228">
        <v>0</v>
      </c>
      <c r="AI46" s="228">
        <v>0</v>
      </c>
    </row>
    <row r="47" spans="1:35" s="259" customFormat="1" ht="15.75" customHeight="1" x14ac:dyDescent="0.25">
      <c r="A47" s="140" t="s">
        <v>251</v>
      </c>
      <c r="B47" s="132" t="s">
        <v>213</v>
      </c>
      <c r="C47" s="145" t="s">
        <v>324</v>
      </c>
      <c r="D47" s="145">
        <v>59607</v>
      </c>
      <c r="E47" s="145" t="s">
        <v>380</v>
      </c>
      <c r="F47" s="186" t="s">
        <v>117</v>
      </c>
      <c r="G47" s="165">
        <v>7</v>
      </c>
      <c r="H47" s="184">
        <v>7</v>
      </c>
      <c r="I47" s="184">
        <v>7</v>
      </c>
      <c r="J47" s="184">
        <v>7</v>
      </c>
      <c r="K47" s="184">
        <v>7</v>
      </c>
      <c r="L47" s="184">
        <v>7</v>
      </c>
      <c r="M47" s="184">
        <v>7</v>
      </c>
      <c r="N47" s="184">
        <v>7</v>
      </c>
      <c r="O47" s="184">
        <v>7</v>
      </c>
      <c r="P47" s="184">
        <v>7</v>
      </c>
      <c r="Q47" s="184">
        <v>7</v>
      </c>
      <c r="R47" s="184">
        <v>7</v>
      </c>
      <c r="S47" s="184">
        <v>7</v>
      </c>
      <c r="T47" s="184">
        <v>7</v>
      </c>
      <c r="V47" s="228">
        <v>47.739079000000004</v>
      </c>
      <c r="W47" s="228">
        <v>35.460999999999999</v>
      </c>
      <c r="X47" s="228">
        <v>31.94</v>
      </c>
      <c r="Y47" s="228">
        <v>50.177599999999813</v>
      </c>
      <c r="Z47" s="228">
        <v>50.067399999999829</v>
      </c>
      <c r="AA47" s="228">
        <v>50.067399999999829</v>
      </c>
      <c r="AB47" s="228">
        <v>50.067399999999829</v>
      </c>
      <c r="AC47" s="228">
        <v>50.177599999999813</v>
      </c>
      <c r="AD47" s="228">
        <v>50.067399999999829</v>
      </c>
      <c r="AE47" s="228">
        <v>50.067399999999829</v>
      </c>
      <c r="AF47" s="228">
        <v>50.067399999999829</v>
      </c>
      <c r="AG47" s="228">
        <v>50.177599999999813</v>
      </c>
      <c r="AH47" s="228">
        <v>50.067399999999829</v>
      </c>
      <c r="AI47" s="228">
        <v>48.877399999999824</v>
      </c>
    </row>
    <row r="48" spans="1:35" s="259" customFormat="1" ht="15.75" customHeight="1" x14ac:dyDescent="0.25">
      <c r="A48" s="140" t="s">
        <v>252</v>
      </c>
      <c r="B48" s="132" t="s">
        <v>214</v>
      </c>
      <c r="C48" s="145" t="s">
        <v>405</v>
      </c>
      <c r="D48" s="145">
        <v>10387</v>
      </c>
      <c r="E48" s="145" t="s">
        <v>406</v>
      </c>
      <c r="F48" s="186" t="s">
        <v>0</v>
      </c>
      <c r="G48" s="184">
        <v>1</v>
      </c>
      <c r="H48" s="184">
        <v>1</v>
      </c>
      <c r="I48" s="184">
        <v>1</v>
      </c>
      <c r="J48" s="184">
        <v>1</v>
      </c>
      <c r="K48" s="184">
        <v>1</v>
      </c>
      <c r="L48" s="184">
        <v>1</v>
      </c>
      <c r="M48" s="184">
        <v>1</v>
      </c>
      <c r="N48" s="184">
        <v>1</v>
      </c>
      <c r="O48" s="184">
        <v>1</v>
      </c>
      <c r="P48" s="184">
        <v>1</v>
      </c>
      <c r="Q48" s="184">
        <v>1</v>
      </c>
      <c r="R48" s="184">
        <v>1</v>
      </c>
      <c r="S48" s="184">
        <v>1</v>
      </c>
      <c r="T48" s="184">
        <v>1</v>
      </c>
      <c r="V48" s="228">
        <v>10</v>
      </c>
      <c r="W48" s="228">
        <v>10</v>
      </c>
      <c r="X48" s="228">
        <v>10</v>
      </c>
      <c r="Y48" s="228">
        <v>10</v>
      </c>
      <c r="Z48" s="228">
        <v>10</v>
      </c>
      <c r="AA48" s="228">
        <v>10</v>
      </c>
      <c r="AB48" s="228">
        <v>10</v>
      </c>
      <c r="AC48" s="228">
        <v>10</v>
      </c>
      <c r="AD48" s="228">
        <v>10</v>
      </c>
      <c r="AE48" s="228">
        <v>10</v>
      </c>
      <c r="AF48" s="228">
        <v>10</v>
      </c>
      <c r="AG48" s="228">
        <v>10</v>
      </c>
      <c r="AH48" s="228">
        <v>10</v>
      </c>
      <c r="AI48" s="228">
        <v>10</v>
      </c>
    </row>
    <row r="49" spans="1:35" s="259" customFormat="1" ht="15.75" customHeight="1" x14ac:dyDescent="0.25">
      <c r="A49" s="140" t="s">
        <v>253</v>
      </c>
      <c r="B49" s="132" t="s">
        <v>215</v>
      </c>
      <c r="C49" s="145" t="s">
        <v>324</v>
      </c>
      <c r="D49" s="145" t="s">
        <v>324</v>
      </c>
      <c r="E49" s="145" t="s">
        <v>324</v>
      </c>
      <c r="F49" s="186" t="s">
        <v>0</v>
      </c>
      <c r="G49" s="184">
        <v>2</v>
      </c>
      <c r="H49" s="184">
        <v>2</v>
      </c>
      <c r="I49" s="184">
        <v>2</v>
      </c>
      <c r="J49" s="184">
        <v>2</v>
      </c>
      <c r="K49" s="184">
        <v>2</v>
      </c>
      <c r="L49" s="184">
        <v>2</v>
      </c>
      <c r="M49" s="184">
        <v>2</v>
      </c>
      <c r="N49" s="184">
        <v>2</v>
      </c>
      <c r="O49" s="184">
        <v>2</v>
      </c>
      <c r="P49" s="184">
        <v>2</v>
      </c>
      <c r="Q49" s="184">
        <v>2</v>
      </c>
      <c r="R49" s="184">
        <v>2</v>
      </c>
      <c r="S49" s="184">
        <v>2</v>
      </c>
      <c r="T49" s="184">
        <v>2</v>
      </c>
      <c r="V49" s="228">
        <v>10</v>
      </c>
      <c r="W49" s="228">
        <v>10</v>
      </c>
      <c r="X49" s="228">
        <v>10</v>
      </c>
      <c r="Y49" s="228">
        <v>10</v>
      </c>
      <c r="Z49" s="228">
        <v>10</v>
      </c>
      <c r="AA49" s="228">
        <v>10</v>
      </c>
      <c r="AB49" s="228">
        <v>10</v>
      </c>
      <c r="AC49" s="228">
        <v>10</v>
      </c>
      <c r="AD49" s="228">
        <v>10</v>
      </c>
      <c r="AE49" s="228">
        <v>10</v>
      </c>
      <c r="AF49" s="228">
        <v>10</v>
      </c>
      <c r="AG49" s="228">
        <v>10</v>
      </c>
      <c r="AH49" s="228">
        <v>10</v>
      </c>
      <c r="AI49" s="228">
        <v>10</v>
      </c>
    </row>
    <row r="50" spans="1:35" s="259" customFormat="1" ht="15.75" customHeight="1" x14ac:dyDescent="0.25">
      <c r="A50" s="140" t="s">
        <v>254</v>
      </c>
      <c r="B50" s="132" t="s">
        <v>201</v>
      </c>
      <c r="C50" s="212" t="s">
        <v>397</v>
      </c>
      <c r="D50" s="212">
        <v>52204</v>
      </c>
      <c r="E50" s="213" t="s">
        <v>398</v>
      </c>
      <c r="F50" s="186" t="s">
        <v>0</v>
      </c>
      <c r="G50" s="184">
        <v>2</v>
      </c>
      <c r="H50" s="184">
        <v>2</v>
      </c>
      <c r="I50" s="184">
        <v>2</v>
      </c>
      <c r="J50" s="184">
        <v>2</v>
      </c>
      <c r="K50" s="184">
        <v>2</v>
      </c>
      <c r="L50" s="184">
        <v>2</v>
      </c>
      <c r="M50" s="184">
        <v>2</v>
      </c>
      <c r="N50" s="184">
        <v>2</v>
      </c>
      <c r="O50" s="184">
        <v>2</v>
      </c>
      <c r="P50" s="184">
        <v>2</v>
      </c>
      <c r="Q50" s="184">
        <v>2</v>
      </c>
      <c r="R50" s="184">
        <v>2</v>
      </c>
      <c r="S50" s="184">
        <v>2</v>
      </c>
      <c r="T50" s="184">
        <v>2</v>
      </c>
      <c r="V50" s="228">
        <v>10</v>
      </c>
      <c r="W50" s="228">
        <v>10</v>
      </c>
      <c r="X50" s="228">
        <v>10</v>
      </c>
      <c r="Y50" s="228">
        <v>10</v>
      </c>
      <c r="Z50" s="228">
        <v>10</v>
      </c>
      <c r="AA50" s="228">
        <v>10</v>
      </c>
      <c r="AB50" s="228">
        <v>10</v>
      </c>
      <c r="AC50" s="228">
        <v>10</v>
      </c>
      <c r="AD50" s="228">
        <v>10</v>
      </c>
      <c r="AE50" s="228">
        <v>10</v>
      </c>
      <c r="AF50" s="228">
        <v>10</v>
      </c>
      <c r="AG50" s="228">
        <v>10</v>
      </c>
      <c r="AH50" s="228">
        <v>10</v>
      </c>
      <c r="AI50" s="228">
        <v>10</v>
      </c>
    </row>
    <row r="51" spans="1:35" s="142" customFormat="1" ht="15.75" customHeight="1" x14ac:dyDescent="0.25">
      <c r="A51" s="140" t="s">
        <v>255</v>
      </c>
      <c r="B51" s="132" t="s">
        <v>216</v>
      </c>
      <c r="C51" s="212" t="s">
        <v>403</v>
      </c>
      <c r="D51" s="212">
        <v>57757</v>
      </c>
      <c r="E51" s="213" t="s">
        <v>404</v>
      </c>
      <c r="F51" s="186" t="s">
        <v>113</v>
      </c>
      <c r="G51" s="184">
        <v>37</v>
      </c>
      <c r="H51" s="184">
        <v>37</v>
      </c>
      <c r="I51" s="184">
        <v>37</v>
      </c>
      <c r="J51" s="184">
        <v>37</v>
      </c>
      <c r="K51" s="184">
        <v>37</v>
      </c>
      <c r="L51" s="184">
        <v>37</v>
      </c>
      <c r="M51" s="184">
        <v>37</v>
      </c>
      <c r="N51" s="184">
        <v>37</v>
      </c>
      <c r="O51" s="184">
        <v>37</v>
      </c>
      <c r="P51" s="184">
        <v>37</v>
      </c>
      <c r="Q51" s="184">
        <v>37</v>
      </c>
      <c r="R51" s="184">
        <v>37</v>
      </c>
      <c r="S51" s="184">
        <v>37</v>
      </c>
      <c r="T51" s="184">
        <v>37</v>
      </c>
      <c r="V51" s="228">
        <v>309.81880000000001</v>
      </c>
      <c r="W51" s="228">
        <v>312.93583000000001</v>
      </c>
      <c r="X51" s="228">
        <v>335.21</v>
      </c>
      <c r="Y51" s="228">
        <v>317.11205781962411</v>
      </c>
      <c r="Z51" s="228">
        <v>316.42877799526417</v>
      </c>
      <c r="AA51" s="228">
        <v>316.42877799526417</v>
      </c>
      <c r="AB51" s="228">
        <v>316.42877799526417</v>
      </c>
      <c r="AC51" s="228">
        <v>317.11205781962411</v>
      </c>
      <c r="AD51" s="228">
        <v>316.42877799526417</v>
      </c>
      <c r="AE51" s="228">
        <v>316.42877799526417</v>
      </c>
      <c r="AF51" s="228">
        <v>316.42877799526417</v>
      </c>
      <c r="AG51" s="228">
        <v>317.11205781962411</v>
      </c>
      <c r="AH51" s="228">
        <v>316.42877799526417</v>
      </c>
      <c r="AI51" s="228">
        <v>316.42877799526417</v>
      </c>
    </row>
    <row r="52" spans="1:35" s="142" customFormat="1" ht="15.75" customHeight="1" x14ac:dyDescent="0.25">
      <c r="A52" s="140" t="s">
        <v>256</v>
      </c>
      <c r="B52" s="132" t="s">
        <v>217</v>
      </c>
      <c r="C52" s="212" t="s">
        <v>324</v>
      </c>
      <c r="D52" s="212">
        <v>57484</v>
      </c>
      <c r="E52" s="213" t="s">
        <v>402</v>
      </c>
      <c r="F52" s="186" t="s">
        <v>113</v>
      </c>
      <c r="G52" s="165">
        <v>50</v>
      </c>
      <c r="H52" s="165">
        <v>50</v>
      </c>
      <c r="I52" s="165">
        <v>50</v>
      </c>
      <c r="J52" s="165">
        <v>50</v>
      </c>
      <c r="K52" s="165">
        <v>50</v>
      </c>
      <c r="L52" s="165">
        <v>50</v>
      </c>
      <c r="M52" s="165">
        <v>50</v>
      </c>
      <c r="N52" s="165">
        <v>50</v>
      </c>
      <c r="O52" s="165">
        <v>50</v>
      </c>
      <c r="P52" s="165">
        <v>50</v>
      </c>
      <c r="Q52" s="165">
        <v>50</v>
      </c>
      <c r="R52" s="165">
        <v>50</v>
      </c>
      <c r="S52" s="165">
        <v>50</v>
      </c>
      <c r="T52" s="165">
        <v>50</v>
      </c>
      <c r="V52" s="228">
        <v>267.02908999999994</v>
      </c>
      <c r="W52" s="228">
        <v>270.66136</v>
      </c>
      <c r="X52" s="228">
        <v>272.14</v>
      </c>
      <c r="Y52" s="228">
        <v>275.20958040849825</v>
      </c>
      <c r="Z52" s="228">
        <v>274.64185042839824</v>
      </c>
      <c r="AA52" s="228">
        <v>274.64185042839824</v>
      </c>
      <c r="AB52" s="228">
        <v>274.64185042839824</v>
      </c>
      <c r="AC52" s="228">
        <v>275.20958040849825</v>
      </c>
      <c r="AD52" s="228">
        <v>274.64185042839824</v>
      </c>
      <c r="AE52" s="228">
        <v>274.64185042839824</v>
      </c>
      <c r="AF52" s="228">
        <v>274.64185042839824</v>
      </c>
      <c r="AG52" s="228">
        <v>275.20958040849825</v>
      </c>
      <c r="AH52" s="228">
        <v>274.64185042839824</v>
      </c>
      <c r="AI52" s="228">
        <v>274.64185042839824</v>
      </c>
    </row>
    <row r="53" spans="1:35" s="259" customFormat="1" ht="15.75" customHeight="1" x14ac:dyDescent="0.25">
      <c r="A53" s="140" t="s">
        <v>257</v>
      </c>
      <c r="B53" s="132" t="s">
        <v>201</v>
      </c>
      <c r="C53" s="145" t="s">
        <v>397</v>
      </c>
      <c r="D53" s="145">
        <v>52204</v>
      </c>
      <c r="E53" s="145" t="s">
        <v>400</v>
      </c>
      <c r="F53" s="186" t="s">
        <v>0</v>
      </c>
      <c r="G53" s="165">
        <v>1</v>
      </c>
      <c r="H53" s="165">
        <v>1</v>
      </c>
      <c r="I53" s="165">
        <v>1</v>
      </c>
      <c r="J53" s="165">
        <v>1</v>
      </c>
      <c r="K53" s="165">
        <v>1</v>
      </c>
      <c r="L53" s="165">
        <v>1</v>
      </c>
      <c r="M53" s="165">
        <v>1</v>
      </c>
      <c r="N53" s="165">
        <v>1</v>
      </c>
      <c r="O53" s="165">
        <v>1</v>
      </c>
      <c r="P53" s="165">
        <v>1</v>
      </c>
      <c r="Q53" s="165">
        <v>1</v>
      </c>
      <c r="R53" s="165">
        <v>1</v>
      </c>
      <c r="S53" s="165">
        <v>1</v>
      </c>
      <c r="T53" s="165">
        <v>1</v>
      </c>
      <c r="V53" s="228">
        <v>10</v>
      </c>
      <c r="W53" s="228">
        <v>10</v>
      </c>
      <c r="X53" s="228">
        <v>10</v>
      </c>
      <c r="Y53" s="228">
        <v>10</v>
      </c>
      <c r="Z53" s="228">
        <v>10</v>
      </c>
      <c r="AA53" s="228">
        <v>10</v>
      </c>
      <c r="AB53" s="228">
        <v>10</v>
      </c>
      <c r="AC53" s="228">
        <v>10</v>
      </c>
      <c r="AD53" s="228">
        <v>10</v>
      </c>
      <c r="AE53" s="228">
        <v>10</v>
      </c>
      <c r="AF53" s="228">
        <v>10</v>
      </c>
      <c r="AG53" s="228">
        <v>10</v>
      </c>
      <c r="AH53" s="228">
        <v>10</v>
      </c>
      <c r="AI53" s="228">
        <v>10</v>
      </c>
    </row>
    <row r="54" spans="1:35" s="259" customFormat="1" ht="15.75" customHeight="1" x14ac:dyDescent="0.25">
      <c r="A54" s="140" t="s">
        <v>258</v>
      </c>
      <c r="B54" s="132" t="s">
        <v>201</v>
      </c>
      <c r="C54" s="145" t="s">
        <v>399</v>
      </c>
      <c r="D54" s="145">
        <v>52204</v>
      </c>
      <c r="E54" s="145" t="s">
        <v>401</v>
      </c>
      <c r="F54" s="186" t="s">
        <v>0</v>
      </c>
      <c r="G54" s="165">
        <v>1</v>
      </c>
      <c r="H54" s="165">
        <v>1</v>
      </c>
      <c r="I54" s="165">
        <v>1</v>
      </c>
      <c r="J54" s="165">
        <v>1</v>
      </c>
      <c r="K54" s="165">
        <v>1</v>
      </c>
      <c r="L54" s="165">
        <v>1</v>
      </c>
      <c r="M54" s="165">
        <v>1</v>
      </c>
      <c r="N54" s="165">
        <v>1</v>
      </c>
      <c r="O54" s="165">
        <v>1</v>
      </c>
      <c r="P54" s="165">
        <v>1</v>
      </c>
      <c r="Q54" s="165">
        <v>1</v>
      </c>
      <c r="R54" s="165">
        <v>1</v>
      </c>
      <c r="S54" s="165">
        <v>1</v>
      </c>
      <c r="T54" s="165">
        <v>1</v>
      </c>
      <c r="V54" s="228">
        <v>10</v>
      </c>
      <c r="W54" s="228">
        <v>10</v>
      </c>
      <c r="X54" s="228">
        <v>10</v>
      </c>
      <c r="Y54" s="228">
        <v>10</v>
      </c>
      <c r="Z54" s="228">
        <v>10</v>
      </c>
      <c r="AA54" s="228">
        <v>10</v>
      </c>
      <c r="AB54" s="228">
        <v>10</v>
      </c>
      <c r="AC54" s="228">
        <v>10</v>
      </c>
      <c r="AD54" s="228">
        <v>10</v>
      </c>
      <c r="AE54" s="228">
        <v>10</v>
      </c>
      <c r="AF54" s="228">
        <v>10</v>
      </c>
      <c r="AG54" s="228">
        <v>10</v>
      </c>
      <c r="AH54" s="228">
        <v>10</v>
      </c>
      <c r="AI54" s="228">
        <v>10</v>
      </c>
    </row>
    <row r="55" spans="1:35" s="259" customFormat="1" ht="15.75" customHeight="1" x14ac:dyDescent="0.25">
      <c r="A55" s="140" t="s">
        <v>259</v>
      </c>
      <c r="B55" s="132" t="s">
        <v>218</v>
      </c>
      <c r="C55" s="212" t="s">
        <v>395</v>
      </c>
      <c r="D55" s="212">
        <v>57514</v>
      </c>
      <c r="E55" s="213" t="s">
        <v>396</v>
      </c>
      <c r="F55" s="186" t="s">
        <v>113</v>
      </c>
      <c r="G55" s="165">
        <v>70</v>
      </c>
      <c r="H55" s="165">
        <v>70</v>
      </c>
      <c r="I55" s="165">
        <v>70</v>
      </c>
      <c r="J55" s="165">
        <v>70</v>
      </c>
      <c r="K55" s="165">
        <v>70</v>
      </c>
      <c r="L55" s="165">
        <v>70</v>
      </c>
      <c r="M55" s="165">
        <v>70</v>
      </c>
      <c r="N55" s="165">
        <v>70</v>
      </c>
      <c r="O55" s="165">
        <v>70</v>
      </c>
      <c r="P55" s="165">
        <v>70</v>
      </c>
      <c r="Q55" s="165">
        <v>70</v>
      </c>
      <c r="R55" s="165">
        <v>70</v>
      </c>
      <c r="S55" s="165">
        <v>70</v>
      </c>
      <c r="T55" s="165">
        <v>70</v>
      </c>
      <c r="V55" s="228">
        <v>541.80199099999993</v>
      </c>
      <c r="W55" s="228">
        <v>577.28236700000014</v>
      </c>
      <c r="X55" s="228">
        <v>609.70000000000005</v>
      </c>
      <c r="Y55" s="228">
        <v>560.47562956369256</v>
      </c>
      <c r="Z55" s="228">
        <v>559.47259264054708</v>
      </c>
      <c r="AA55" s="228">
        <v>559.47259264054708</v>
      </c>
      <c r="AB55" s="228">
        <v>559.47259264054708</v>
      </c>
      <c r="AC55" s="228">
        <v>560.47562956369256</v>
      </c>
      <c r="AD55" s="228">
        <v>559.47259264054708</v>
      </c>
      <c r="AE55" s="228">
        <v>559.47259264054708</v>
      </c>
      <c r="AF55" s="228">
        <v>559.47259264054708</v>
      </c>
      <c r="AG55" s="228">
        <v>560.47562956369256</v>
      </c>
      <c r="AH55" s="228">
        <v>559.47259264054708</v>
      </c>
      <c r="AI55" s="228">
        <v>559.47259264054708</v>
      </c>
    </row>
    <row r="56" spans="1:35" s="259" customFormat="1" ht="15.75" customHeight="1" x14ac:dyDescent="0.25">
      <c r="A56" s="140" t="s">
        <v>260</v>
      </c>
      <c r="B56" s="132" t="s">
        <v>219</v>
      </c>
      <c r="C56" s="212" t="s">
        <v>324</v>
      </c>
      <c r="D56" s="212">
        <v>57995</v>
      </c>
      <c r="E56" s="213" t="s">
        <v>324</v>
      </c>
      <c r="F56" s="186" t="s">
        <v>113</v>
      </c>
      <c r="G56" s="165">
        <v>0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65">
        <v>0</v>
      </c>
      <c r="S56" s="165">
        <v>0</v>
      </c>
      <c r="T56" s="165">
        <v>0</v>
      </c>
      <c r="V56" s="228">
        <v>0</v>
      </c>
      <c r="W56" s="228">
        <v>0</v>
      </c>
      <c r="X56" s="228">
        <v>0</v>
      </c>
      <c r="Y56" s="228">
        <v>0</v>
      </c>
      <c r="Z56" s="228">
        <v>0</v>
      </c>
      <c r="AA56" s="228">
        <v>0</v>
      </c>
      <c r="AB56" s="228">
        <v>0</v>
      </c>
      <c r="AC56" s="228">
        <v>0</v>
      </c>
      <c r="AD56" s="228">
        <v>0</v>
      </c>
      <c r="AE56" s="228">
        <v>0</v>
      </c>
      <c r="AF56" s="228">
        <v>0</v>
      </c>
      <c r="AG56" s="228">
        <v>0</v>
      </c>
      <c r="AH56" s="228">
        <v>0</v>
      </c>
      <c r="AI56" s="228">
        <v>0</v>
      </c>
    </row>
    <row r="57" spans="1:35" s="259" customFormat="1" ht="15.75" customHeight="1" x14ac:dyDescent="0.25">
      <c r="A57" s="140" t="s">
        <v>261</v>
      </c>
      <c r="B57" s="132" t="s">
        <v>220</v>
      </c>
      <c r="C57" s="145" t="s">
        <v>387</v>
      </c>
      <c r="D57" s="145">
        <v>58467</v>
      </c>
      <c r="E57" s="145" t="s">
        <v>388</v>
      </c>
      <c r="F57" s="186" t="s">
        <v>117</v>
      </c>
      <c r="G57" s="165">
        <v>46</v>
      </c>
      <c r="H57" s="165">
        <v>46</v>
      </c>
      <c r="I57" s="165">
        <v>46</v>
      </c>
      <c r="J57" s="165">
        <v>46</v>
      </c>
      <c r="K57" s="165">
        <v>46</v>
      </c>
      <c r="L57" s="165">
        <v>46</v>
      </c>
      <c r="M57" s="165">
        <v>46</v>
      </c>
      <c r="N57" s="165">
        <v>46</v>
      </c>
      <c r="O57" s="165">
        <v>46</v>
      </c>
      <c r="P57" s="165">
        <v>46</v>
      </c>
      <c r="Q57" s="165">
        <v>46</v>
      </c>
      <c r="R57" s="165">
        <v>46</v>
      </c>
      <c r="S57" s="165">
        <v>46</v>
      </c>
      <c r="T57" s="165">
        <v>46</v>
      </c>
      <c r="V57" s="228">
        <v>351.44144999999997</v>
      </c>
      <c r="W57" s="228">
        <v>326.50317999999999</v>
      </c>
      <c r="X57" s="228">
        <v>370.93</v>
      </c>
      <c r="Y57" s="228">
        <v>365.69927000000382</v>
      </c>
      <c r="Z57" s="228">
        <v>364.74990000000366</v>
      </c>
      <c r="AA57" s="228">
        <v>364.74990000000366</v>
      </c>
      <c r="AB57" s="228">
        <v>364.74990000000366</v>
      </c>
      <c r="AC57" s="228">
        <v>365.69927000000382</v>
      </c>
      <c r="AD57" s="228">
        <v>364.74990000000366</v>
      </c>
      <c r="AE57" s="228">
        <v>364.74990000000366</v>
      </c>
      <c r="AF57" s="228">
        <v>364.74990000000366</v>
      </c>
      <c r="AG57" s="228">
        <v>365.69927000000382</v>
      </c>
      <c r="AH57" s="228">
        <v>364.74990000000366</v>
      </c>
      <c r="AI57" s="228">
        <v>364.74990000000366</v>
      </c>
    </row>
    <row r="58" spans="1:35" s="259" customFormat="1" ht="15.75" customHeight="1" x14ac:dyDescent="0.25">
      <c r="A58" s="140" t="s">
        <v>262</v>
      </c>
      <c r="B58" s="132" t="s">
        <v>221</v>
      </c>
      <c r="C58" s="145" t="s">
        <v>324</v>
      </c>
      <c r="D58" s="145">
        <v>58590</v>
      </c>
      <c r="E58" s="145" t="s">
        <v>386</v>
      </c>
      <c r="F58" s="186" t="s">
        <v>117</v>
      </c>
      <c r="G58" s="165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v>0</v>
      </c>
      <c r="S58" s="165">
        <v>0</v>
      </c>
      <c r="T58" s="165">
        <v>0</v>
      </c>
      <c r="V58" s="228">
        <v>55.087621999999996</v>
      </c>
      <c r="W58" s="228">
        <v>31.429000000000002</v>
      </c>
      <c r="X58" s="228">
        <v>55.38</v>
      </c>
      <c r="Y58" s="228">
        <v>55.710714999999126</v>
      </c>
      <c r="Z58" s="228">
        <v>55.575479999999132</v>
      </c>
      <c r="AA58" s="228">
        <v>55.575479999999132</v>
      </c>
      <c r="AB58" s="228">
        <v>55.575479999999132</v>
      </c>
      <c r="AC58" s="228">
        <v>55.710714999999126</v>
      </c>
      <c r="AD58" s="228">
        <v>55.575479999999132</v>
      </c>
      <c r="AE58" s="228">
        <v>55.575479999999132</v>
      </c>
      <c r="AF58" s="228">
        <v>55.575479999999132</v>
      </c>
      <c r="AG58" s="228">
        <v>55.710714999999126</v>
      </c>
      <c r="AH58" s="228">
        <v>55.575479999999132</v>
      </c>
      <c r="AI58" s="228">
        <v>55.575479999999132</v>
      </c>
    </row>
    <row r="59" spans="1:35" s="259" customFormat="1" ht="15.75" customHeight="1" x14ac:dyDescent="0.25">
      <c r="A59" s="140" t="s">
        <v>263</v>
      </c>
      <c r="B59" s="132" t="s">
        <v>222</v>
      </c>
      <c r="C59" s="145" t="s">
        <v>324</v>
      </c>
      <c r="D59" s="145">
        <v>58430</v>
      </c>
      <c r="E59" s="145" t="s">
        <v>382</v>
      </c>
      <c r="F59" s="186" t="s">
        <v>117</v>
      </c>
      <c r="G59" s="165">
        <v>42</v>
      </c>
      <c r="H59" s="165">
        <v>42</v>
      </c>
      <c r="I59" s="165">
        <v>42</v>
      </c>
      <c r="J59" s="165">
        <v>42</v>
      </c>
      <c r="K59" s="165">
        <v>42</v>
      </c>
      <c r="L59" s="165">
        <v>42</v>
      </c>
      <c r="M59" s="165">
        <v>42</v>
      </c>
      <c r="N59" s="165">
        <v>42</v>
      </c>
      <c r="O59" s="165">
        <v>42</v>
      </c>
      <c r="P59" s="165">
        <v>42</v>
      </c>
      <c r="Q59" s="165">
        <v>42</v>
      </c>
      <c r="R59" s="165">
        <v>42</v>
      </c>
      <c r="S59" s="165">
        <v>42</v>
      </c>
      <c r="T59" s="165">
        <v>42</v>
      </c>
      <c r="V59" s="228">
        <v>344.26582000000008</v>
      </c>
      <c r="W59" s="228">
        <v>337.27580000000006</v>
      </c>
      <c r="X59" s="228">
        <v>378.83</v>
      </c>
      <c r="Y59" s="228">
        <v>375.3125</v>
      </c>
      <c r="Z59" s="228">
        <v>374.42624999999998</v>
      </c>
      <c r="AA59" s="228">
        <v>374.42624999999998</v>
      </c>
      <c r="AB59" s="228">
        <v>374.42624999999998</v>
      </c>
      <c r="AC59" s="228">
        <v>375.3125</v>
      </c>
      <c r="AD59" s="228">
        <v>374.42624999999998</v>
      </c>
      <c r="AE59" s="228">
        <v>374.42624999999998</v>
      </c>
      <c r="AF59" s="228">
        <v>374.42624999999998</v>
      </c>
      <c r="AG59" s="228">
        <v>375.3125</v>
      </c>
      <c r="AH59" s="228">
        <v>374.42624999999998</v>
      </c>
      <c r="AI59" s="228">
        <v>374.42624999999998</v>
      </c>
    </row>
    <row r="60" spans="1:35" s="259" customFormat="1" ht="15.75" customHeight="1" x14ac:dyDescent="0.25">
      <c r="A60" s="140" t="s">
        <v>264</v>
      </c>
      <c r="B60" s="132" t="s">
        <v>223</v>
      </c>
      <c r="C60" s="145" t="s">
        <v>324</v>
      </c>
      <c r="D60" s="145" t="s">
        <v>324</v>
      </c>
      <c r="E60" s="145" t="s">
        <v>383</v>
      </c>
      <c r="F60" s="186" t="s">
        <v>117</v>
      </c>
      <c r="G60" s="165">
        <v>15</v>
      </c>
      <c r="H60" s="165">
        <v>15</v>
      </c>
      <c r="I60" s="165">
        <v>15</v>
      </c>
      <c r="J60" s="165">
        <v>15</v>
      </c>
      <c r="K60" s="165">
        <v>15</v>
      </c>
      <c r="L60" s="165">
        <v>15</v>
      </c>
      <c r="M60" s="165">
        <v>15</v>
      </c>
      <c r="N60" s="165">
        <v>15</v>
      </c>
      <c r="O60" s="165">
        <v>15</v>
      </c>
      <c r="P60" s="165">
        <v>15</v>
      </c>
      <c r="Q60" s="165">
        <v>15</v>
      </c>
      <c r="R60" s="165">
        <v>15</v>
      </c>
      <c r="S60" s="165">
        <v>15</v>
      </c>
      <c r="T60" s="165">
        <v>15</v>
      </c>
      <c r="V60" s="228">
        <v>123.31504999999999</v>
      </c>
      <c r="W60" s="228">
        <v>121.50429999999999</v>
      </c>
      <c r="X60" s="228">
        <v>136.38</v>
      </c>
      <c r="Y60" s="228">
        <v>135.11249999999802</v>
      </c>
      <c r="Z60" s="228">
        <v>134.79344999999805</v>
      </c>
      <c r="AA60" s="228">
        <v>134.79344999999805</v>
      </c>
      <c r="AB60" s="228">
        <v>134.79344999999805</v>
      </c>
      <c r="AC60" s="228">
        <v>135.11249999999802</v>
      </c>
      <c r="AD60" s="228">
        <v>134.79344999999805</v>
      </c>
      <c r="AE60" s="228">
        <v>134.79344999999805</v>
      </c>
      <c r="AF60" s="228">
        <v>134.79344999999805</v>
      </c>
      <c r="AG60" s="228">
        <v>135.11249999999802</v>
      </c>
      <c r="AH60" s="228">
        <v>134.79344999999805</v>
      </c>
      <c r="AI60" s="228">
        <v>134.79344999999805</v>
      </c>
    </row>
    <row r="61" spans="1:35" s="259" customFormat="1" ht="15.75" customHeight="1" x14ac:dyDescent="0.25">
      <c r="A61" s="140" t="s">
        <v>265</v>
      </c>
      <c r="B61" s="132" t="s">
        <v>224</v>
      </c>
      <c r="C61" s="212" t="s">
        <v>393</v>
      </c>
      <c r="D61" s="212" t="s">
        <v>324</v>
      </c>
      <c r="E61" s="213" t="s">
        <v>394</v>
      </c>
      <c r="F61" s="186" t="s">
        <v>113</v>
      </c>
      <c r="G61" s="165">
        <v>41</v>
      </c>
      <c r="H61" s="165">
        <v>41</v>
      </c>
      <c r="I61" s="165">
        <v>41</v>
      </c>
      <c r="J61" s="165">
        <v>41</v>
      </c>
      <c r="K61" s="165">
        <v>41</v>
      </c>
      <c r="L61" s="165">
        <v>41</v>
      </c>
      <c r="M61" s="165">
        <v>41</v>
      </c>
      <c r="N61" s="165">
        <v>41</v>
      </c>
      <c r="O61" s="165">
        <v>41</v>
      </c>
      <c r="P61" s="165">
        <v>41</v>
      </c>
      <c r="Q61" s="165">
        <v>41</v>
      </c>
      <c r="R61" s="165">
        <v>41</v>
      </c>
      <c r="S61" s="165">
        <v>41</v>
      </c>
      <c r="T61" s="165">
        <v>41</v>
      </c>
      <c r="V61" s="228">
        <v>443.37958999999995</v>
      </c>
      <c r="W61" s="228">
        <v>442.49217000000004</v>
      </c>
      <c r="X61" s="228">
        <v>438.23</v>
      </c>
      <c r="Y61" s="228">
        <v>435.72862451303052</v>
      </c>
      <c r="Z61" s="228">
        <v>434.50652573669061</v>
      </c>
      <c r="AA61" s="228">
        <v>434.50652573669061</v>
      </c>
      <c r="AB61" s="228">
        <v>434.50652573669061</v>
      </c>
      <c r="AC61" s="228">
        <v>435.72862451303052</v>
      </c>
      <c r="AD61" s="228">
        <v>434.50652573669061</v>
      </c>
      <c r="AE61" s="228">
        <v>434.50652573669061</v>
      </c>
      <c r="AF61" s="228">
        <v>434.50652573669061</v>
      </c>
      <c r="AG61" s="228">
        <v>435.72862451303052</v>
      </c>
      <c r="AH61" s="228">
        <v>434.50652573669061</v>
      </c>
      <c r="AI61" s="228">
        <v>434.50652573669061</v>
      </c>
    </row>
    <row r="62" spans="1:35" s="259" customFormat="1" ht="15.75" customHeight="1" x14ac:dyDescent="0.25">
      <c r="A62" s="140" t="s">
        <v>266</v>
      </c>
      <c r="B62" s="132" t="s">
        <v>225</v>
      </c>
      <c r="C62" s="145" t="s">
        <v>324</v>
      </c>
      <c r="D62" s="145">
        <v>59722</v>
      </c>
      <c r="E62" s="145" t="s">
        <v>370</v>
      </c>
      <c r="F62" s="186" t="s">
        <v>117</v>
      </c>
      <c r="G62" s="165">
        <v>0</v>
      </c>
      <c r="H62" s="165">
        <v>0</v>
      </c>
      <c r="I62" s="165">
        <v>0</v>
      </c>
      <c r="J62" s="165">
        <v>0</v>
      </c>
      <c r="K62" s="165">
        <v>0</v>
      </c>
      <c r="L62" s="165">
        <v>0</v>
      </c>
      <c r="M62" s="165">
        <v>0</v>
      </c>
      <c r="N62" s="165">
        <v>0</v>
      </c>
      <c r="O62" s="165">
        <v>0</v>
      </c>
      <c r="P62" s="165">
        <v>0</v>
      </c>
      <c r="Q62" s="165">
        <v>0</v>
      </c>
      <c r="R62" s="165">
        <v>0</v>
      </c>
      <c r="S62" s="165">
        <v>0</v>
      </c>
      <c r="T62" s="165">
        <v>0</v>
      </c>
      <c r="V62" s="228">
        <v>56.538959999999996</v>
      </c>
      <c r="W62" s="228">
        <v>33.021999999999998</v>
      </c>
      <c r="X62" s="228">
        <v>60.61</v>
      </c>
      <c r="Y62" s="228">
        <v>60.050000000000587</v>
      </c>
      <c r="Z62" s="228">
        <v>59.908200000000576</v>
      </c>
      <c r="AA62" s="228">
        <v>59.908200000000576</v>
      </c>
      <c r="AB62" s="228">
        <v>59.908200000000576</v>
      </c>
      <c r="AC62" s="228">
        <v>60.050000000000587</v>
      </c>
      <c r="AD62" s="228">
        <v>59.908200000000576</v>
      </c>
      <c r="AE62" s="228">
        <v>59.908200000000576</v>
      </c>
      <c r="AF62" s="228">
        <v>59.908200000000576</v>
      </c>
      <c r="AG62" s="228">
        <v>60.050000000000587</v>
      </c>
      <c r="AH62" s="228">
        <v>59.908200000000576</v>
      </c>
      <c r="AI62" s="228">
        <v>59.908200000000576</v>
      </c>
    </row>
    <row r="63" spans="1:35" s="259" customFormat="1" ht="15.75" customHeight="1" x14ac:dyDescent="0.25">
      <c r="A63" s="140" t="s">
        <v>267</v>
      </c>
      <c r="B63" s="132" t="s">
        <v>226</v>
      </c>
      <c r="C63" s="145" t="s">
        <v>324</v>
      </c>
      <c r="D63" s="145">
        <v>59088</v>
      </c>
      <c r="E63" s="145" t="s">
        <v>389</v>
      </c>
      <c r="F63" s="186" t="s">
        <v>117</v>
      </c>
      <c r="G63" s="165">
        <v>0</v>
      </c>
      <c r="H63" s="165">
        <v>0</v>
      </c>
      <c r="I63" s="165">
        <v>0</v>
      </c>
      <c r="J63" s="165">
        <v>0</v>
      </c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  <c r="Q63" s="165">
        <v>0</v>
      </c>
      <c r="R63" s="165">
        <v>0</v>
      </c>
      <c r="S63" s="165">
        <v>0</v>
      </c>
      <c r="T63" s="165">
        <v>0</v>
      </c>
      <c r="V63" s="228">
        <v>45.399010999999994</v>
      </c>
      <c r="W63" s="228">
        <v>29.989000000000001</v>
      </c>
      <c r="X63" s="228">
        <v>48.29</v>
      </c>
      <c r="Y63" s="228">
        <v>48.907400000000557</v>
      </c>
      <c r="Z63" s="228">
        <v>48.790400000000545</v>
      </c>
      <c r="AA63" s="228">
        <v>48.790400000000545</v>
      </c>
      <c r="AB63" s="228">
        <v>48.790400000000545</v>
      </c>
      <c r="AC63" s="228">
        <v>48.907400000000557</v>
      </c>
      <c r="AD63" s="228">
        <v>48.790400000000545</v>
      </c>
      <c r="AE63" s="228">
        <v>48.790400000000545</v>
      </c>
      <c r="AF63" s="228">
        <v>48.790400000000545</v>
      </c>
      <c r="AG63" s="228">
        <v>48.907400000000557</v>
      </c>
      <c r="AH63" s="228">
        <v>48.790400000000545</v>
      </c>
      <c r="AI63" s="228">
        <v>48.790400000000545</v>
      </c>
    </row>
    <row r="64" spans="1:35" s="259" customFormat="1" ht="15.75" customHeight="1" x14ac:dyDescent="0.25">
      <c r="A64" s="140" t="s">
        <v>268</v>
      </c>
      <c r="B64" s="132" t="s">
        <v>227</v>
      </c>
      <c r="C64" s="145" t="s">
        <v>324</v>
      </c>
      <c r="D64" s="145" t="s">
        <v>324</v>
      </c>
      <c r="E64" s="145" t="s">
        <v>372</v>
      </c>
      <c r="F64" s="186" t="s">
        <v>117</v>
      </c>
      <c r="G64" s="165">
        <v>1</v>
      </c>
      <c r="H64" s="165">
        <v>1</v>
      </c>
      <c r="I64" s="165">
        <v>1</v>
      </c>
      <c r="J64" s="165">
        <v>1</v>
      </c>
      <c r="K64" s="165">
        <v>1</v>
      </c>
      <c r="L64" s="165">
        <v>1</v>
      </c>
      <c r="M64" s="165">
        <v>1</v>
      </c>
      <c r="N64" s="165">
        <v>1</v>
      </c>
      <c r="O64" s="165">
        <v>1</v>
      </c>
      <c r="P64" s="165">
        <v>1</v>
      </c>
      <c r="Q64" s="165">
        <v>1</v>
      </c>
      <c r="R64" s="165">
        <v>1</v>
      </c>
      <c r="S64" s="165">
        <v>1</v>
      </c>
      <c r="T64" s="165">
        <v>1</v>
      </c>
      <c r="V64" s="228">
        <v>7</v>
      </c>
      <c r="W64" s="228">
        <v>7</v>
      </c>
      <c r="X64" s="228">
        <v>7</v>
      </c>
      <c r="Y64" s="228">
        <v>7</v>
      </c>
      <c r="Z64" s="228">
        <v>7</v>
      </c>
      <c r="AA64" s="228">
        <v>7</v>
      </c>
      <c r="AB64" s="228">
        <v>7</v>
      </c>
      <c r="AC64" s="228">
        <v>7</v>
      </c>
      <c r="AD64" s="228">
        <v>7</v>
      </c>
      <c r="AE64" s="228">
        <v>7</v>
      </c>
      <c r="AF64" s="228">
        <v>7</v>
      </c>
      <c r="AG64" s="228">
        <v>7</v>
      </c>
      <c r="AH64" s="228">
        <v>7</v>
      </c>
      <c r="AI64" s="228">
        <v>7</v>
      </c>
    </row>
    <row r="65" spans="1:35" s="259" customFormat="1" ht="15.75" customHeight="1" x14ac:dyDescent="0.25">
      <c r="A65" s="140" t="s">
        <v>269</v>
      </c>
      <c r="B65" s="132" t="s">
        <v>228</v>
      </c>
      <c r="C65" s="145" t="s">
        <v>324</v>
      </c>
      <c r="D65" s="145" t="s">
        <v>324</v>
      </c>
      <c r="E65" s="145" t="s">
        <v>373</v>
      </c>
      <c r="F65" s="186" t="s">
        <v>117</v>
      </c>
      <c r="G65" s="165">
        <v>1</v>
      </c>
      <c r="H65" s="165">
        <v>1</v>
      </c>
      <c r="I65" s="165">
        <v>1</v>
      </c>
      <c r="J65" s="165">
        <v>1</v>
      </c>
      <c r="K65" s="165">
        <v>1</v>
      </c>
      <c r="L65" s="165">
        <v>1</v>
      </c>
      <c r="M65" s="165">
        <v>1</v>
      </c>
      <c r="N65" s="165">
        <v>1</v>
      </c>
      <c r="O65" s="165">
        <v>1</v>
      </c>
      <c r="P65" s="165">
        <v>1</v>
      </c>
      <c r="Q65" s="165">
        <v>1</v>
      </c>
      <c r="R65" s="165">
        <v>1</v>
      </c>
      <c r="S65" s="165">
        <v>1</v>
      </c>
      <c r="T65" s="165">
        <v>1</v>
      </c>
      <c r="V65" s="228">
        <v>7</v>
      </c>
      <c r="W65" s="228">
        <v>7</v>
      </c>
      <c r="X65" s="228">
        <v>7</v>
      </c>
      <c r="Y65" s="228">
        <v>7</v>
      </c>
      <c r="Z65" s="228">
        <v>7</v>
      </c>
      <c r="AA65" s="228">
        <v>7</v>
      </c>
      <c r="AB65" s="228">
        <v>7</v>
      </c>
      <c r="AC65" s="228">
        <v>7</v>
      </c>
      <c r="AD65" s="228">
        <v>7</v>
      </c>
      <c r="AE65" s="228">
        <v>7</v>
      </c>
      <c r="AF65" s="228">
        <v>7</v>
      </c>
      <c r="AG65" s="228">
        <v>7</v>
      </c>
      <c r="AH65" s="228">
        <v>7</v>
      </c>
      <c r="AI65" s="228">
        <v>7</v>
      </c>
    </row>
    <row r="66" spans="1:35" s="259" customFormat="1" ht="15.75" customHeight="1" x14ac:dyDescent="0.25">
      <c r="A66" s="140" t="s">
        <v>270</v>
      </c>
      <c r="B66" s="132" t="s">
        <v>229</v>
      </c>
      <c r="C66" s="145" t="s">
        <v>378</v>
      </c>
      <c r="D66" s="145">
        <v>57455</v>
      </c>
      <c r="E66" s="145" t="s">
        <v>379</v>
      </c>
      <c r="F66" s="186" t="s">
        <v>117</v>
      </c>
      <c r="G66" s="165">
        <v>9</v>
      </c>
      <c r="H66" s="165">
        <v>9</v>
      </c>
      <c r="I66" s="165">
        <v>9</v>
      </c>
      <c r="J66" s="165">
        <v>9</v>
      </c>
      <c r="K66" s="165">
        <v>9</v>
      </c>
      <c r="L66" s="165">
        <v>9</v>
      </c>
      <c r="M66" s="165">
        <v>9</v>
      </c>
      <c r="N66" s="165">
        <v>9</v>
      </c>
      <c r="O66" s="165">
        <v>9</v>
      </c>
      <c r="P66" s="165">
        <v>9</v>
      </c>
      <c r="Q66" s="165">
        <v>9</v>
      </c>
      <c r="R66" s="165">
        <v>9</v>
      </c>
      <c r="S66" s="165">
        <v>9</v>
      </c>
      <c r="T66" s="185">
        <v>9</v>
      </c>
      <c r="U66" s="141"/>
      <c r="V66" s="243">
        <v>69.024495999999999</v>
      </c>
      <c r="W66" s="228">
        <v>68.298443000000006</v>
      </c>
      <c r="X66" s="228">
        <v>73.81</v>
      </c>
      <c r="Y66" s="228">
        <v>71.592300000000336</v>
      </c>
      <c r="Z66" s="228">
        <v>71.433440000000374</v>
      </c>
      <c r="AA66" s="228">
        <v>71.433440000000374</v>
      </c>
      <c r="AB66" s="228">
        <v>71.433440000000374</v>
      </c>
      <c r="AC66" s="228">
        <v>71.592300000000336</v>
      </c>
      <c r="AD66" s="228">
        <v>71.433440000000374</v>
      </c>
      <c r="AE66" s="228">
        <v>71.433440000000374</v>
      </c>
      <c r="AF66" s="228">
        <v>71.433440000000374</v>
      </c>
      <c r="AG66" s="228">
        <v>71.592300000000336</v>
      </c>
      <c r="AH66" s="228">
        <v>71.433440000000374</v>
      </c>
      <c r="AI66" s="228">
        <v>71.433440000000374</v>
      </c>
    </row>
    <row r="67" spans="1:35" s="259" customFormat="1" ht="15.75" customHeight="1" x14ac:dyDescent="0.25">
      <c r="A67" s="140" t="s">
        <v>271</v>
      </c>
      <c r="B67" s="132" t="s">
        <v>230</v>
      </c>
      <c r="C67" s="145" t="s">
        <v>324</v>
      </c>
      <c r="D67" s="145">
        <v>58062</v>
      </c>
      <c r="E67" s="145" t="s">
        <v>371</v>
      </c>
      <c r="F67" s="186" t="s">
        <v>117</v>
      </c>
      <c r="G67" s="165">
        <v>67</v>
      </c>
      <c r="H67" s="165">
        <v>67</v>
      </c>
      <c r="I67" s="165">
        <v>67</v>
      </c>
      <c r="J67" s="165">
        <v>67</v>
      </c>
      <c r="K67" s="165">
        <v>67</v>
      </c>
      <c r="L67" s="165">
        <v>67</v>
      </c>
      <c r="M67" s="165">
        <v>67</v>
      </c>
      <c r="N67" s="165">
        <v>67</v>
      </c>
      <c r="O67" s="165">
        <v>67</v>
      </c>
      <c r="P67" s="165">
        <v>67</v>
      </c>
      <c r="Q67" s="165">
        <v>67</v>
      </c>
      <c r="R67" s="165">
        <v>67</v>
      </c>
      <c r="S67" s="165">
        <v>67</v>
      </c>
      <c r="T67" s="165">
        <v>67</v>
      </c>
      <c r="V67" s="228">
        <v>509.8377000000001</v>
      </c>
      <c r="W67" s="228">
        <v>490.86307000000005</v>
      </c>
      <c r="X67" s="228">
        <v>554.78</v>
      </c>
      <c r="Y67" s="228">
        <v>549.26800000000003</v>
      </c>
      <c r="Z67" s="228">
        <v>548.00199999999995</v>
      </c>
      <c r="AA67" s="228">
        <v>548.00199999999995</v>
      </c>
      <c r="AB67" s="228">
        <v>548.00199999999995</v>
      </c>
      <c r="AC67" s="228">
        <v>549.26800000000003</v>
      </c>
      <c r="AD67" s="228">
        <v>548.00199999999995</v>
      </c>
      <c r="AE67" s="228">
        <v>548.00199999999995</v>
      </c>
      <c r="AF67" s="228">
        <v>548.00199999999995</v>
      </c>
      <c r="AG67" s="228">
        <v>549.26800000000003</v>
      </c>
      <c r="AH67" s="228">
        <v>548.00199999999995</v>
      </c>
      <c r="AI67" s="228">
        <v>548.00199999999995</v>
      </c>
    </row>
    <row r="68" spans="1:35" s="259" customFormat="1" ht="15.75" customHeight="1" x14ac:dyDescent="0.25">
      <c r="A68" s="140" t="s">
        <v>272</v>
      </c>
      <c r="B68" s="132" t="s">
        <v>231</v>
      </c>
      <c r="C68" s="212" t="s">
        <v>324</v>
      </c>
      <c r="D68" s="212">
        <v>57490</v>
      </c>
      <c r="E68" s="213" t="s">
        <v>390</v>
      </c>
      <c r="F68" s="186" t="s">
        <v>117</v>
      </c>
      <c r="G68" s="165">
        <v>43</v>
      </c>
      <c r="H68" s="165">
        <v>43</v>
      </c>
      <c r="I68" s="165">
        <v>43</v>
      </c>
      <c r="J68" s="165">
        <v>43</v>
      </c>
      <c r="K68" s="165">
        <v>43</v>
      </c>
      <c r="L68" s="165">
        <v>43</v>
      </c>
      <c r="M68" s="165">
        <v>43</v>
      </c>
      <c r="N68" s="165">
        <v>43</v>
      </c>
      <c r="O68" s="165">
        <v>43</v>
      </c>
      <c r="P68" s="165">
        <v>43</v>
      </c>
      <c r="Q68" s="165">
        <v>43</v>
      </c>
      <c r="R68" s="165">
        <v>43</v>
      </c>
      <c r="S68" s="165">
        <v>43</v>
      </c>
      <c r="T68" s="165">
        <v>43</v>
      </c>
      <c r="V68" s="228">
        <v>280.64944000000003</v>
      </c>
      <c r="W68" s="228">
        <v>273.05284</v>
      </c>
      <c r="X68" s="228">
        <v>323.10000000000002</v>
      </c>
      <c r="Y68" s="228">
        <v>549.26800000000003</v>
      </c>
      <c r="Z68" s="228">
        <v>548.00199999999995</v>
      </c>
      <c r="AA68" s="228">
        <v>548.00199999999995</v>
      </c>
      <c r="AB68" s="228">
        <v>548.00199999999995</v>
      </c>
      <c r="AC68" s="228">
        <v>549.26800000000003</v>
      </c>
      <c r="AD68" s="228">
        <v>548.00199999999995</v>
      </c>
      <c r="AE68" s="228">
        <v>548.00199999999995</v>
      </c>
      <c r="AF68" s="228">
        <v>548.00199999999995</v>
      </c>
      <c r="AG68" s="228">
        <v>549.26800000000003</v>
      </c>
      <c r="AH68" s="228">
        <v>548.00199999999995</v>
      </c>
      <c r="AI68" s="228">
        <v>548.00199999999995</v>
      </c>
    </row>
    <row r="69" spans="1:35" s="259" customFormat="1" ht="18" customHeight="1" x14ac:dyDescent="0.25">
      <c r="A69" s="140" t="s">
        <v>273</v>
      </c>
      <c r="B69" s="132" t="s">
        <v>232</v>
      </c>
      <c r="C69" s="212" t="s">
        <v>324</v>
      </c>
      <c r="D69" s="212">
        <v>57680</v>
      </c>
      <c r="E69" s="213" t="s">
        <v>392</v>
      </c>
      <c r="F69" s="186" t="s">
        <v>117</v>
      </c>
      <c r="G69" s="165">
        <v>42</v>
      </c>
      <c r="H69" s="165">
        <v>42</v>
      </c>
      <c r="I69" s="165">
        <v>42</v>
      </c>
      <c r="J69" s="165">
        <v>42</v>
      </c>
      <c r="K69" s="165">
        <v>42</v>
      </c>
      <c r="L69" s="165">
        <v>42</v>
      </c>
      <c r="M69" s="165">
        <v>42</v>
      </c>
      <c r="N69" s="165">
        <v>42</v>
      </c>
      <c r="O69" s="165">
        <v>42</v>
      </c>
      <c r="P69" s="165">
        <v>42</v>
      </c>
      <c r="Q69" s="165">
        <v>42</v>
      </c>
      <c r="R69" s="165">
        <v>42</v>
      </c>
      <c r="S69" s="165">
        <v>42</v>
      </c>
      <c r="T69" s="165">
        <v>42</v>
      </c>
      <c r="V69" s="228">
        <v>357.98456000000004</v>
      </c>
      <c r="W69" s="228">
        <v>335.12394999999998</v>
      </c>
      <c r="X69" s="228">
        <v>373.02</v>
      </c>
      <c r="Y69" s="228">
        <v>371.49151000000398</v>
      </c>
      <c r="Z69" s="228">
        <v>370.64696000000396</v>
      </c>
      <c r="AA69" s="228">
        <v>370.64696000000396</v>
      </c>
      <c r="AB69" s="228">
        <v>370.64696000000396</v>
      </c>
      <c r="AC69" s="228">
        <v>371.49151000000398</v>
      </c>
      <c r="AD69" s="228">
        <v>370.64696000000396</v>
      </c>
      <c r="AE69" s="228">
        <v>370.64696000000396</v>
      </c>
      <c r="AF69" s="228">
        <v>370.64696000000396</v>
      </c>
      <c r="AG69" s="228">
        <v>371.49151000000398</v>
      </c>
      <c r="AH69" s="228">
        <v>370.64696000000396</v>
      </c>
      <c r="AI69" s="228">
        <v>370.64696000000396</v>
      </c>
    </row>
    <row r="70" spans="1:35" s="259" customFormat="1" ht="15.75" customHeight="1" x14ac:dyDescent="0.25">
      <c r="A70" s="140" t="s">
        <v>274</v>
      </c>
      <c r="B70" s="132" t="s">
        <v>233</v>
      </c>
      <c r="C70" s="212" t="s">
        <v>384</v>
      </c>
      <c r="D70" s="212">
        <v>57708</v>
      </c>
      <c r="E70" s="213" t="s">
        <v>385</v>
      </c>
      <c r="F70" s="186" t="s">
        <v>117</v>
      </c>
      <c r="G70" s="165">
        <v>36.522769230769235</v>
      </c>
      <c r="H70" s="165">
        <v>36.522769230769235</v>
      </c>
      <c r="I70" s="165">
        <v>36.522769230769235</v>
      </c>
      <c r="J70" s="165">
        <v>36.522769230769235</v>
      </c>
      <c r="K70" s="165">
        <v>36.522769230769235</v>
      </c>
      <c r="L70" s="165">
        <v>36.522769230769235</v>
      </c>
      <c r="M70" s="165">
        <v>36.522769230769235</v>
      </c>
      <c r="N70" s="165">
        <v>36.522769230769235</v>
      </c>
      <c r="O70" s="165">
        <v>36.522769230769235</v>
      </c>
      <c r="P70" s="165">
        <v>36.522769230769235</v>
      </c>
      <c r="Q70" s="165">
        <v>36.522769230769235</v>
      </c>
      <c r="R70" s="165">
        <v>36.522769230769235</v>
      </c>
      <c r="S70" s="165">
        <v>36.522769230769235</v>
      </c>
      <c r="T70" s="165">
        <v>36.522769230769235</v>
      </c>
      <c r="V70" s="228">
        <v>269.21909000000005</v>
      </c>
      <c r="W70" s="228">
        <v>265.81841000000003</v>
      </c>
      <c r="X70" s="228">
        <v>283.06</v>
      </c>
      <c r="Y70" s="228">
        <v>269.76628000000017</v>
      </c>
      <c r="Z70" s="228">
        <v>269.08176000000009</v>
      </c>
      <c r="AA70" s="228">
        <v>269.08176000000009</v>
      </c>
      <c r="AB70" s="228">
        <v>269.08176000000009</v>
      </c>
      <c r="AC70" s="228">
        <v>269.76628000000017</v>
      </c>
      <c r="AD70" s="228">
        <v>269.08176000000009</v>
      </c>
      <c r="AE70" s="228">
        <v>269.08176000000009</v>
      </c>
      <c r="AF70" s="228">
        <v>269.08176000000009</v>
      </c>
      <c r="AG70" s="228">
        <v>269.76628000000017</v>
      </c>
      <c r="AH70" s="228">
        <v>269.08176000000009</v>
      </c>
      <c r="AI70" s="228">
        <v>269.08176000000009</v>
      </c>
    </row>
    <row r="71" spans="1:35" s="259" customFormat="1" ht="15.75" customHeight="1" x14ac:dyDescent="0.25">
      <c r="A71" s="140" t="s">
        <v>275</v>
      </c>
      <c r="B71" s="132" t="s">
        <v>234</v>
      </c>
      <c r="C71" s="212" t="s">
        <v>324</v>
      </c>
      <c r="D71" s="145">
        <v>58909</v>
      </c>
      <c r="E71" s="145" t="s">
        <v>374</v>
      </c>
      <c r="F71" s="186" t="s">
        <v>117</v>
      </c>
      <c r="G71" s="165">
        <v>0.6676923076923077</v>
      </c>
      <c r="H71" s="165">
        <v>0.6676923076923077</v>
      </c>
      <c r="I71" s="165">
        <v>0.6676923076923077</v>
      </c>
      <c r="J71" s="165">
        <v>0.6676923076923077</v>
      </c>
      <c r="K71" s="165">
        <v>0.6676923076923077</v>
      </c>
      <c r="L71" s="165">
        <v>0.6676923076923077</v>
      </c>
      <c r="M71" s="165">
        <v>0.6676923076923077</v>
      </c>
      <c r="N71" s="165">
        <v>0.6676923076923077</v>
      </c>
      <c r="O71" s="165">
        <v>0.6676923076923077</v>
      </c>
      <c r="P71" s="165">
        <v>0.6676923076923077</v>
      </c>
      <c r="Q71" s="165">
        <v>0.6676923076923077</v>
      </c>
      <c r="R71" s="165">
        <v>0.6676923076923077</v>
      </c>
      <c r="S71" s="165">
        <v>0.6676923076923077</v>
      </c>
      <c r="T71" s="165">
        <v>0.6676923076923077</v>
      </c>
      <c r="V71" s="228">
        <v>7</v>
      </c>
      <c r="W71" s="228">
        <v>5</v>
      </c>
      <c r="X71" s="228">
        <v>5</v>
      </c>
      <c r="Y71" s="228">
        <v>5</v>
      </c>
      <c r="Z71" s="228">
        <v>5</v>
      </c>
      <c r="AA71" s="228">
        <v>5</v>
      </c>
      <c r="AB71" s="228">
        <v>5</v>
      </c>
      <c r="AC71" s="228">
        <v>5</v>
      </c>
      <c r="AD71" s="228">
        <v>5</v>
      </c>
      <c r="AE71" s="228">
        <v>5</v>
      </c>
      <c r="AF71" s="228">
        <v>5</v>
      </c>
      <c r="AG71" s="228">
        <v>5</v>
      </c>
      <c r="AH71" s="228">
        <v>5</v>
      </c>
      <c r="AI71" s="228">
        <v>5</v>
      </c>
    </row>
    <row r="72" spans="1:35" s="259" customFormat="1" ht="15.75" customHeight="1" x14ac:dyDescent="0.25">
      <c r="A72" s="140" t="s">
        <v>276</v>
      </c>
      <c r="B72" s="132" t="s">
        <v>235</v>
      </c>
      <c r="C72" s="212" t="s">
        <v>324</v>
      </c>
      <c r="D72" s="145">
        <v>58911</v>
      </c>
      <c r="E72" s="145" t="s">
        <v>375</v>
      </c>
      <c r="F72" s="186" t="s">
        <v>117</v>
      </c>
      <c r="G72" s="165">
        <v>1.6692307692307693</v>
      </c>
      <c r="H72" s="165">
        <v>1.6692307692307693</v>
      </c>
      <c r="I72" s="165">
        <v>1.6692307692307693</v>
      </c>
      <c r="J72" s="165">
        <v>1.6692307692307693</v>
      </c>
      <c r="K72" s="165">
        <v>1.6692307692307693</v>
      </c>
      <c r="L72" s="165">
        <v>1.6692307692307693</v>
      </c>
      <c r="M72" s="165">
        <v>1.6692307692307693</v>
      </c>
      <c r="N72" s="165">
        <v>1.6692307692307693</v>
      </c>
      <c r="O72" s="165">
        <v>1.6692307692307693</v>
      </c>
      <c r="P72" s="165">
        <v>1.6692307692307693</v>
      </c>
      <c r="Q72" s="165">
        <v>1.6692307692307693</v>
      </c>
      <c r="R72" s="165">
        <v>1.6692307692307693</v>
      </c>
      <c r="S72" s="165">
        <v>1.6692307692307693</v>
      </c>
      <c r="T72" s="165">
        <v>1.6692307692307693</v>
      </c>
      <c r="V72" s="228">
        <v>7</v>
      </c>
      <c r="W72" s="228">
        <v>5</v>
      </c>
      <c r="X72" s="228">
        <v>5</v>
      </c>
      <c r="Y72" s="228">
        <v>5</v>
      </c>
      <c r="Z72" s="228">
        <v>5</v>
      </c>
      <c r="AA72" s="228">
        <v>5</v>
      </c>
      <c r="AB72" s="228">
        <v>5</v>
      </c>
      <c r="AC72" s="228">
        <v>5</v>
      </c>
      <c r="AD72" s="228">
        <v>5</v>
      </c>
      <c r="AE72" s="228">
        <v>5</v>
      </c>
      <c r="AF72" s="228">
        <v>5</v>
      </c>
      <c r="AG72" s="228">
        <v>5</v>
      </c>
      <c r="AH72" s="228">
        <v>5</v>
      </c>
      <c r="AI72" s="228">
        <v>5</v>
      </c>
    </row>
    <row r="73" spans="1:35" s="259" customFormat="1" ht="15.75" customHeight="1" x14ac:dyDescent="0.25">
      <c r="A73" s="140" t="s">
        <v>277</v>
      </c>
      <c r="B73" s="132" t="s">
        <v>236</v>
      </c>
      <c r="C73" s="212" t="s">
        <v>324</v>
      </c>
      <c r="D73" s="145">
        <v>58906</v>
      </c>
      <c r="E73" s="145" t="s">
        <v>376</v>
      </c>
      <c r="F73" s="186" t="s">
        <v>117</v>
      </c>
      <c r="G73" s="165">
        <v>0.83461538461538465</v>
      </c>
      <c r="H73" s="165">
        <v>0.83461538461538465</v>
      </c>
      <c r="I73" s="165">
        <v>0.83461538461538465</v>
      </c>
      <c r="J73" s="165">
        <v>0.83461538461538465</v>
      </c>
      <c r="K73" s="165">
        <v>0.83461538461538465</v>
      </c>
      <c r="L73" s="165">
        <v>0.83461538461538465</v>
      </c>
      <c r="M73" s="165">
        <v>0.83461538461538465</v>
      </c>
      <c r="N73" s="165">
        <v>0.83461538461538465</v>
      </c>
      <c r="O73" s="165">
        <v>0.83461538461538465</v>
      </c>
      <c r="P73" s="165">
        <v>0.83461538461538465</v>
      </c>
      <c r="Q73" s="165">
        <v>0.83461538461538465</v>
      </c>
      <c r="R73" s="165">
        <v>0.83461538461538465</v>
      </c>
      <c r="S73" s="165">
        <v>0.83461538461538465</v>
      </c>
      <c r="T73" s="165">
        <v>0.83461538461538465</v>
      </c>
      <c r="V73" s="228">
        <v>7</v>
      </c>
      <c r="W73" s="228">
        <v>5</v>
      </c>
      <c r="X73" s="228">
        <v>5</v>
      </c>
      <c r="Y73" s="228">
        <v>5</v>
      </c>
      <c r="Z73" s="228">
        <v>5</v>
      </c>
      <c r="AA73" s="228">
        <v>5</v>
      </c>
      <c r="AB73" s="228">
        <v>5</v>
      </c>
      <c r="AC73" s="228">
        <v>5</v>
      </c>
      <c r="AD73" s="228">
        <v>5</v>
      </c>
      <c r="AE73" s="228">
        <v>5</v>
      </c>
      <c r="AF73" s="228">
        <v>5</v>
      </c>
      <c r="AG73" s="228">
        <v>5</v>
      </c>
      <c r="AH73" s="228">
        <v>5</v>
      </c>
      <c r="AI73" s="228">
        <v>5</v>
      </c>
    </row>
    <row r="74" spans="1:35" s="259" customFormat="1" ht="15.75" customHeight="1" x14ac:dyDescent="0.25">
      <c r="A74" s="140" t="s">
        <v>278</v>
      </c>
      <c r="B74" s="132" t="s">
        <v>237</v>
      </c>
      <c r="C74" s="212" t="s">
        <v>324</v>
      </c>
      <c r="D74" s="145">
        <v>58907</v>
      </c>
      <c r="E74" s="145" t="s">
        <v>377</v>
      </c>
      <c r="F74" s="186" t="s">
        <v>117</v>
      </c>
      <c r="G74" s="165">
        <v>1.6692307692307693</v>
      </c>
      <c r="H74" s="165">
        <v>1.6692307692307693</v>
      </c>
      <c r="I74" s="165">
        <v>1.6692307692307693</v>
      </c>
      <c r="J74" s="165">
        <v>1.6692307692307693</v>
      </c>
      <c r="K74" s="165">
        <v>1.6692307692307693</v>
      </c>
      <c r="L74" s="165">
        <v>1.6692307692307693</v>
      </c>
      <c r="M74" s="165">
        <v>1.6692307692307693</v>
      </c>
      <c r="N74" s="165">
        <v>1.6692307692307693</v>
      </c>
      <c r="O74" s="165">
        <v>1.6692307692307693</v>
      </c>
      <c r="P74" s="165">
        <v>1.6692307692307693</v>
      </c>
      <c r="Q74" s="165">
        <v>1.6692307692307693</v>
      </c>
      <c r="R74" s="165">
        <v>1.6692307692307693</v>
      </c>
      <c r="S74" s="165">
        <v>1.6692307692307693</v>
      </c>
      <c r="T74" s="165">
        <v>1.6692307692307693</v>
      </c>
      <c r="V74" s="228">
        <v>7</v>
      </c>
      <c r="W74" s="228">
        <v>5</v>
      </c>
      <c r="X74" s="228">
        <v>5</v>
      </c>
      <c r="Y74" s="228">
        <v>5</v>
      </c>
      <c r="Z74" s="228">
        <v>5</v>
      </c>
      <c r="AA74" s="228">
        <v>5</v>
      </c>
      <c r="AB74" s="228">
        <v>5</v>
      </c>
      <c r="AC74" s="228">
        <v>5</v>
      </c>
      <c r="AD74" s="228">
        <v>5</v>
      </c>
      <c r="AE74" s="228">
        <v>5</v>
      </c>
      <c r="AF74" s="228">
        <v>5</v>
      </c>
      <c r="AG74" s="228">
        <v>5</v>
      </c>
      <c r="AH74" s="228">
        <v>5</v>
      </c>
      <c r="AI74" s="228">
        <v>5</v>
      </c>
    </row>
    <row r="75" spans="1:35" s="259" customFormat="1" ht="15.75" customHeight="1" x14ac:dyDescent="0.25">
      <c r="A75" s="140" t="s">
        <v>279</v>
      </c>
      <c r="B75" s="132" t="s">
        <v>238</v>
      </c>
      <c r="C75" s="212" t="s">
        <v>324</v>
      </c>
      <c r="D75" s="212">
        <v>60509</v>
      </c>
      <c r="E75" s="213" t="s">
        <v>371</v>
      </c>
      <c r="F75" s="186" t="s">
        <v>117</v>
      </c>
      <c r="G75" s="165">
        <v>50.07692307692308</v>
      </c>
      <c r="H75" s="165">
        <v>50.07692307692308</v>
      </c>
      <c r="I75" s="165">
        <v>50.07692307692308</v>
      </c>
      <c r="J75" s="165">
        <v>50.07692307692308</v>
      </c>
      <c r="K75" s="165">
        <v>50.07692307692308</v>
      </c>
      <c r="L75" s="165">
        <v>50.07692307692308</v>
      </c>
      <c r="M75" s="165">
        <v>50.07692307692308</v>
      </c>
      <c r="N75" s="165">
        <v>50.07692307692308</v>
      </c>
      <c r="O75" s="165">
        <v>50.07692307692308</v>
      </c>
      <c r="P75" s="165">
        <v>50.07692307692308</v>
      </c>
      <c r="Q75" s="165">
        <v>50.07692307692308</v>
      </c>
      <c r="R75" s="165">
        <v>50.07692307692308</v>
      </c>
      <c r="S75" s="165">
        <v>50.07692307692308</v>
      </c>
      <c r="T75" s="165">
        <v>50.07692307692308</v>
      </c>
      <c r="V75" s="228">
        <v>405</v>
      </c>
      <c r="W75" s="228">
        <v>385</v>
      </c>
      <c r="X75" s="228">
        <v>454.6</v>
      </c>
      <c r="Y75" s="228">
        <v>450.375</v>
      </c>
      <c r="Z75" s="228">
        <v>449.31150000000002</v>
      </c>
      <c r="AA75" s="228">
        <v>449.31150000000002</v>
      </c>
      <c r="AB75" s="228">
        <v>449.31150000000002</v>
      </c>
      <c r="AC75" s="228">
        <v>450.375</v>
      </c>
      <c r="AD75" s="228">
        <v>449.31150000000002</v>
      </c>
      <c r="AE75" s="228">
        <v>449.31150000000002</v>
      </c>
      <c r="AF75" s="228">
        <v>449.31150000000002</v>
      </c>
      <c r="AG75" s="228">
        <v>450.375</v>
      </c>
      <c r="AH75" s="228">
        <v>449.31150000000002</v>
      </c>
      <c r="AI75" s="228">
        <v>449.31150000000002</v>
      </c>
    </row>
    <row r="76" spans="1:35" s="259" customFormat="1" ht="15.75" customHeight="1" x14ac:dyDescent="0.25">
      <c r="A76" s="140" t="s">
        <v>280</v>
      </c>
      <c r="B76" s="132" t="s">
        <v>239</v>
      </c>
      <c r="C76" s="212" t="s">
        <v>324</v>
      </c>
      <c r="D76" s="212">
        <v>57959</v>
      </c>
      <c r="E76" s="213" t="s">
        <v>381</v>
      </c>
      <c r="F76" s="186" t="s">
        <v>117</v>
      </c>
      <c r="G76" s="165">
        <v>2.1032307692307692</v>
      </c>
      <c r="H76" s="165">
        <v>2.1032307692307692</v>
      </c>
      <c r="I76" s="165">
        <v>2.1032307692307692</v>
      </c>
      <c r="J76" s="165">
        <v>2.1032307692307692</v>
      </c>
      <c r="K76" s="165">
        <v>2.1032307692307692</v>
      </c>
      <c r="L76" s="165">
        <v>2.1032307692307692</v>
      </c>
      <c r="M76" s="165">
        <v>2.1032307692307692</v>
      </c>
      <c r="N76" s="165">
        <v>2.1032307692307692</v>
      </c>
      <c r="O76" s="165">
        <v>2.1032307692307692</v>
      </c>
      <c r="P76" s="165">
        <v>2.1032307692307692</v>
      </c>
      <c r="Q76" s="165">
        <v>2.1032307692307692</v>
      </c>
      <c r="R76" s="165">
        <v>2.1032307692307692</v>
      </c>
      <c r="S76" s="165">
        <v>2.1032307692307692</v>
      </c>
      <c r="T76" s="165">
        <v>2.1032307692307692</v>
      </c>
      <c r="V76" s="228">
        <v>13.436823839999999</v>
      </c>
      <c r="W76" s="228">
        <v>8.0080000000000009</v>
      </c>
      <c r="X76" s="228">
        <v>16.510000000000002</v>
      </c>
      <c r="Y76" s="228">
        <v>13.779297000000039</v>
      </c>
      <c r="Z76" s="228">
        <v>13.744584000000037</v>
      </c>
      <c r="AA76" s="228">
        <v>13.744584000000037</v>
      </c>
      <c r="AB76" s="228">
        <v>13.744584000000037</v>
      </c>
      <c r="AC76" s="228">
        <v>13.779297000000039</v>
      </c>
      <c r="AD76" s="228">
        <v>13.744584000000037</v>
      </c>
      <c r="AE76" s="228">
        <v>13.744584000000037</v>
      </c>
      <c r="AF76" s="228">
        <v>13.744584000000037</v>
      </c>
      <c r="AG76" s="228">
        <v>13.779297000000039</v>
      </c>
      <c r="AH76" s="228">
        <v>13.744584000000037</v>
      </c>
      <c r="AI76" s="228">
        <v>13.744584000000037</v>
      </c>
    </row>
    <row r="77" spans="1:35" s="259" customFormat="1" ht="15.75" customHeight="1" x14ac:dyDescent="0.25">
      <c r="A77" s="140" t="s">
        <v>281</v>
      </c>
      <c r="B77" s="132" t="s">
        <v>240</v>
      </c>
      <c r="C77" s="212" t="s">
        <v>324</v>
      </c>
      <c r="D77" s="212">
        <v>57491</v>
      </c>
      <c r="E77" s="213" t="s">
        <v>391</v>
      </c>
      <c r="F77" s="186" t="s">
        <v>117</v>
      </c>
      <c r="G77" s="165">
        <v>50.07692307692308</v>
      </c>
      <c r="H77" s="165">
        <v>50.07692307692308</v>
      </c>
      <c r="I77" s="165">
        <v>50.07692307692308</v>
      </c>
      <c r="J77" s="165">
        <v>50.07692307692308</v>
      </c>
      <c r="K77" s="165">
        <v>50.07692307692308</v>
      </c>
      <c r="L77" s="165">
        <v>50.07692307692308</v>
      </c>
      <c r="M77" s="165">
        <v>50.07692307692308</v>
      </c>
      <c r="N77" s="165">
        <v>50.07692307692308</v>
      </c>
      <c r="O77" s="165">
        <v>50.07692307692308</v>
      </c>
      <c r="P77" s="165">
        <v>50.07692307692308</v>
      </c>
      <c r="Q77" s="165">
        <v>50.07692307692308</v>
      </c>
      <c r="R77" s="165">
        <v>50.07692307692308</v>
      </c>
      <c r="S77" s="165">
        <v>50.07692307692308</v>
      </c>
      <c r="T77" s="165">
        <v>50.07692307692308</v>
      </c>
      <c r="V77" s="228">
        <v>390.61536999999998</v>
      </c>
      <c r="W77" s="228">
        <v>377.37602999999996</v>
      </c>
      <c r="X77" s="228">
        <v>400.28</v>
      </c>
      <c r="Y77" s="228">
        <v>394.6395</v>
      </c>
      <c r="Z77" s="228">
        <v>393.61500000000001</v>
      </c>
      <c r="AA77" s="228">
        <v>393.61500000000001</v>
      </c>
      <c r="AB77" s="228">
        <v>393.61500000000001</v>
      </c>
      <c r="AC77" s="228">
        <v>394.6395</v>
      </c>
      <c r="AD77" s="228">
        <v>393.61500000000001</v>
      </c>
      <c r="AE77" s="228">
        <v>393.61500000000001</v>
      </c>
      <c r="AF77" s="228">
        <v>393.61500000000001</v>
      </c>
      <c r="AG77" s="228">
        <v>394.6395</v>
      </c>
      <c r="AH77" s="228">
        <v>393.61500000000001</v>
      </c>
      <c r="AI77" s="228">
        <v>393.61500000000001</v>
      </c>
    </row>
    <row r="78" spans="1:35" ht="15.75" customHeight="1" x14ac:dyDescent="0.25">
      <c r="A78" s="27" t="s">
        <v>282</v>
      </c>
      <c r="B78" s="38" t="s">
        <v>241</v>
      </c>
      <c r="C78" s="83" t="s">
        <v>324</v>
      </c>
      <c r="D78" s="83">
        <v>60315</v>
      </c>
      <c r="E78" s="83" t="s">
        <v>369</v>
      </c>
      <c r="F78" s="186" t="s">
        <v>117</v>
      </c>
      <c r="G78" s="165">
        <v>0</v>
      </c>
      <c r="H78" s="165">
        <v>0</v>
      </c>
      <c r="I78" s="165">
        <v>7</v>
      </c>
      <c r="J78" s="165">
        <v>7</v>
      </c>
      <c r="K78" s="165">
        <v>7</v>
      </c>
      <c r="L78" s="165">
        <v>7</v>
      </c>
      <c r="M78" s="165">
        <v>7</v>
      </c>
      <c r="N78" s="165">
        <v>7</v>
      </c>
      <c r="O78" s="165">
        <v>7</v>
      </c>
      <c r="P78" s="165">
        <v>7</v>
      </c>
      <c r="Q78" s="165">
        <v>7</v>
      </c>
      <c r="R78" s="165">
        <v>7</v>
      </c>
      <c r="S78" s="165">
        <v>7</v>
      </c>
      <c r="T78" s="165">
        <v>7</v>
      </c>
      <c r="U78" s="2"/>
      <c r="V78" s="228">
        <v>0</v>
      </c>
      <c r="W78" s="228">
        <v>6.2E-2</v>
      </c>
      <c r="X78" s="228">
        <v>0.124</v>
      </c>
      <c r="Y78" s="228">
        <v>48.907400000000557</v>
      </c>
      <c r="Z78" s="228">
        <v>48.790400000000545</v>
      </c>
      <c r="AA78" s="228">
        <v>48.790400000000545</v>
      </c>
      <c r="AB78" s="228">
        <v>48.790400000000545</v>
      </c>
      <c r="AC78" s="228">
        <v>48.907400000000557</v>
      </c>
      <c r="AD78" s="228">
        <v>48.790400000000545</v>
      </c>
      <c r="AE78" s="228">
        <v>48.790400000000545</v>
      </c>
      <c r="AF78" s="228">
        <v>48.790400000000545</v>
      </c>
      <c r="AG78" s="228">
        <v>48.907400000000557</v>
      </c>
      <c r="AH78" s="228">
        <v>48.790400000000545</v>
      </c>
      <c r="AI78" s="228">
        <v>48.790400000000545</v>
      </c>
    </row>
    <row r="79" spans="1:35" ht="15.75" customHeight="1" x14ac:dyDescent="0.25">
      <c r="A79" s="27" t="s">
        <v>283</v>
      </c>
      <c r="B79" s="38" t="s">
        <v>3</v>
      </c>
      <c r="C79" s="83" t="s">
        <v>324</v>
      </c>
      <c r="D79" s="83" t="s">
        <v>324</v>
      </c>
      <c r="E79" s="83" t="s">
        <v>324</v>
      </c>
      <c r="F79" s="186" t="s">
        <v>1</v>
      </c>
      <c r="G79" s="165">
        <v>0</v>
      </c>
      <c r="H79" s="165">
        <v>0</v>
      </c>
      <c r="I79" s="165">
        <v>0</v>
      </c>
      <c r="J79" s="165">
        <v>0</v>
      </c>
      <c r="K79" s="165">
        <v>0</v>
      </c>
      <c r="L79" s="165">
        <v>0</v>
      </c>
      <c r="M79" s="165">
        <v>0</v>
      </c>
      <c r="N79" s="165">
        <v>0</v>
      </c>
      <c r="O79" s="165">
        <v>0</v>
      </c>
      <c r="P79" s="165">
        <v>0</v>
      </c>
      <c r="Q79" s="165">
        <v>0</v>
      </c>
      <c r="R79" s="165">
        <v>0</v>
      </c>
      <c r="S79" s="165">
        <v>0</v>
      </c>
      <c r="T79" s="165">
        <v>0</v>
      </c>
      <c r="U79" s="2"/>
      <c r="V79" s="228">
        <v>0</v>
      </c>
      <c r="W79" s="228">
        <v>6.2E-2</v>
      </c>
      <c r="X79" s="228">
        <v>0.124</v>
      </c>
      <c r="Y79" s="228">
        <v>0.186</v>
      </c>
      <c r="Z79" s="228">
        <v>0.248</v>
      </c>
      <c r="AA79" s="228">
        <v>0.31</v>
      </c>
      <c r="AB79" s="228">
        <v>0.372</v>
      </c>
      <c r="AC79" s="228">
        <v>0.434</v>
      </c>
      <c r="AD79" s="228">
        <v>0.496</v>
      </c>
      <c r="AE79" s="228">
        <v>0.55800000000000005</v>
      </c>
      <c r="AF79" s="228">
        <v>0.62</v>
      </c>
      <c r="AG79" s="228">
        <v>0.68200000000000005</v>
      </c>
      <c r="AH79" s="228">
        <v>0.74399999999999999</v>
      </c>
      <c r="AI79" s="228">
        <v>0.80600000000000005</v>
      </c>
    </row>
    <row r="80" spans="1:35" ht="15.75" customHeight="1" x14ac:dyDescent="0.25">
      <c r="A80" s="27" t="s">
        <v>158</v>
      </c>
      <c r="B80" s="39" t="s">
        <v>74</v>
      </c>
      <c r="C80" s="133"/>
      <c r="D80" s="133"/>
      <c r="E80" s="133"/>
      <c r="F80" s="193"/>
      <c r="G80" s="146">
        <f t="shared" ref="G80:T80" si="13">SUM(G81:G93)</f>
        <v>1625.7689999999998</v>
      </c>
      <c r="H80" s="146">
        <f t="shared" si="13"/>
        <v>1625.7689999999998</v>
      </c>
      <c r="I80" s="146">
        <f t="shared" si="13"/>
        <v>1625.7689999999998</v>
      </c>
      <c r="J80" s="146">
        <f t="shared" si="13"/>
        <v>1025.1690000000001</v>
      </c>
      <c r="K80" s="146">
        <f t="shared" si="13"/>
        <v>943.78899999999987</v>
      </c>
      <c r="L80" s="146">
        <f t="shared" si="13"/>
        <v>946.76899999999989</v>
      </c>
      <c r="M80" s="146">
        <f t="shared" si="13"/>
        <v>946.76899999999989</v>
      </c>
      <c r="N80" s="146">
        <f t="shared" si="13"/>
        <v>946.76899999999989</v>
      </c>
      <c r="O80" s="146">
        <f t="shared" si="13"/>
        <v>931.505</v>
      </c>
      <c r="P80" s="146">
        <f t="shared" si="13"/>
        <v>931.505</v>
      </c>
      <c r="Q80" s="146">
        <f t="shared" si="13"/>
        <v>931.505</v>
      </c>
      <c r="R80" s="146">
        <f t="shared" si="13"/>
        <v>931.505</v>
      </c>
      <c r="S80" s="146">
        <f t="shared" si="13"/>
        <v>931.505</v>
      </c>
      <c r="T80" s="146">
        <f t="shared" si="13"/>
        <v>931.505</v>
      </c>
      <c r="U80" s="2"/>
      <c r="V80" s="241">
        <f t="shared" ref="V80:AI80" si="14">SUM(V81:V93)</f>
        <v>2420.3324058079997</v>
      </c>
      <c r="W80" s="241">
        <f t="shared" si="14"/>
        <v>793.97857596000017</v>
      </c>
      <c r="X80" s="254">
        <f t="shared" si="14"/>
        <v>3590.16</v>
      </c>
      <c r="Y80" s="254">
        <f t="shared" si="14"/>
        <v>1791.3167521446107</v>
      </c>
      <c r="Z80" s="254">
        <f t="shared" si="14"/>
        <v>1953.4883290481901</v>
      </c>
      <c r="AA80" s="254">
        <f t="shared" si="14"/>
        <v>2458.2030850327078</v>
      </c>
      <c r="AB80" s="254">
        <f t="shared" si="14"/>
        <v>2441.4326570690273</v>
      </c>
      <c r="AC80" s="254">
        <f t="shared" si="14"/>
        <v>2195.0406632967247</v>
      </c>
      <c r="AD80" s="254">
        <f t="shared" si="14"/>
        <v>1833.6542951156559</v>
      </c>
      <c r="AE80" s="254">
        <f t="shared" si="14"/>
        <v>2193.999301121913</v>
      </c>
      <c r="AF80" s="254">
        <f t="shared" si="14"/>
        <v>1750.5997061046962</v>
      </c>
      <c r="AG80" s="254">
        <f t="shared" si="14"/>
        <v>2124.0421535331739</v>
      </c>
      <c r="AH80" s="254">
        <f t="shared" si="14"/>
        <v>1870.1871929506453</v>
      </c>
      <c r="AI80" s="254">
        <f t="shared" si="14"/>
        <v>1855.2708035969752</v>
      </c>
    </row>
    <row r="81" spans="1:35" ht="15.75" customHeight="1" x14ac:dyDescent="0.25">
      <c r="A81" s="27" t="s">
        <v>159</v>
      </c>
      <c r="B81" s="121" t="s">
        <v>291</v>
      </c>
      <c r="C81" s="83" t="s">
        <v>365</v>
      </c>
      <c r="D81" s="83">
        <v>55345</v>
      </c>
      <c r="E81" s="83" t="s">
        <v>366</v>
      </c>
      <c r="F81" s="191" t="s">
        <v>100</v>
      </c>
      <c r="G81" s="146">
        <v>604</v>
      </c>
      <c r="H81" s="146">
        <v>604</v>
      </c>
      <c r="I81" s="146">
        <v>604</v>
      </c>
      <c r="J81" s="146">
        <v>0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0</v>
      </c>
      <c r="S81" s="146">
        <v>0</v>
      </c>
      <c r="T81" s="146">
        <v>0</v>
      </c>
      <c r="U81" s="2"/>
      <c r="V81" s="228">
        <v>2148.8303731189999</v>
      </c>
      <c r="W81" s="228">
        <v>491.9056062200001</v>
      </c>
      <c r="X81" s="255">
        <v>2106.63</v>
      </c>
      <c r="Y81" s="255">
        <v>0</v>
      </c>
      <c r="Z81" s="255">
        <v>0</v>
      </c>
      <c r="AA81" s="255">
        <v>0</v>
      </c>
      <c r="AB81" s="255">
        <v>0</v>
      </c>
      <c r="AC81" s="255">
        <v>0</v>
      </c>
      <c r="AD81" s="255">
        <v>0</v>
      </c>
      <c r="AE81" s="255">
        <v>0</v>
      </c>
      <c r="AF81" s="255">
        <v>0</v>
      </c>
      <c r="AG81" s="255">
        <v>0</v>
      </c>
      <c r="AH81" s="255">
        <v>0</v>
      </c>
      <c r="AI81" s="255">
        <v>0</v>
      </c>
    </row>
    <row r="82" spans="1:35" ht="15.75" customHeight="1" x14ac:dyDescent="0.25">
      <c r="A82" s="27" t="s">
        <v>160</v>
      </c>
      <c r="B82" s="38" t="s">
        <v>292</v>
      </c>
      <c r="C82" s="83" t="s">
        <v>324</v>
      </c>
      <c r="D82" s="83" t="s">
        <v>324</v>
      </c>
      <c r="E82" s="83" t="s">
        <v>324</v>
      </c>
      <c r="F82" s="191" t="s">
        <v>100</v>
      </c>
      <c r="G82" s="165">
        <v>50</v>
      </c>
      <c r="H82" s="165">
        <v>50</v>
      </c>
      <c r="I82" s="165">
        <v>50</v>
      </c>
      <c r="J82" s="165">
        <v>50</v>
      </c>
      <c r="K82" s="165">
        <v>6</v>
      </c>
      <c r="L82" s="165">
        <v>6</v>
      </c>
      <c r="M82" s="165">
        <v>6</v>
      </c>
      <c r="N82" s="165">
        <v>6</v>
      </c>
      <c r="O82" s="165">
        <v>0</v>
      </c>
      <c r="P82" s="165">
        <v>0</v>
      </c>
      <c r="Q82" s="165">
        <v>0</v>
      </c>
      <c r="R82" s="165">
        <v>0</v>
      </c>
      <c r="S82" s="165">
        <v>0</v>
      </c>
      <c r="T82" s="165">
        <v>0</v>
      </c>
      <c r="U82" s="2"/>
      <c r="V82" s="228">
        <v>13.36401</v>
      </c>
      <c r="W82" s="228">
        <v>41.301109999999994</v>
      </c>
      <c r="X82" s="255">
        <v>48.6</v>
      </c>
      <c r="Y82" s="255">
        <v>10.914</v>
      </c>
      <c r="Z82" s="255">
        <v>10.696999999999999</v>
      </c>
      <c r="AA82" s="255">
        <v>88.605057008939994</v>
      </c>
      <c r="AB82" s="255">
        <v>78.793999946810004</v>
      </c>
      <c r="AC82" s="255">
        <v>0</v>
      </c>
      <c r="AD82" s="255">
        <v>0</v>
      </c>
      <c r="AE82" s="255">
        <v>0</v>
      </c>
      <c r="AF82" s="255">
        <v>0</v>
      </c>
      <c r="AG82" s="255">
        <v>0</v>
      </c>
      <c r="AH82" s="255">
        <v>0</v>
      </c>
      <c r="AI82" s="255">
        <v>0</v>
      </c>
    </row>
    <row r="83" spans="1:35" ht="15.75" customHeight="1" x14ac:dyDescent="0.25">
      <c r="A83" s="27" t="s">
        <v>161</v>
      </c>
      <c r="B83" s="38" t="s">
        <v>293</v>
      </c>
      <c r="C83" s="83" t="s">
        <v>324</v>
      </c>
      <c r="D83" s="83" t="s">
        <v>324</v>
      </c>
      <c r="E83" s="83" t="s">
        <v>359</v>
      </c>
      <c r="F83" s="191" t="s">
        <v>100</v>
      </c>
      <c r="G83" s="165">
        <v>3.2639999999999998</v>
      </c>
      <c r="H83" s="165">
        <v>3.2639999999999998</v>
      </c>
      <c r="I83" s="165">
        <v>3.2639999999999998</v>
      </c>
      <c r="J83" s="165">
        <v>3.2639999999999998</v>
      </c>
      <c r="K83" s="165">
        <v>3.2639999999999998</v>
      </c>
      <c r="L83" s="165">
        <v>3.2639999999999998</v>
      </c>
      <c r="M83" s="165">
        <v>3.2639999999999998</v>
      </c>
      <c r="N83" s="165">
        <v>3.2639999999999998</v>
      </c>
      <c r="O83" s="165">
        <v>0</v>
      </c>
      <c r="P83" s="165">
        <v>0</v>
      </c>
      <c r="Q83" s="165">
        <v>0</v>
      </c>
      <c r="R83" s="165">
        <v>0</v>
      </c>
      <c r="S83" s="165">
        <v>0</v>
      </c>
      <c r="T83" s="165">
        <v>0</v>
      </c>
      <c r="U83" s="2"/>
      <c r="V83" s="228">
        <v>13.382517999999999</v>
      </c>
      <c r="W83" s="228">
        <v>7.7296270000000016</v>
      </c>
      <c r="X83" s="255">
        <v>4.9400000000000004</v>
      </c>
      <c r="Y83" s="255">
        <v>23.716800000003794</v>
      </c>
      <c r="Z83" s="255">
        <v>23.652000000003778</v>
      </c>
      <c r="AA83" s="255">
        <v>23.652000000003778</v>
      </c>
      <c r="AB83" s="255">
        <v>23.652000000003778</v>
      </c>
      <c r="AC83" s="255">
        <v>9.7848000000000397</v>
      </c>
      <c r="AD83" s="255">
        <v>0</v>
      </c>
      <c r="AE83" s="255">
        <v>0</v>
      </c>
      <c r="AF83" s="255">
        <v>0</v>
      </c>
      <c r="AG83" s="255">
        <v>0</v>
      </c>
      <c r="AH83" s="255">
        <v>0</v>
      </c>
      <c r="AI83" s="255">
        <v>0</v>
      </c>
    </row>
    <row r="84" spans="1:35" ht="15.75" customHeight="1" x14ac:dyDescent="0.25">
      <c r="A84" s="27" t="s">
        <v>162</v>
      </c>
      <c r="B84" s="38" t="s">
        <v>294</v>
      </c>
      <c r="C84" s="83" t="s">
        <v>358</v>
      </c>
      <c r="D84" s="83">
        <v>54749</v>
      </c>
      <c r="E84" s="83" t="s">
        <v>359</v>
      </c>
      <c r="F84" s="191" t="s">
        <v>100</v>
      </c>
      <c r="G84" s="165">
        <v>49.9</v>
      </c>
      <c r="H84" s="165">
        <v>49.9</v>
      </c>
      <c r="I84" s="165">
        <v>49.9</v>
      </c>
      <c r="J84" s="165">
        <v>49.9</v>
      </c>
      <c r="K84" s="165">
        <v>6</v>
      </c>
      <c r="L84" s="165">
        <v>6</v>
      </c>
      <c r="M84" s="165">
        <v>6</v>
      </c>
      <c r="N84" s="165">
        <v>6</v>
      </c>
      <c r="O84" s="165">
        <v>0</v>
      </c>
      <c r="P84" s="165">
        <v>0</v>
      </c>
      <c r="Q84" s="165">
        <v>0</v>
      </c>
      <c r="R84" s="165">
        <v>0</v>
      </c>
      <c r="S84" s="165">
        <v>0</v>
      </c>
      <c r="T84" s="165">
        <v>0</v>
      </c>
      <c r="U84" s="2"/>
      <c r="V84" s="228">
        <v>22.338829999999998</v>
      </c>
      <c r="W84" s="228">
        <v>19.030027</v>
      </c>
      <c r="X84" s="255">
        <v>93.27</v>
      </c>
      <c r="Y84" s="255">
        <v>77.27</v>
      </c>
      <c r="Z84" s="255">
        <v>89.767754374999996</v>
      </c>
      <c r="AA84" s="255">
        <v>125.5737037871</v>
      </c>
      <c r="AB84" s="255">
        <v>123.38429783463</v>
      </c>
      <c r="AC84" s="255">
        <v>109.99</v>
      </c>
      <c r="AD84" s="255">
        <v>18.12</v>
      </c>
      <c r="AE84" s="255">
        <v>0</v>
      </c>
      <c r="AF84" s="255">
        <v>0</v>
      </c>
      <c r="AG84" s="255">
        <v>0</v>
      </c>
      <c r="AH84" s="255">
        <v>0</v>
      </c>
      <c r="AI84" s="255">
        <v>0</v>
      </c>
    </row>
    <row r="85" spans="1:35" ht="15.75" customHeight="1" x14ac:dyDescent="0.25">
      <c r="A85" s="27" t="s">
        <v>163</v>
      </c>
      <c r="B85" s="38" t="s">
        <v>295</v>
      </c>
      <c r="C85" s="83" t="s">
        <v>367</v>
      </c>
      <c r="D85" s="83">
        <v>56914</v>
      </c>
      <c r="E85" s="83" t="s">
        <v>368</v>
      </c>
      <c r="F85" s="191" t="s">
        <v>100</v>
      </c>
      <c r="G85" s="165">
        <v>96</v>
      </c>
      <c r="H85" s="165">
        <v>96</v>
      </c>
      <c r="I85" s="165">
        <v>96</v>
      </c>
      <c r="J85" s="165">
        <v>96</v>
      </c>
      <c r="K85" s="165">
        <v>96</v>
      </c>
      <c r="L85" s="165">
        <v>96</v>
      </c>
      <c r="M85" s="165">
        <v>96</v>
      </c>
      <c r="N85" s="165">
        <v>96</v>
      </c>
      <c r="O85" s="165">
        <v>96</v>
      </c>
      <c r="P85" s="165">
        <v>96</v>
      </c>
      <c r="Q85" s="165">
        <v>96</v>
      </c>
      <c r="R85" s="165">
        <v>96</v>
      </c>
      <c r="S85" s="165">
        <v>96</v>
      </c>
      <c r="T85" s="165">
        <v>96</v>
      </c>
      <c r="U85" s="2"/>
      <c r="V85" s="228">
        <v>43.300854737000002</v>
      </c>
      <c r="W85" s="228">
        <v>33.877161600000001</v>
      </c>
      <c r="X85" s="255">
        <v>18.73</v>
      </c>
      <c r="Y85" s="255">
        <v>113.44772806418761</v>
      </c>
      <c r="Z85" s="255">
        <v>124.96706388918699</v>
      </c>
      <c r="AA85" s="255">
        <v>152.71273942499519</v>
      </c>
      <c r="AB85" s="255">
        <v>160.10717803814467</v>
      </c>
      <c r="AC85" s="255">
        <v>142.98127551335565</v>
      </c>
      <c r="AD85" s="255">
        <v>134.54954086756641</v>
      </c>
      <c r="AE85" s="255">
        <v>162.51744900738453</v>
      </c>
      <c r="AF85" s="255">
        <v>125.02743158840714</v>
      </c>
      <c r="AG85" s="255">
        <v>158.76508165791492</v>
      </c>
      <c r="AH85" s="255">
        <v>138.27387784880614</v>
      </c>
      <c r="AI85" s="255">
        <v>140.09198375138601</v>
      </c>
    </row>
    <row r="86" spans="1:35" ht="15.75" customHeight="1" x14ac:dyDescent="0.25">
      <c r="A86" s="27" t="s">
        <v>284</v>
      </c>
      <c r="B86" s="38" t="s">
        <v>296</v>
      </c>
      <c r="C86" s="83" t="s">
        <v>363</v>
      </c>
      <c r="D86" s="83">
        <v>57001</v>
      </c>
      <c r="E86" s="83" t="s">
        <v>364</v>
      </c>
      <c r="F86" s="191" t="s">
        <v>100</v>
      </c>
      <c r="G86" s="165">
        <v>48</v>
      </c>
      <c r="H86" s="165">
        <v>48</v>
      </c>
      <c r="I86" s="165">
        <v>48</v>
      </c>
      <c r="J86" s="165">
        <v>48</v>
      </c>
      <c r="K86" s="165">
        <v>48</v>
      </c>
      <c r="L86" s="165">
        <v>48</v>
      </c>
      <c r="M86" s="165">
        <v>48</v>
      </c>
      <c r="N86" s="165">
        <v>48</v>
      </c>
      <c r="O86" s="165">
        <v>48</v>
      </c>
      <c r="P86" s="165">
        <v>48</v>
      </c>
      <c r="Q86" s="165">
        <v>48</v>
      </c>
      <c r="R86" s="165">
        <v>48</v>
      </c>
      <c r="S86" s="165">
        <v>48</v>
      </c>
      <c r="T86" s="165">
        <v>48</v>
      </c>
      <c r="U86" s="2"/>
      <c r="V86" s="228">
        <v>13.391881121000001</v>
      </c>
      <c r="W86" s="228">
        <v>16.8798815</v>
      </c>
      <c r="X86" s="255">
        <v>13.09</v>
      </c>
      <c r="Y86" s="255">
        <v>35.579799999999544</v>
      </c>
      <c r="Z86" s="255">
        <v>33.333505574999592</v>
      </c>
      <c r="AA86" s="255">
        <v>40.50995443436944</v>
      </c>
      <c r="AB86" s="255">
        <v>38.502689999999433</v>
      </c>
      <c r="AC86" s="255">
        <v>39.842929999999456</v>
      </c>
      <c r="AD86" s="255">
        <v>38.3933699999995</v>
      </c>
      <c r="AE86" s="255">
        <v>60.999253149999042</v>
      </c>
      <c r="AF86" s="255">
        <v>37.700019999999526</v>
      </c>
      <c r="AG86" s="255">
        <v>53.712000302579099</v>
      </c>
      <c r="AH86" s="255">
        <v>42.325388941759364</v>
      </c>
      <c r="AI86" s="255">
        <v>43.869939999999325</v>
      </c>
    </row>
    <row r="87" spans="1:35" ht="15.75" customHeight="1" x14ac:dyDescent="0.25">
      <c r="A87" s="27" t="s">
        <v>285</v>
      </c>
      <c r="B87" s="38" t="s">
        <v>297</v>
      </c>
      <c r="C87" s="83" t="s">
        <v>324</v>
      </c>
      <c r="D87" s="83" t="s">
        <v>324</v>
      </c>
      <c r="E87" s="83" t="s">
        <v>324</v>
      </c>
      <c r="F87" s="191" t="s">
        <v>100</v>
      </c>
      <c r="G87" s="165">
        <v>448.375</v>
      </c>
      <c r="H87" s="165">
        <v>448.375</v>
      </c>
      <c r="I87" s="165">
        <v>448.375</v>
      </c>
      <c r="J87" s="165">
        <v>448.375</v>
      </c>
      <c r="K87" s="165">
        <v>448.375</v>
      </c>
      <c r="L87" s="165">
        <v>448.375</v>
      </c>
      <c r="M87" s="165">
        <v>448.375</v>
      </c>
      <c r="N87" s="165">
        <v>448.375</v>
      </c>
      <c r="O87" s="165">
        <v>448.375</v>
      </c>
      <c r="P87" s="165">
        <v>448.375</v>
      </c>
      <c r="Q87" s="165">
        <v>448.375</v>
      </c>
      <c r="R87" s="165">
        <v>448.375</v>
      </c>
      <c r="S87" s="165">
        <v>448.375</v>
      </c>
      <c r="T87" s="165">
        <v>448.375</v>
      </c>
      <c r="U87" s="2"/>
      <c r="V87" s="228">
        <v>0</v>
      </c>
      <c r="W87" s="228">
        <v>7.1130680000000002</v>
      </c>
      <c r="X87" s="255">
        <v>587.20000000000005</v>
      </c>
      <c r="Y87" s="255">
        <v>989.1131026669002</v>
      </c>
      <c r="Z87" s="255">
        <v>1058.1724869654399</v>
      </c>
      <c r="AA87" s="255">
        <v>1240.2084854184302</v>
      </c>
      <c r="AB87" s="255">
        <v>1251.12509116306</v>
      </c>
      <c r="AC87" s="255">
        <v>1157.5580199347</v>
      </c>
      <c r="AD87" s="255">
        <v>1052.9337376277101</v>
      </c>
      <c r="AE87" s="255">
        <v>1251.8293841418802</v>
      </c>
      <c r="AF87" s="255">
        <v>1002.12026034257</v>
      </c>
      <c r="AG87" s="255">
        <v>1191.2884697459504</v>
      </c>
      <c r="AH87" s="255">
        <v>1074.6038573006301</v>
      </c>
      <c r="AI87" s="255">
        <v>1066.04328478042</v>
      </c>
    </row>
    <row r="88" spans="1:35" ht="15.75" customHeight="1" x14ac:dyDescent="0.25">
      <c r="A88" s="27" t="s">
        <v>286</v>
      </c>
      <c r="B88" s="38" t="s">
        <v>298</v>
      </c>
      <c r="C88" s="83" t="s">
        <v>360</v>
      </c>
      <c r="D88" s="83">
        <v>55538</v>
      </c>
      <c r="E88" s="83" t="s">
        <v>361</v>
      </c>
      <c r="F88" s="191" t="s">
        <v>100</v>
      </c>
      <c r="G88" s="165">
        <v>40.629999999999995</v>
      </c>
      <c r="H88" s="165">
        <v>40.629999999999995</v>
      </c>
      <c r="I88" s="165">
        <v>40.629999999999995</v>
      </c>
      <c r="J88" s="165">
        <v>40.629999999999995</v>
      </c>
      <c r="K88" s="165">
        <v>40.629999999999995</v>
      </c>
      <c r="L88" s="165">
        <v>40.629999999999995</v>
      </c>
      <c r="M88" s="165">
        <v>40.629999999999995</v>
      </c>
      <c r="N88" s="165">
        <v>40.629999999999995</v>
      </c>
      <c r="O88" s="165">
        <v>40.629999999999995</v>
      </c>
      <c r="P88" s="165">
        <v>40.629999999999995</v>
      </c>
      <c r="Q88" s="165">
        <v>40.629999999999995</v>
      </c>
      <c r="R88" s="165">
        <v>40.629999999999995</v>
      </c>
      <c r="S88" s="165">
        <v>40.629999999999995</v>
      </c>
      <c r="T88" s="165">
        <v>40.629999999999995</v>
      </c>
      <c r="U88" s="2"/>
      <c r="V88" s="228">
        <v>43.861735961000001</v>
      </c>
      <c r="W88" s="228">
        <v>25.261256000000003</v>
      </c>
      <c r="X88" s="255">
        <v>35.49</v>
      </c>
      <c r="Y88" s="255">
        <v>36.402926374999588</v>
      </c>
      <c r="Z88" s="255">
        <v>31.519028724999718</v>
      </c>
      <c r="AA88" s="255">
        <v>39.427216107399467</v>
      </c>
      <c r="AB88" s="255">
        <v>34.948075878019615</v>
      </c>
      <c r="AC88" s="255">
        <v>33.504519574999655</v>
      </c>
      <c r="AD88" s="255">
        <v>30.044716174999724</v>
      </c>
      <c r="AE88" s="255">
        <v>56.21171004999897</v>
      </c>
      <c r="AF88" s="255">
        <v>32.376881599999706</v>
      </c>
      <c r="AG88" s="255">
        <v>45.43479082499929</v>
      </c>
      <c r="AH88" s="255">
        <v>32.961401605269693</v>
      </c>
      <c r="AI88" s="255">
        <v>30.818161599999712</v>
      </c>
    </row>
    <row r="89" spans="1:35" ht="15.75" customHeight="1" x14ac:dyDescent="0.25">
      <c r="A89" s="27" t="s">
        <v>287</v>
      </c>
      <c r="B89" s="38" t="s">
        <v>299</v>
      </c>
      <c r="C89" s="83" t="s">
        <v>324</v>
      </c>
      <c r="D89" s="83">
        <v>57555</v>
      </c>
      <c r="E89" s="83" t="s">
        <v>362</v>
      </c>
      <c r="F89" s="191" t="s">
        <v>100</v>
      </c>
      <c r="G89" s="165">
        <v>285.59999999999997</v>
      </c>
      <c r="H89" s="165">
        <v>285.59999999999997</v>
      </c>
      <c r="I89" s="165">
        <v>285.59999999999997</v>
      </c>
      <c r="J89" s="165">
        <v>285.59999999999997</v>
      </c>
      <c r="K89" s="165">
        <v>285.59999999999997</v>
      </c>
      <c r="L89" s="165">
        <v>285.59999999999997</v>
      </c>
      <c r="M89" s="165">
        <v>285.59999999999997</v>
      </c>
      <c r="N89" s="165">
        <v>285.59999999999997</v>
      </c>
      <c r="O89" s="165">
        <v>285.59999999999997</v>
      </c>
      <c r="P89" s="165">
        <v>285.59999999999997</v>
      </c>
      <c r="Q89" s="165">
        <v>285.59999999999997</v>
      </c>
      <c r="R89" s="165">
        <v>285.59999999999997</v>
      </c>
      <c r="S89" s="165">
        <v>285.59999999999997</v>
      </c>
      <c r="T89" s="165">
        <v>285.59999999999997</v>
      </c>
      <c r="U89" s="2"/>
      <c r="V89" s="228">
        <v>121.86220287</v>
      </c>
      <c r="W89" s="228">
        <v>150.88083864000001</v>
      </c>
      <c r="X89" s="255">
        <v>682.21</v>
      </c>
      <c r="Y89" s="255">
        <v>506.94859503852001</v>
      </c>
      <c r="Z89" s="255">
        <v>584.12791917499999</v>
      </c>
      <c r="AA89" s="255">
        <v>751.56875142222998</v>
      </c>
      <c r="AB89" s="255">
        <v>734.95597485143003</v>
      </c>
      <c r="AC89" s="255">
        <v>705.43368819387001</v>
      </c>
      <c r="AD89" s="255">
        <v>563.67958518514001</v>
      </c>
      <c r="AE89" s="255">
        <v>666.48000729263003</v>
      </c>
      <c r="AF89" s="255">
        <v>557.79428801418999</v>
      </c>
      <c r="AG89" s="255">
        <v>678.88479978919008</v>
      </c>
      <c r="AH89" s="255">
        <v>585.9306796564</v>
      </c>
      <c r="AI89" s="255">
        <v>578.40055920676002</v>
      </c>
    </row>
    <row r="90" spans="1:35" ht="15.75" customHeight="1" x14ac:dyDescent="0.25">
      <c r="A90" s="27" t="s">
        <v>288</v>
      </c>
      <c r="B90" s="38" t="s">
        <v>347</v>
      </c>
      <c r="C90" s="83" t="s">
        <v>324</v>
      </c>
      <c r="D90" s="83" t="s">
        <v>324</v>
      </c>
      <c r="E90" s="83" t="s">
        <v>324</v>
      </c>
      <c r="F90" s="191" t="s">
        <v>98</v>
      </c>
      <c r="G90" s="165">
        <v>0</v>
      </c>
      <c r="H90" s="165">
        <v>0</v>
      </c>
      <c r="I90" s="165">
        <v>0</v>
      </c>
      <c r="J90" s="165">
        <v>3.4</v>
      </c>
      <c r="K90" s="165">
        <v>3.4</v>
      </c>
      <c r="L90" s="165">
        <v>3.4</v>
      </c>
      <c r="M90" s="165">
        <v>3.4</v>
      </c>
      <c r="N90" s="165">
        <v>3.4</v>
      </c>
      <c r="O90" s="165">
        <v>3.4</v>
      </c>
      <c r="P90" s="165">
        <v>3.4</v>
      </c>
      <c r="Q90" s="165">
        <v>3.4</v>
      </c>
      <c r="R90" s="165">
        <v>3.4</v>
      </c>
      <c r="S90" s="165">
        <v>3.4</v>
      </c>
      <c r="T90" s="165">
        <v>3.4</v>
      </c>
      <c r="U90" s="2"/>
      <c r="V90" s="228">
        <v>0</v>
      </c>
      <c r="W90" s="228">
        <v>0</v>
      </c>
      <c r="X90" s="255">
        <v>0</v>
      </c>
      <c r="Y90" s="255">
        <v>-2.0761999999999965</v>
      </c>
      <c r="Z90" s="255">
        <v>-2.1177373450600108</v>
      </c>
      <c r="AA90" s="255">
        <v>-2.0987999999999989</v>
      </c>
      <c r="AB90" s="255">
        <v>-2.086999999999998</v>
      </c>
      <c r="AC90" s="255">
        <v>-2.0922000000000001</v>
      </c>
      <c r="AD90" s="255">
        <v>-2.1034000000000113</v>
      </c>
      <c r="AE90" s="255">
        <v>-2.0831371000000107</v>
      </c>
      <c r="AF90" s="255">
        <v>-2.0830000000000126</v>
      </c>
      <c r="AG90" s="255">
        <v>-2.1012000000000182</v>
      </c>
      <c r="AH90" s="255">
        <v>-2.067200000000005</v>
      </c>
      <c r="AI90" s="255">
        <v>-2.0636000000000028</v>
      </c>
    </row>
    <row r="91" spans="1:35" ht="15.75" customHeight="1" x14ac:dyDescent="0.25">
      <c r="A91" s="27" t="s">
        <v>289</v>
      </c>
      <c r="B91" s="38" t="s">
        <v>348</v>
      </c>
      <c r="C91" s="83" t="s">
        <v>324</v>
      </c>
      <c r="D91" s="83" t="s">
        <v>324</v>
      </c>
      <c r="E91" s="83" t="s">
        <v>324</v>
      </c>
      <c r="F91" s="191" t="s">
        <v>98</v>
      </c>
      <c r="G91" s="165">
        <v>0</v>
      </c>
      <c r="H91" s="165">
        <v>0</v>
      </c>
      <c r="I91" s="165">
        <v>0</v>
      </c>
      <c r="J91" s="165">
        <v>0</v>
      </c>
      <c r="K91" s="165">
        <v>0.02</v>
      </c>
      <c r="L91" s="165">
        <v>3</v>
      </c>
      <c r="M91" s="165">
        <v>3</v>
      </c>
      <c r="N91" s="165">
        <v>3</v>
      </c>
      <c r="O91" s="165">
        <v>3</v>
      </c>
      <c r="P91" s="165">
        <v>3</v>
      </c>
      <c r="Q91" s="165">
        <v>3</v>
      </c>
      <c r="R91" s="165">
        <v>3</v>
      </c>
      <c r="S91" s="165">
        <v>3</v>
      </c>
      <c r="T91" s="165">
        <v>3</v>
      </c>
      <c r="U91" s="2"/>
      <c r="V91" s="228">
        <v>0</v>
      </c>
      <c r="W91" s="228">
        <v>0</v>
      </c>
      <c r="X91" s="255">
        <v>0</v>
      </c>
      <c r="Y91" s="255">
        <v>0</v>
      </c>
      <c r="Z91" s="255">
        <v>-3.9878313800000009E-3</v>
      </c>
      <c r="AA91" s="255">
        <v>-1.3293180907599407</v>
      </c>
      <c r="AB91" s="255">
        <v>-1.3229461630699308</v>
      </c>
      <c r="AC91" s="255">
        <v>-1.3356654401999313</v>
      </c>
      <c r="AD91" s="255">
        <v>-1.3365502597599299</v>
      </c>
      <c r="AE91" s="255">
        <v>-1.3286609399799287</v>
      </c>
      <c r="AF91" s="255">
        <v>-1.3361754404699298</v>
      </c>
      <c r="AG91" s="255">
        <v>-1.3368021874599245</v>
      </c>
      <c r="AH91" s="255">
        <v>-1.3353029103099283</v>
      </c>
      <c r="AI91" s="255">
        <v>-1.3321507415899321</v>
      </c>
    </row>
    <row r="92" spans="1:35" ht="15.75" customHeight="1" x14ac:dyDescent="0.25">
      <c r="A92" s="27" t="s">
        <v>290</v>
      </c>
      <c r="B92" s="38" t="s">
        <v>349</v>
      </c>
      <c r="C92" s="83" t="s">
        <v>324</v>
      </c>
      <c r="D92" s="83" t="s">
        <v>324</v>
      </c>
      <c r="E92" s="83" t="s">
        <v>324</v>
      </c>
      <c r="F92" s="191" t="s">
        <v>98</v>
      </c>
      <c r="G92" s="165">
        <v>0</v>
      </c>
      <c r="H92" s="165">
        <v>0</v>
      </c>
      <c r="I92" s="165">
        <v>0</v>
      </c>
      <c r="J92" s="165">
        <v>0</v>
      </c>
      <c r="K92" s="165">
        <v>6.5</v>
      </c>
      <c r="L92" s="165">
        <v>6.5</v>
      </c>
      <c r="M92" s="165">
        <v>6.5</v>
      </c>
      <c r="N92" s="165">
        <v>6.5</v>
      </c>
      <c r="O92" s="165">
        <v>6.5</v>
      </c>
      <c r="P92" s="165">
        <v>6.5</v>
      </c>
      <c r="Q92" s="165">
        <v>6.5</v>
      </c>
      <c r="R92" s="165">
        <v>6.5</v>
      </c>
      <c r="S92" s="165">
        <v>6.5</v>
      </c>
      <c r="T92" s="165">
        <v>6.5</v>
      </c>
      <c r="U92" s="2"/>
      <c r="V92" s="228">
        <v>0</v>
      </c>
      <c r="W92" s="228">
        <v>0</v>
      </c>
      <c r="X92" s="255">
        <v>0</v>
      </c>
      <c r="Y92" s="255">
        <v>0</v>
      </c>
      <c r="Z92" s="255">
        <v>-0.62670447999999945</v>
      </c>
      <c r="AA92" s="255">
        <v>-0.62670447999999945</v>
      </c>
      <c r="AB92" s="255">
        <v>-0.62670447999999945</v>
      </c>
      <c r="AC92" s="255">
        <v>-0.62670447999999945</v>
      </c>
      <c r="AD92" s="255">
        <v>-0.62670447999999945</v>
      </c>
      <c r="AE92" s="255">
        <v>-0.62670447999999945</v>
      </c>
      <c r="AF92" s="255">
        <v>-1</v>
      </c>
      <c r="AG92" s="255">
        <v>-0.60498659999999971</v>
      </c>
      <c r="AH92" s="255">
        <v>-0.50550949190999983</v>
      </c>
      <c r="AI92" s="255">
        <v>-0.5573750000000004</v>
      </c>
    </row>
    <row r="93" spans="1:35" ht="15.75" customHeight="1" x14ac:dyDescent="0.25">
      <c r="A93" s="27" t="s">
        <v>345</v>
      </c>
      <c r="B93" s="38" t="s">
        <v>19</v>
      </c>
      <c r="C93" s="83" t="s">
        <v>324</v>
      </c>
      <c r="D93" s="83" t="s">
        <v>324</v>
      </c>
      <c r="E93" s="83" t="s">
        <v>324</v>
      </c>
      <c r="F93" s="191" t="s">
        <v>1</v>
      </c>
      <c r="G93" s="165">
        <v>0</v>
      </c>
      <c r="H93" s="165">
        <v>0</v>
      </c>
      <c r="I93" s="165">
        <v>0</v>
      </c>
      <c r="J93" s="165">
        <v>0</v>
      </c>
      <c r="K93" s="165">
        <v>0</v>
      </c>
      <c r="L93" s="165">
        <v>0</v>
      </c>
      <c r="M93" s="165">
        <v>0</v>
      </c>
      <c r="N93" s="165">
        <v>0</v>
      </c>
      <c r="O93" s="165">
        <v>0</v>
      </c>
      <c r="P93" s="165">
        <v>0</v>
      </c>
      <c r="Q93" s="165">
        <v>0</v>
      </c>
      <c r="R93" s="165">
        <v>0</v>
      </c>
      <c r="S93" s="165">
        <v>0</v>
      </c>
      <c r="T93" s="165">
        <v>0</v>
      </c>
      <c r="U93" s="2"/>
      <c r="V93" s="228">
        <v>0</v>
      </c>
      <c r="W93" s="228">
        <v>0</v>
      </c>
      <c r="X93" s="255">
        <v>0</v>
      </c>
      <c r="Y93" s="255">
        <v>0</v>
      </c>
      <c r="Z93" s="255">
        <v>0</v>
      </c>
      <c r="AA93" s="255">
        <v>0</v>
      </c>
      <c r="AB93" s="255">
        <v>0</v>
      </c>
      <c r="AC93" s="255">
        <v>0</v>
      </c>
      <c r="AD93" s="255">
        <v>0</v>
      </c>
      <c r="AE93" s="255">
        <v>0</v>
      </c>
      <c r="AF93" s="255">
        <v>0</v>
      </c>
      <c r="AG93" s="255">
        <v>0</v>
      </c>
      <c r="AH93" s="255">
        <v>0</v>
      </c>
      <c r="AI93" s="255">
        <v>0</v>
      </c>
    </row>
    <row r="94" spans="1:35" ht="15.75" customHeight="1" x14ac:dyDescent="0.25">
      <c r="A94" s="182" t="s">
        <v>346</v>
      </c>
      <c r="B94" s="132" t="s">
        <v>108</v>
      </c>
      <c r="C94" s="39"/>
      <c r="D94" s="39"/>
      <c r="E94" s="39"/>
      <c r="F94" s="191"/>
      <c r="G94" s="165">
        <v>0</v>
      </c>
      <c r="H94" s="165">
        <v>0</v>
      </c>
      <c r="I94" s="165">
        <v>0</v>
      </c>
      <c r="J94" s="165">
        <v>0</v>
      </c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65">
        <v>0</v>
      </c>
      <c r="Q94" s="165">
        <v>0</v>
      </c>
      <c r="R94" s="165">
        <v>0</v>
      </c>
      <c r="S94" s="165">
        <v>0</v>
      </c>
      <c r="T94" s="165">
        <v>0</v>
      </c>
      <c r="U94" s="2"/>
      <c r="V94" s="222">
        <v>-2517.5624104239541</v>
      </c>
      <c r="W94" s="222">
        <v>-1736.9483254836391</v>
      </c>
      <c r="X94" s="253">
        <v>-1236</v>
      </c>
      <c r="Y94" s="253">
        <v>-1437.3164831070258</v>
      </c>
      <c r="Z94" s="253">
        <v>-4096.2967077015182</v>
      </c>
      <c r="AA94" s="253">
        <v>-4310.5349812086924</v>
      </c>
      <c r="AB94" s="253">
        <v>-3935.9890832211995</v>
      </c>
      <c r="AC94" s="253">
        <v>-3283.727911853442</v>
      </c>
      <c r="AD94" s="253">
        <v>-2414.3025006446742</v>
      </c>
      <c r="AE94" s="253">
        <v>-3972.6356272329322</v>
      </c>
      <c r="AF94" s="253">
        <v>961.94268031561523</v>
      </c>
      <c r="AG94" s="253">
        <v>-452.69055282310865</v>
      </c>
      <c r="AH94" s="253">
        <v>984.76205602020082</v>
      </c>
      <c r="AI94" s="253">
        <v>1362.8680279312484</v>
      </c>
    </row>
    <row r="95" spans="1:35" ht="15.75" customHeight="1" x14ac:dyDescent="0.25">
      <c r="A95" s="197"/>
      <c r="B95" s="198"/>
      <c r="C95" s="198"/>
      <c r="D95" s="198"/>
      <c r="E95" s="198"/>
      <c r="F95" s="199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 ht="15.75" customHeight="1" x14ac:dyDescent="0.25">
      <c r="A96" s="27"/>
      <c r="B96" s="39" t="s">
        <v>167</v>
      </c>
      <c r="C96" s="133"/>
      <c r="D96" s="133"/>
      <c r="E96" s="133"/>
      <c r="F96" s="193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2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</row>
    <row r="97" spans="1:35" ht="15.75" customHeight="1" x14ac:dyDescent="0.25">
      <c r="A97" s="27">
        <v>9</v>
      </c>
      <c r="B97" s="39" t="s">
        <v>79</v>
      </c>
      <c r="C97" s="134"/>
      <c r="D97" s="134"/>
      <c r="E97" s="134"/>
      <c r="F97" s="193"/>
      <c r="G97" s="165">
        <f t="shared" ref="G97:T97" si="15">G10+G18+G21+G24+G27+G35+G80+G94</f>
        <v>3682.1846153846154</v>
      </c>
      <c r="H97" s="165">
        <f t="shared" si="15"/>
        <v>3682.1846153846154</v>
      </c>
      <c r="I97" s="245">
        <f t="shared" si="15"/>
        <v>3689.1846153846154</v>
      </c>
      <c r="J97" s="245">
        <f t="shared" si="15"/>
        <v>3579.9446153846156</v>
      </c>
      <c r="K97" s="245">
        <f t="shared" si="15"/>
        <v>3498.5646153846155</v>
      </c>
      <c r="L97" s="245">
        <f t="shared" si="15"/>
        <v>3501.5446153846156</v>
      </c>
      <c r="M97" s="245">
        <f t="shared" si="15"/>
        <v>3490.7146153846156</v>
      </c>
      <c r="N97" s="245">
        <f t="shared" si="15"/>
        <v>3429.5846153846155</v>
      </c>
      <c r="O97" s="245">
        <f t="shared" si="15"/>
        <v>3368.3206153846158</v>
      </c>
      <c r="P97" s="245">
        <f t="shared" si="15"/>
        <v>3355.3206153846158</v>
      </c>
      <c r="Q97" s="245">
        <f t="shared" si="15"/>
        <v>2936.0706153846154</v>
      </c>
      <c r="R97" s="245">
        <f t="shared" si="15"/>
        <v>2936.0706153846154</v>
      </c>
      <c r="S97" s="245">
        <f t="shared" si="15"/>
        <v>2936.0706153846154</v>
      </c>
      <c r="T97" s="245">
        <f t="shared" si="15"/>
        <v>2936.0706153846154</v>
      </c>
      <c r="U97" s="2"/>
      <c r="V97" s="222">
        <f t="shared" ref="V97:AI97" si="16">V10+V18+V21+V24+V27+V35+V80+V94</f>
        <v>9982.0206143435462</v>
      </c>
      <c r="W97" s="222">
        <f t="shared" si="16"/>
        <v>8305.513287324713</v>
      </c>
      <c r="X97" s="253">
        <f t="shared" si="16"/>
        <v>12702.618000000002</v>
      </c>
      <c r="Y97" s="253">
        <f t="shared" si="16"/>
        <v>14908.54020121033</v>
      </c>
      <c r="Z97" s="253">
        <f t="shared" si="16"/>
        <v>14124.728753518097</v>
      </c>
      <c r="AA97" s="253">
        <f t="shared" si="16"/>
        <v>14072.129600167325</v>
      </c>
      <c r="AB97" s="253">
        <f t="shared" si="16"/>
        <v>14551.694092154667</v>
      </c>
      <c r="AC97" s="253">
        <f t="shared" si="16"/>
        <v>14569.884606129508</v>
      </c>
      <c r="AD97" s="253">
        <f t="shared" si="16"/>
        <v>14470.587738283204</v>
      </c>
      <c r="AE97" s="253">
        <f t="shared" si="16"/>
        <v>14705.227077694752</v>
      </c>
      <c r="AF97" s="253">
        <f t="shared" si="16"/>
        <v>14563.166904315378</v>
      </c>
      <c r="AG97" s="253">
        <f t="shared" si="16"/>
        <v>14754.028436011244</v>
      </c>
      <c r="AH97" s="253">
        <f t="shared" si="16"/>
        <v>14627.305252217848</v>
      </c>
      <c r="AI97" s="253">
        <f t="shared" si="16"/>
        <v>14698.881863115692</v>
      </c>
    </row>
    <row r="98" spans="1:35" ht="15.75" customHeight="1" x14ac:dyDescent="0.25">
      <c r="A98" s="27">
        <v>10</v>
      </c>
      <c r="B98" s="39" t="s">
        <v>69</v>
      </c>
      <c r="C98" s="134"/>
      <c r="D98" s="134"/>
      <c r="E98" s="134"/>
      <c r="F98" s="193"/>
      <c r="G98" s="165">
        <f>'S-1_REQUIREMENT'!G25</f>
        <v>4313.6499999999996</v>
      </c>
      <c r="H98" s="165">
        <f>'S-1_REQUIREMENT'!H25</f>
        <v>4057.2</v>
      </c>
      <c r="I98" s="245">
        <f>'S-1_REQUIREMENT'!I25</f>
        <v>4034.9621969999998</v>
      </c>
      <c r="J98" s="245">
        <f>'S-1_REQUIREMENT'!J25</f>
        <v>4004.4344694999995</v>
      </c>
      <c r="K98" s="245">
        <f>'S-1_REQUIREMENT'!K25</f>
        <v>3942.6734319999996</v>
      </c>
      <c r="L98" s="245">
        <f>'S-1_REQUIREMENT'!L25</f>
        <v>3932.4973004999997</v>
      </c>
      <c r="M98" s="245">
        <f>'S-1_REQUIREMENT'!M25</f>
        <v>3950.0802139999996</v>
      </c>
      <c r="N98" s="245">
        <f>'S-1_REQUIREMENT'!N25</f>
        <v>3964.0854429999999</v>
      </c>
      <c r="O98" s="245">
        <f>'S-1_REQUIREMENT'!O25</f>
        <v>3984.0456595000001</v>
      </c>
      <c r="P98" s="245">
        <f>'S-1_REQUIREMENT'!P25</f>
        <v>3999.4196415000001</v>
      </c>
      <c r="Q98" s="245">
        <f>'S-1_REQUIREMENT'!Q25</f>
        <v>4005.291576000001</v>
      </c>
      <c r="R98" s="245">
        <f>'S-1_REQUIREMENT'!R25</f>
        <v>3916.2744229999994</v>
      </c>
      <c r="S98" s="245">
        <f>'S-1_REQUIREMENT'!S25</f>
        <v>4056.9932645000004</v>
      </c>
      <c r="T98" s="245">
        <f>'S-1_REQUIREMENT'!T25</f>
        <v>4049.0857725000005</v>
      </c>
      <c r="U98" s="2"/>
      <c r="V98" s="222">
        <f>'S-1_REQUIREMENT'!G39</f>
        <v>16509</v>
      </c>
      <c r="W98" s="222">
        <f>'S-1_REQUIREMENT'!H39</f>
        <v>15995</v>
      </c>
      <c r="X98" s="253">
        <f>'S-1_REQUIREMENT'!I39</f>
        <v>15336.271402763767</v>
      </c>
      <c r="Y98" s="253">
        <f>'S-1_REQUIREMENT'!J39</f>
        <v>14836.912166622315</v>
      </c>
      <c r="Z98" s="253">
        <f>'S-1_REQUIREMENT'!K39</f>
        <v>14233.559299917497</v>
      </c>
      <c r="AA98" s="253">
        <f>'S-1_REQUIREMENT'!L39</f>
        <v>14203.390699162506</v>
      </c>
      <c r="AB98" s="253">
        <f>'S-1_REQUIREMENT'!M39</f>
        <v>14125.249174314133</v>
      </c>
      <c r="AC98" s="253">
        <f>'S-1_REQUIREMENT'!N39</f>
        <v>14162.27124875088</v>
      </c>
      <c r="AD98" s="253">
        <f>'S-1_REQUIREMENT'!O39</f>
        <v>14179.888219586053</v>
      </c>
      <c r="AE98" s="253">
        <f>'S-1_REQUIREMENT'!P39</f>
        <v>14307.809765713171</v>
      </c>
      <c r="AF98" s="253">
        <f>'S-1_REQUIREMENT'!Q39</f>
        <v>14298.860122601476</v>
      </c>
      <c r="AG98" s="253">
        <f>'S-1_REQUIREMENT'!R39</f>
        <v>14242.701418595221</v>
      </c>
      <c r="AH98" s="253">
        <f>'S-1_REQUIREMENT'!S39</f>
        <v>14094.433683495628</v>
      </c>
      <c r="AI98" s="253">
        <f>'S-1_REQUIREMENT'!T39</f>
        <v>13964.639797343551</v>
      </c>
    </row>
    <row r="99" spans="1:35" ht="15.75" customHeight="1" x14ac:dyDescent="0.25">
      <c r="A99" s="27">
        <v>11</v>
      </c>
      <c r="B99" s="39" t="s">
        <v>110</v>
      </c>
      <c r="C99" s="134"/>
      <c r="D99" s="134"/>
      <c r="E99" s="134"/>
      <c r="F99" s="193"/>
      <c r="G99" s="165">
        <f t="shared" ref="G99:R99" si="17">G97-G98</f>
        <v>-631.46538461538421</v>
      </c>
      <c r="H99" s="165">
        <f t="shared" si="17"/>
        <v>-375.01538461538439</v>
      </c>
      <c r="I99" s="245">
        <f t="shared" si="17"/>
        <v>-345.77758161538441</v>
      </c>
      <c r="J99" s="245">
        <f t="shared" si="17"/>
        <v>-424.48985411538388</v>
      </c>
      <c r="K99" s="245">
        <f t="shared" si="17"/>
        <v>-444.10881661538406</v>
      </c>
      <c r="L99" s="245">
        <f t="shared" si="17"/>
        <v>-430.95268511538416</v>
      </c>
      <c r="M99" s="245">
        <f t="shared" si="17"/>
        <v>-459.36559861538399</v>
      </c>
      <c r="N99" s="245">
        <f t="shared" si="17"/>
        <v>-534.50082761538442</v>
      </c>
      <c r="O99" s="245">
        <f t="shared" si="17"/>
        <v>-615.72504411538421</v>
      </c>
      <c r="P99" s="245">
        <f t="shared" si="17"/>
        <v>-644.09902611538428</v>
      </c>
      <c r="Q99" s="245">
        <f t="shared" si="17"/>
        <v>-1069.2209606153856</v>
      </c>
      <c r="R99" s="245">
        <f t="shared" si="17"/>
        <v>-980.20380761538399</v>
      </c>
      <c r="S99" s="245">
        <f t="shared" ref="S99:T99" si="18">S97-S98</f>
        <v>-1120.922649115385</v>
      </c>
      <c r="T99" s="245">
        <f t="shared" si="18"/>
        <v>-1113.0151571153851</v>
      </c>
      <c r="U99" s="2"/>
      <c r="V99" s="222">
        <f t="shared" ref="V99:AG99" si="19">V97-V98</f>
        <v>-6526.9793856564538</v>
      </c>
      <c r="W99" s="222">
        <f t="shared" si="19"/>
        <v>-7689.486712675287</v>
      </c>
      <c r="X99" s="253">
        <f t="shared" si="19"/>
        <v>-2633.6534027637645</v>
      </c>
      <c r="Y99" s="253">
        <f t="shared" si="19"/>
        <v>71.628034588014998</v>
      </c>
      <c r="Z99" s="253">
        <f t="shared" si="19"/>
        <v>-108.83054639940019</v>
      </c>
      <c r="AA99" s="253">
        <f t="shared" si="19"/>
        <v>-131.26109899518087</v>
      </c>
      <c r="AB99" s="253">
        <f t="shared" si="19"/>
        <v>426.44491784053389</v>
      </c>
      <c r="AC99" s="253">
        <f t="shared" si="19"/>
        <v>407.61335737862828</v>
      </c>
      <c r="AD99" s="253">
        <f t="shared" si="19"/>
        <v>290.69951869715078</v>
      </c>
      <c r="AE99" s="253">
        <f t="shared" si="19"/>
        <v>397.4173119815805</v>
      </c>
      <c r="AF99" s="253">
        <f t="shared" si="19"/>
        <v>264.30678171390173</v>
      </c>
      <c r="AG99" s="253">
        <f t="shared" si="19"/>
        <v>511.3270174160225</v>
      </c>
      <c r="AH99" s="253">
        <f t="shared" ref="AH99:AI99" si="20">AH97-AH98</f>
        <v>532.87156872221931</v>
      </c>
      <c r="AI99" s="253">
        <f t="shared" si="20"/>
        <v>734.24206577214136</v>
      </c>
    </row>
    <row r="100" spans="1:35" ht="15.75" customHeight="1" x14ac:dyDescent="0.25">
      <c r="A100" s="27">
        <v>12</v>
      </c>
      <c r="B100" s="38" t="s">
        <v>75</v>
      </c>
      <c r="C100" s="134"/>
      <c r="D100" s="134"/>
      <c r="E100" s="134"/>
      <c r="F100" s="193"/>
      <c r="G100" s="165">
        <v>0</v>
      </c>
      <c r="H100" s="165">
        <v>0</v>
      </c>
      <c r="I100" s="165">
        <v>0</v>
      </c>
      <c r="J100" s="165">
        <v>0</v>
      </c>
      <c r="K100" s="165">
        <v>0</v>
      </c>
      <c r="L100" s="165">
        <v>0</v>
      </c>
      <c r="M100" s="165">
        <v>0</v>
      </c>
      <c r="N100" s="165">
        <v>0</v>
      </c>
      <c r="O100" s="165">
        <v>0</v>
      </c>
      <c r="P100" s="165">
        <v>0</v>
      </c>
      <c r="Q100" s="165">
        <v>0</v>
      </c>
      <c r="R100" s="165">
        <v>0</v>
      </c>
      <c r="S100" s="165">
        <v>0</v>
      </c>
      <c r="T100" s="165">
        <v>0</v>
      </c>
      <c r="U100" s="2"/>
      <c r="V100" s="222">
        <v>0</v>
      </c>
      <c r="W100" s="222">
        <v>0</v>
      </c>
      <c r="X100" s="222">
        <v>0</v>
      </c>
      <c r="Y100" s="222">
        <v>0</v>
      </c>
      <c r="Z100" s="222">
        <v>0</v>
      </c>
      <c r="AA100" s="222">
        <v>0</v>
      </c>
      <c r="AB100" s="222">
        <v>0</v>
      </c>
      <c r="AC100" s="222">
        <v>0</v>
      </c>
      <c r="AD100" s="222">
        <v>0</v>
      </c>
      <c r="AE100" s="222">
        <v>0</v>
      </c>
      <c r="AF100" s="222">
        <v>0</v>
      </c>
      <c r="AG100" s="222">
        <v>0</v>
      </c>
      <c r="AH100" s="222">
        <v>0</v>
      </c>
      <c r="AI100" s="222">
        <v>0</v>
      </c>
    </row>
    <row r="101" spans="1:35" ht="15.75" customHeight="1" x14ac:dyDescent="0.25">
      <c r="A101" s="27">
        <v>13</v>
      </c>
      <c r="B101" s="38" t="s">
        <v>20</v>
      </c>
      <c r="C101" s="134"/>
      <c r="D101" s="134"/>
      <c r="E101" s="134"/>
      <c r="F101" s="193"/>
      <c r="G101" s="165">
        <v>0</v>
      </c>
      <c r="H101" s="165">
        <f t="shared" ref="H101:X101" si="21">ROUND(-H99,0)</f>
        <v>375</v>
      </c>
      <c r="I101" s="245">
        <f t="shared" si="21"/>
        <v>346</v>
      </c>
      <c r="J101" s="245">
        <f>ROUND(-J99,0)-J100</f>
        <v>424</v>
      </c>
      <c r="K101" s="245">
        <f t="shared" ref="K101:T101" si="22">ROUND(-K99,0)-K100</f>
        <v>444</v>
      </c>
      <c r="L101" s="245">
        <f t="shared" si="22"/>
        <v>431</v>
      </c>
      <c r="M101" s="245">
        <f t="shared" si="22"/>
        <v>459</v>
      </c>
      <c r="N101" s="245">
        <f t="shared" si="22"/>
        <v>535</v>
      </c>
      <c r="O101" s="245">
        <f t="shared" si="22"/>
        <v>616</v>
      </c>
      <c r="P101" s="245">
        <f t="shared" si="22"/>
        <v>644</v>
      </c>
      <c r="Q101" s="245">
        <f t="shared" si="22"/>
        <v>1069</v>
      </c>
      <c r="R101" s="245">
        <f t="shared" si="22"/>
        <v>980</v>
      </c>
      <c r="S101" s="245">
        <f t="shared" si="22"/>
        <v>1121</v>
      </c>
      <c r="T101" s="245">
        <f t="shared" si="22"/>
        <v>1113</v>
      </c>
      <c r="U101" s="2"/>
      <c r="V101" s="222">
        <f t="shared" si="21"/>
        <v>6527</v>
      </c>
      <c r="W101" s="222">
        <f t="shared" si="21"/>
        <v>7689</v>
      </c>
      <c r="X101" s="253">
        <f t="shared" si="21"/>
        <v>2634</v>
      </c>
      <c r="Y101" s="245">
        <f>ROUND(-Y99,0)-Y100</f>
        <v>-72</v>
      </c>
      <c r="Z101" s="245">
        <f t="shared" ref="Z101" si="23">ROUND(-Z99,0)-Z100</f>
        <v>109</v>
      </c>
      <c r="AA101" s="245">
        <f t="shared" ref="AA101" si="24">ROUND(-AA99,0)-AA100</f>
        <v>131</v>
      </c>
      <c r="AB101" s="245">
        <f t="shared" ref="AB101" si="25">ROUND(-AB99,0)-AB100</f>
        <v>-426</v>
      </c>
      <c r="AC101" s="245">
        <f t="shared" ref="AC101" si="26">ROUND(-AC99,0)-AC100</f>
        <v>-408</v>
      </c>
      <c r="AD101" s="245">
        <f t="shared" ref="AD101" si="27">ROUND(-AD99,0)-AD100</f>
        <v>-291</v>
      </c>
      <c r="AE101" s="245">
        <f t="shared" ref="AE101" si="28">ROUND(-AE99,0)-AE100</f>
        <v>-397</v>
      </c>
      <c r="AF101" s="245">
        <f t="shared" ref="AF101" si="29">ROUND(-AF99,0)-AF100</f>
        <v>-264</v>
      </c>
      <c r="AG101" s="245">
        <f t="shared" ref="AG101" si="30">ROUND(-AG99,0)-AG100</f>
        <v>-511</v>
      </c>
      <c r="AH101" s="245">
        <f t="shared" ref="AH101" si="31">ROUND(-AH99,0)-AH100</f>
        <v>-533</v>
      </c>
      <c r="AI101" s="245">
        <f t="shared" ref="AI101" si="32">ROUND(-AI99,0)-AI100</f>
        <v>-734</v>
      </c>
    </row>
    <row r="102" spans="1:35" ht="15.75" customHeight="1" x14ac:dyDescent="0.25">
      <c r="A102" s="27">
        <v>14</v>
      </c>
      <c r="B102" s="38" t="s">
        <v>18</v>
      </c>
      <c r="C102" s="134"/>
      <c r="D102" s="134"/>
      <c r="E102" s="134"/>
      <c r="F102" s="193"/>
      <c r="G102" s="219">
        <v>0.15</v>
      </c>
      <c r="H102" s="219">
        <v>0.15</v>
      </c>
      <c r="I102" s="219">
        <v>0.15</v>
      </c>
      <c r="J102" s="219">
        <v>0.15</v>
      </c>
      <c r="K102" s="219">
        <v>0.15</v>
      </c>
      <c r="L102" s="219">
        <v>0.15</v>
      </c>
      <c r="M102" s="219">
        <v>0.15</v>
      </c>
      <c r="N102" s="219">
        <v>0.15</v>
      </c>
      <c r="O102" s="219">
        <v>0.15</v>
      </c>
      <c r="P102" s="219">
        <v>0.15</v>
      </c>
      <c r="Q102" s="219">
        <v>0.15</v>
      </c>
      <c r="R102" s="219">
        <v>0.15</v>
      </c>
      <c r="S102" s="219">
        <v>0.15</v>
      </c>
      <c r="T102" s="219">
        <v>0.15</v>
      </c>
      <c r="U102" s="2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</row>
    <row r="103" spans="1:35" s="3" customFormat="1" ht="13.9" customHeight="1" x14ac:dyDescent="0.25">
      <c r="A103" s="16"/>
      <c r="B103" s="36"/>
      <c r="C103" s="36"/>
      <c r="D103" s="36"/>
      <c r="E103" s="36"/>
      <c r="F103" s="187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45"/>
      <c r="S103" s="20"/>
      <c r="T103" s="45"/>
    </row>
    <row r="104" spans="1:35" x14ac:dyDescent="0.25">
      <c r="A104" s="86" t="s">
        <v>95</v>
      </c>
      <c r="B104" s="41" t="s">
        <v>29</v>
      </c>
      <c r="C104" s="1"/>
      <c r="D104" s="1"/>
      <c r="E104" s="11"/>
      <c r="F104" s="194"/>
      <c r="G104" s="181"/>
      <c r="H104" s="181"/>
      <c r="O104" s="44"/>
      <c r="P104" s="44"/>
      <c r="Q104" s="44"/>
      <c r="R104" s="44"/>
      <c r="S104" s="44"/>
      <c r="T104" s="44"/>
      <c r="U104" s="2"/>
    </row>
    <row r="105" spans="1:35" ht="75.75" customHeight="1" x14ac:dyDescent="0.25">
      <c r="A105" s="34">
        <v>11</v>
      </c>
      <c r="B105" s="38" t="s">
        <v>446</v>
      </c>
      <c r="C105" s="1"/>
      <c r="D105" s="1"/>
      <c r="E105" s="11"/>
      <c r="F105" s="194"/>
      <c r="G105" s="181"/>
      <c r="H105" s="181"/>
      <c r="O105" s="44"/>
      <c r="P105" s="44"/>
      <c r="Q105" s="44"/>
      <c r="R105" s="44"/>
      <c r="S105" s="44"/>
      <c r="T105" s="44"/>
      <c r="U105" s="2"/>
    </row>
    <row r="106" spans="1:35" ht="105" customHeight="1" x14ac:dyDescent="0.25">
      <c r="A106" s="34">
        <v>12</v>
      </c>
      <c r="B106" s="260" t="s">
        <v>447</v>
      </c>
      <c r="C106" s="131"/>
      <c r="D106" s="16"/>
      <c r="E106" s="16"/>
      <c r="F106" s="195"/>
      <c r="G106" s="167"/>
      <c r="H106" s="181"/>
      <c r="P106" s="44"/>
      <c r="Q106" s="44"/>
      <c r="R106" s="44"/>
      <c r="S106" s="44"/>
      <c r="T106" s="44"/>
      <c r="U106" s="2"/>
    </row>
    <row r="107" spans="1:35" x14ac:dyDescent="0.25">
      <c r="A107" s="2"/>
      <c r="B107" s="261"/>
      <c r="C107" s="16"/>
      <c r="D107" s="16"/>
      <c r="E107" s="16"/>
      <c r="F107" s="195"/>
      <c r="G107" s="167"/>
      <c r="H107" s="181"/>
      <c r="P107" s="44"/>
      <c r="Q107" s="44"/>
      <c r="R107" s="44"/>
      <c r="S107" s="44"/>
      <c r="T107" s="44"/>
      <c r="U107" s="2"/>
    </row>
    <row r="117" spans="1:1" x14ac:dyDescent="0.25">
      <c r="A117" s="33"/>
    </row>
  </sheetData>
  <autoFilter ref="B35:B94" xr:uid="{F32F0343-0240-4B8D-8816-C32651D53F29}"/>
  <mergeCells count="1">
    <mergeCell ref="V8:Y8"/>
  </mergeCells>
  <dataValidations count="2">
    <dataValidation type="textLength" operator="equal" allowBlank="1" showInputMessage="1" showErrorMessage="1" error="Data entry in this field is not allowed." sqref="V97:AI97 V10:AI10 V18:AI18 V21:AI21 V24:AI24 V27:AI27 V35:AI35 G97:T97 G98:AI99 V80:AI80" xr:uid="{00000000-0002-0000-0200-000000000000}">
      <formula1>0</formula1>
    </dataValidation>
    <dataValidation type="textLength" operator="equal" allowBlank="1" showInputMessage="1" showErrorMessage="1" error="Data entry in this cell is not allowed." sqref="G18:T18 G35:T35 G27:T27 G24:T24 G21:T21 G10:T10 G80:T80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ignoredErrors>
    <ignoredError sqref="G8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Sheet1!$C$6:$C$19</xm:f>
          </x14:formula1>
          <xm:sqref>F19:F20 F22:F23 F28:F34 F25:F26 F11:F17 F36 F38:F79 F81:F94</xm:sqref>
        </x14:dataValidation>
        <x14:dataValidation type="list" allowBlank="1" showInputMessage="1" showErrorMessage="1" xr:uid="{DB5F8724-74F7-4297-87BF-8F72C0C2F026}">
          <x14:formula1>
            <xm:f>'G:\Non-Records\CEC IEPR\2019 CEC IEPR\Final Filing\[IEPR 2019 Filing Confidential Version.xlsx]Sheet1'!#REF!</xm:f>
          </x14:formula1>
          <xm:sqref>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69"/>
  <sheetViews>
    <sheetView showGridLines="0" zoomScale="85" zoomScaleNormal="85" zoomScaleSheetLayoutView="30" workbookViewId="0">
      <pane ySplit="8" topLeftCell="A9" activePane="bottomLeft" state="frozen"/>
      <selection pane="bottomLeft" activeCell="A9" sqref="A9"/>
    </sheetView>
  </sheetViews>
  <sheetFormatPr defaultColWidth="23.125" defaultRowHeight="15.75" x14ac:dyDescent="0.25"/>
  <cols>
    <col min="1" max="1" width="4.5" style="46" bestFit="1" customWidth="1"/>
    <col min="2" max="2" width="48.5" style="46" customWidth="1"/>
    <col min="3" max="3" width="27.25" style="46" customWidth="1"/>
    <col min="4" max="4" width="33.25" style="38" bestFit="1" customWidth="1"/>
    <col min="5" max="5" width="17.375" style="46" bestFit="1" customWidth="1"/>
    <col min="6" max="6" width="24.625" style="47" bestFit="1" customWidth="1"/>
    <col min="7" max="7" width="7" style="47" bestFit="1" customWidth="1"/>
    <col min="8" max="8" width="32.875" style="47" bestFit="1" customWidth="1"/>
    <col min="9" max="10" width="10.375" style="47" bestFit="1" customWidth="1"/>
    <col min="11" max="11" width="7.125" style="46" bestFit="1" customWidth="1"/>
    <col min="12" max="12" width="11.625" style="46" bestFit="1" customWidth="1"/>
    <col min="13" max="13" width="14.5" style="46" bestFit="1" customWidth="1"/>
    <col min="14" max="14" width="9.125" style="46" bestFit="1" customWidth="1"/>
    <col min="15" max="18" width="23.125" style="46"/>
    <col min="20" max="16384" width="23.125" style="46"/>
  </cols>
  <sheetData>
    <row r="1" spans="1:19" s="69" customFormat="1" x14ac:dyDescent="0.25">
      <c r="B1" s="67" t="s">
        <v>63</v>
      </c>
      <c r="C1" s="67"/>
      <c r="D1" s="96"/>
      <c r="F1" s="68"/>
      <c r="G1" s="68"/>
      <c r="H1" s="68"/>
      <c r="I1" s="68"/>
      <c r="J1" s="68"/>
    </row>
    <row r="2" spans="1:19" s="69" customFormat="1" x14ac:dyDescent="0.25">
      <c r="B2" s="67" t="s">
        <v>64</v>
      </c>
      <c r="C2" s="67"/>
      <c r="D2" s="36"/>
      <c r="F2" s="68"/>
      <c r="G2" s="68"/>
      <c r="H2" s="68"/>
      <c r="I2" s="68"/>
      <c r="J2" s="68"/>
    </row>
    <row r="3" spans="1:19" s="70" customFormat="1" ht="15.75" customHeight="1" x14ac:dyDescent="0.25">
      <c r="B3" s="59" t="s">
        <v>181</v>
      </c>
      <c r="C3" s="59"/>
      <c r="F3" s="68"/>
      <c r="G3" s="71"/>
      <c r="H3" s="71"/>
      <c r="I3" s="71"/>
      <c r="J3" s="71"/>
      <c r="K3" s="72"/>
      <c r="L3" s="72"/>
    </row>
    <row r="4" spans="1:19" s="70" customFormat="1" ht="15.75" customHeight="1" x14ac:dyDescent="0.25">
      <c r="B4" s="73" t="s">
        <v>176</v>
      </c>
      <c r="C4" s="45" t="s">
        <v>130</v>
      </c>
      <c r="F4" s="68"/>
      <c r="G4" s="68"/>
      <c r="H4" s="68"/>
      <c r="I4" s="68"/>
      <c r="J4" s="68"/>
    </row>
    <row r="5" spans="1:19" s="70" customFormat="1" ht="15.75" customHeight="1" x14ac:dyDescent="0.25">
      <c r="B5" s="67" t="s">
        <v>92</v>
      </c>
      <c r="C5" s="67"/>
      <c r="F5" s="68"/>
      <c r="G5" s="68"/>
      <c r="H5" s="68"/>
      <c r="I5" s="68"/>
      <c r="J5" s="68"/>
    </row>
    <row r="6" spans="1:19" s="70" customFormat="1" ht="15.75" customHeight="1" x14ac:dyDescent="0.25">
      <c r="B6" s="74" t="str">
        <f>'Admin Info'!B6</f>
        <v>San Diego Gas and Electric Company</v>
      </c>
      <c r="C6" s="74"/>
      <c r="F6" s="45"/>
      <c r="G6" s="81"/>
      <c r="H6" s="81"/>
      <c r="I6" s="81"/>
      <c r="J6" s="81"/>
      <c r="K6" s="82"/>
      <c r="L6" s="82"/>
      <c r="M6" s="71"/>
    </row>
    <row r="7" spans="1:19" s="93" customFormat="1" ht="37.5" customHeight="1" x14ac:dyDescent="0.25">
      <c r="A7" s="75"/>
      <c r="B7" s="85"/>
      <c r="C7" s="85"/>
      <c r="D7" s="85"/>
      <c r="F7" s="127"/>
      <c r="G7" s="92"/>
      <c r="H7" s="92"/>
      <c r="I7" s="92"/>
      <c r="J7" s="92"/>
    </row>
    <row r="8" spans="1:19" s="83" customFormat="1" ht="79.5" thickBot="1" x14ac:dyDescent="0.3">
      <c r="A8" s="148" t="s">
        <v>129</v>
      </c>
      <c r="B8" s="148" t="s">
        <v>48</v>
      </c>
      <c r="C8" s="148" t="s">
        <v>102</v>
      </c>
      <c r="D8" s="148" t="s">
        <v>15</v>
      </c>
      <c r="E8" s="148" t="s">
        <v>180</v>
      </c>
      <c r="F8" s="148" t="s">
        <v>87</v>
      </c>
      <c r="G8" s="148" t="s">
        <v>88</v>
      </c>
      <c r="H8" s="148" t="s">
        <v>103</v>
      </c>
      <c r="I8" s="149" t="s">
        <v>89</v>
      </c>
      <c r="J8" s="149" t="s">
        <v>90</v>
      </c>
      <c r="K8" s="148" t="s">
        <v>85</v>
      </c>
      <c r="L8" s="148" t="s">
        <v>91</v>
      </c>
      <c r="M8" s="148" t="s">
        <v>58</v>
      </c>
      <c r="N8" s="148" t="s">
        <v>59</v>
      </c>
    </row>
    <row r="9" spans="1:19" s="143" customFormat="1" ht="16.5" thickBot="1" x14ac:dyDescent="0.3">
      <c r="A9" s="156" t="s">
        <v>154</v>
      </c>
      <c r="B9" s="152" t="s">
        <v>202</v>
      </c>
      <c r="C9" s="157" t="s">
        <v>113</v>
      </c>
      <c r="D9" s="158" t="s">
        <v>300</v>
      </c>
      <c r="E9" s="159" t="s">
        <v>301</v>
      </c>
      <c r="F9" s="160" t="s">
        <v>302</v>
      </c>
      <c r="G9" s="160" t="s">
        <v>303</v>
      </c>
      <c r="H9" s="160" t="s">
        <v>304</v>
      </c>
      <c r="I9" s="161">
        <v>38346</v>
      </c>
      <c r="J9" s="161">
        <v>43823</v>
      </c>
      <c r="K9" s="156">
        <v>60</v>
      </c>
      <c r="L9" s="159" t="s">
        <v>305</v>
      </c>
      <c r="M9" s="156"/>
      <c r="N9" s="156"/>
      <c r="O9" s="147"/>
      <c r="S9" s="144"/>
    </row>
    <row r="10" spans="1:19" s="143" customFormat="1" ht="16.5" thickBot="1" x14ac:dyDescent="0.3">
      <c r="A10" s="156" t="s">
        <v>155</v>
      </c>
      <c r="B10" s="152" t="s">
        <v>203</v>
      </c>
      <c r="C10" s="159" t="s">
        <v>0</v>
      </c>
      <c r="D10" s="158" t="s">
        <v>342</v>
      </c>
      <c r="E10" s="159" t="s">
        <v>301</v>
      </c>
      <c r="F10" s="160" t="s">
        <v>341</v>
      </c>
      <c r="G10" s="160" t="s">
        <v>303</v>
      </c>
      <c r="H10" s="160" t="s">
        <v>304</v>
      </c>
      <c r="I10" s="161">
        <v>42767</v>
      </c>
      <c r="J10" s="161">
        <v>46418</v>
      </c>
      <c r="K10" s="156">
        <v>24</v>
      </c>
      <c r="L10" s="159" t="s">
        <v>305</v>
      </c>
      <c r="M10" s="156"/>
      <c r="N10" s="156"/>
      <c r="O10" s="147"/>
      <c r="R10" s="140"/>
      <c r="S10" s="144"/>
    </row>
    <row r="11" spans="1:19" s="143" customFormat="1" ht="16.5" thickBot="1" x14ac:dyDescent="0.3">
      <c r="A11" s="156" t="s">
        <v>156</v>
      </c>
      <c r="B11" s="152" t="s">
        <v>204</v>
      </c>
      <c r="C11" s="159" t="s">
        <v>0</v>
      </c>
      <c r="D11" s="158" t="s">
        <v>204</v>
      </c>
      <c r="E11" s="156" t="s">
        <v>301</v>
      </c>
      <c r="F11" s="161" t="s">
        <v>306</v>
      </c>
      <c r="G11" s="160" t="s">
        <v>303</v>
      </c>
      <c r="H11" s="160" t="s">
        <v>304</v>
      </c>
      <c r="I11" s="161">
        <v>39356</v>
      </c>
      <c r="J11" s="161">
        <v>44834</v>
      </c>
      <c r="K11" s="156">
        <v>6.1</v>
      </c>
      <c r="L11" s="159" t="s">
        <v>305</v>
      </c>
      <c r="M11" s="156"/>
      <c r="N11" s="156"/>
      <c r="O11" s="147"/>
      <c r="R11" s="140"/>
      <c r="S11" s="144"/>
    </row>
    <row r="12" spans="1:19" s="143" customFormat="1" ht="16.5" thickBot="1" x14ac:dyDescent="0.3">
      <c r="A12" s="156" t="s">
        <v>157</v>
      </c>
      <c r="B12" s="152" t="s">
        <v>205</v>
      </c>
      <c r="C12" s="159" t="s">
        <v>0</v>
      </c>
      <c r="D12" s="158" t="s">
        <v>205</v>
      </c>
      <c r="E12" s="159" t="s">
        <v>301</v>
      </c>
      <c r="F12" s="160" t="s">
        <v>306</v>
      </c>
      <c r="G12" s="160" t="s">
        <v>303</v>
      </c>
      <c r="H12" s="160" t="s">
        <v>304</v>
      </c>
      <c r="I12" s="161">
        <v>41414</v>
      </c>
      <c r="J12" s="161">
        <v>45065</v>
      </c>
      <c r="K12" s="156">
        <v>4.5</v>
      </c>
      <c r="L12" s="159" t="s">
        <v>305</v>
      </c>
      <c r="M12" s="156"/>
      <c r="N12" s="156"/>
      <c r="O12" s="147"/>
      <c r="R12" s="140"/>
      <c r="S12" s="144"/>
    </row>
    <row r="13" spans="1:19" s="143" customFormat="1" ht="79.5" thickBot="1" x14ac:dyDescent="0.3">
      <c r="A13" s="156" t="s">
        <v>244</v>
      </c>
      <c r="B13" s="152" t="s">
        <v>206</v>
      </c>
      <c r="C13" s="159" t="s">
        <v>113</v>
      </c>
      <c r="D13" s="158" t="s">
        <v>307</v>
      </c>
      <c r="E13" s="159" t="s">
        <v>301</v>
      </c>
      <c r="F13" s="160" t="s">
        <v>302</v>
      </c>
      <c r="G13" s="160" t="s">
        <v>308</v>
      </c>
      <c r="H13" s="162" t="s">
        <v>309</v>
      </c>
      <c r="I13" s="161">
        <v>39811</v>
      </c>
      <c r="J13" s="161">
        <v>45288</v>
      </c>
      <c r="K13" s="156">
        <v>106.5</v>
      </c>
      <c r="L13" s="159" t="s">
        <v>305</v>
      </c>
      <c r="M13" s="163" t="s">
        <v>310</v>
      </c>
      <c r="N13" s="156"/>
      <c r="O13" s="147"/>
      <c r="S13" s="144"/>
    </row>
    <row r="14" spans="1:19" s="143" customFormat="1" ht="16.5" thickBot="1" x14ac:dyDescent="0.3">
      <c r="A14" s="156" t="s">
        <v>245</v>
      </c>
      <c r="B14" s="152" t="s">
        <v>207</v>
      </c>
      <c r="C14" s="159" t="s">
        <v>113</v>
      </c>
      <c r="D14" s="158" t="s">
        <v>207</v>
      </c>
      <c r="E14" s="159" t="s">
        <v>301</v>
      </c>
      <c r="F14" s="160" t="s">
        <v>302</v>
      </c>
      <c r="G14" s="160" t="s">
        <v>303</v>
      </c>
      <c r="H14" s="160" t="s">
        <v>304</v>
      </c>
      <c r="I14" s="161">
        <v>41665</v>
      </c>
      <c r="J14" s="161">
        <v>45316</v>
      </c>
      <c r="K14" s="156">
        <v>3.5</v>
      </c>
      <c r="L14" s="159" t="s">
        <v>305</v>
      </c>
      <c r="M14" s="156"/>
      <c r="N14" s="156"/>
      <c r="O14" s="147"/>
      <c r="S14" s="144"/>
    </row>
    <row r="15" spans="1:19" s="143" customFormat="1" ht="16.5" thickBot="1" x14ac:dyDescent="0.3">
      <c r="A15" s="156" t="s">
        <v>246</v>
      </c>
      <c r="B15" s="152" t="s">
        <v>208</v>
      </c>
      <c r="C15" s="159" t="s">
        <v>0</v>
      </c>
      <c r="D15" s="158" t="s">
        <v>343</v>
      </c>
      <c r="E15" s="159" t="s">
        <v>301</v>
      </c>
      <c r="F15" s="160" t="s">
        <v>341</v>
      </c>
      <c r="G15" s="160" t="s">
        <v>303</v>
      </c>
      <c r="H15" s="160" t="s">
        <v>304</v>
      </c>
      <c r="I15" s="161">
        <v>41728</v>
      </c>
      <c r="J15" s="161">
        <v>45380</v>
      </c>
      <c r="K15" s="156">
        <v>2.25</v>
      </c>
      <c r="L15" s="159" t="s">
        <v>305</v>
      </c>
      <c r="M15" s="156"/>
      <c r="N15" s="156"/>
      <c r="O15" s="147"/>
      <c r="S15" s="144"/>
    </row>
    <row r="16" spans="1:19" s="143" customFormat="1" ht="79.5" thickBot="1" x14ac:dyDescent="0.3">
      <c r="A16" s="156" t="s">
        <v>247</v>
      </c>
      <c r="B16" s="152" t="s">
        <v>209</v>
      </c>
      <c r="C16" s="159" t="s">
        <v>113</v>
      </c>
      <c r="D16" s="158" t="s">
        <v>311</v>
      </c>
      <c r="E16" s="159" t="s">
        <v>301</v>
      </c>
      <c r="F16" s="160" t="s">
        <v>302</v>
      </c>
      <c r="G16" s="160" t="s">
        <v>308</v>
      </c>
      <c r="H16" s="162" t="s">
        <v>309</v>
      </c>
      <c r="I16" s="161">
        <v>40102</v>
      </c>
      <c r="J16" s="161">
        <v>45580</v>
      </c>
      <c r="K16" s="156">
        <v>103.5</v>
      </c>
      <c r="L16" s="159" t="s">
        <v>305</v>
      </c>
      <c r="M16" s="163" t="s">
        <v>310</v>
      </c>
      <c r="N16" s="156"/>
      <c r="O16" s="147"/>
      <c r="S16" s="144"/>
    </row>
    <row r="17" spans="1:19" s="143" customFormat="1" ht="16.5" thickBot="1" x14ac:dyDescent="0.3">
      <c r="A17" s="156" t="s">
        <v>248</v>
      </c>
      <c r="B17" s="152" t="s">
        <v>210</v>
      </c>
      <c r="C17" s="159" t="s">
        <v>113</v>
      </c>
      <c r="D17" s="158" t="s">
        <v>312</v>
      </c>
      <c r="E17" s="159" t="s">
        <v>301</v>
      </c>
      <c r="F17" s="160" t="s">
        <v>302</v>
      </c>
      <c r="G17" s="160" t="s">
        <v>303</v>
      </c>
      <c r="H17" s="160" t="s">
        <v>304</v>
      </c>
      <c r="I17" s="161">
        <v>42024</v>
      </c>
      <c r="J17" s="161">
        <v>45676</v>
      </c>
      <c r="K17" s="156">
        <v>11.2</v>
      </c>
      <c r="L17" s="159" t="s">
        <v>305</v>
      </c>
      <c r="M17" s="156"/>
      <c r="N17" s="156"/>
      <c r="O17" s="147"/>
      <c r="S17" s="144"/>
    </row>
    <row r="18" spans="1:19" s="143" customFormat="1" ht="16.5" thickBot="1" x14ac:dyDescent="0.3">
      <c r="A18" s="156" t="s">
        <v>249</v>
      </c>
      <c r="B18" s="152" t="s">
        <v>211</v>
      </c>
      <c r="C18" s="159" t="s">
        <v>113</v>
      </c>
      <c r="D18" s="158" t="s">
        <v>211</v>
      </c>
      <c r="E18" s="159" t="s">
        <v>301</v>
      </c>
      <c r="F18" s="160" t="s">
        <v>302</v>
      </c>
      <c r="G18" s="160" t="s">
        <v>303</v>
      </c>
      <c r="H18" s="160" t="s">
        <v>304</v>
      </c>
      <c r="I18" s="161">
        <v>38797</v>
      </c>
      <c r="J18" s="161">
        <v>46022</v>
      </c>
      <c r="K18" s="156">
        <v>50</v>
      </c>
      <c r="L18" s="159" t="s">
        <v>305</v>
      </c>
      <c r="M18" s="156"/>
      <c r="N18" s="156"/>
      <c r="O18" s="147"/>
      <c r="S18" s="144"/>
    </row>
    <row r="19" spans="1:19" s="143" customFormat="1" ht="16.5" thickBot="1" x14ac:dyDescent="0.3">
      <c r="A19" s="156" t="s">
        <v>250</v>
      </c>
      <c r="B19" s="152" t="s">
        <v>212</v>
      </c>
      <c r="C19" s="159" t="s">
        <v>113</v>
      </c>
      <c r="D19" s="158" t="s">
        <v>212</v>
      </c>
      <c r="E19" s="159" t="s">
        <v>301</v>
      </c>
      <c r="F19" s="160" t="s">
        <v>302</v>
      </c>
      <c r="G19" s="160" t="s">
        <v>303</v>
      </c>
      <c r="H19" s="160" t="s">
        <v>304</v>
      </c>
      <c r="I19" s="161">
        <v>40603</v>
      </c>
      <c r="J19" s="161">
        <v>46081</v>
      </c>
      <c r="K19" s="156">
        <v>7.5</v>
      </c>
      <c r="L19" s="159" t="s">
        <v>305</v>
      </c>
      <c r="M19" s="156"/>
      <c r="N19" s="156"/>
      <c r="O19" s="147"/>
      <c r="S19" s="144"/>
    </row>
    <row r="20" spans="1:19" s="143" customFormat="1" ht="16.5" thickBot="1" x14ac:dyDescent="0.3">
      <c r="A20" s="156" t="s">
        <v>251</v>
      </c>
      <c r="B20" s="152" t="s">
        <v>213</v>
      </c>
      <c r="C20" s="159" t="s">
        <v>113</v>
      </c>
      <c r="D20" s="158" t="s">
        <v>213</v>
      </c>
      <c r="E20" s="159" t="s">
        <v>301</v>
      </c>
      <c r="F20" s="160" t="s">
        <v>302</v>
      </c>
      <c r="G20" s="160" t="s">
        <v>303</v>
      </c>
      <c r="H20" s="160" t="s">
        <v>304</v>
      </c>
      <c r="I20" s="161">
        <v>42353</v>
      </c>
      <c r="J20" s="161">
        <v>47831</v>
      </c>
      <c r="K20" s="156">
        <v>20</v>
      </c>
      <c r="L20" s="159" t="s">
        <v>305</v>
      </c>
      <c r="M20" s="156"/>
      <c r="N20" s="156"/>
      <c r="O20" s="147"/>
      <c r="S20" s="144"/>
    </row>
    <row r="21" spans="1:19" s="143" customFormat="1" ht="16.5" thickBot="1" x14ac:dyDescent="0.3">
      <c r="A21" s="156" t="s">
        <v>252</v>
      </c>
      <c r="B21" s="152" t="s">
        <v>214</v>
      </c>
      <c r="C21" s="159" t="s">
        <v>0</v>
      </c>
      <c r="D21" s="158" t="s">
        <v>343</v>
      </c>
      <c r="E21" s="159" t="s">
        <v>301</v>
      </c>
      <c r="F21" s="160" t="s">
        <v>306</v>
      </c>
      <c r="G21" s="160" t="s">
        <v>303</v>
      </c>
      <c r="H21" s="160" t="s">
        <v>304</v>
      </c>
      <c r="I21" s="161">
        <v>40679</v>
      </c>
      <c r="J21" s="161">
        <v>47983</v>
      </c>
      <c r="K21" s="156">
        <v>1.5</v>
      </c>
      <c r="L21" s="159" t="s">
        <v>305</v>
      </c>
      <c r="M21" s="156"/>
      <c r="N21" s="156"/>
      <c r="O21" s="147"/>
      <c r="S21" s="144"/>
    </row>
    <row r="22" spans="1:19" s="143" customFormat="1" ht="16.5" thickBot="1" x14ac:dyDescent="0.3">
      <c r="A22" s="156" t="s">
        <v>253</v>
      </c>
      <c r="B22" s="152" t="s">
        <v>215</v>
      </c>
      <c r="C22" s="159" t="s">
        <v>0</v>
      </c>
      <c r="D22" s="158" t="s">
        <v>215</v>
      </c>
      <c r="E22" s="159" t="s">
        <v>301</v>
      </c>
      <c r="F22" s="160" t="s">
        <v>306</v>
      </c>
      <c r="G22" s="160" t="s">
        <v>303</v>
      </c>
      <c r="H22" s="160" t="s">
        <v>304</v>
      </c>
      <c r="I22" s="161">
        <v>40679</v>
      </c>
      <c r="J22" s="161">
        <v>47983</v>
      </c>
      <c r="K22" s="156">
        <v>1.5</v>
      </c>
      <c r="L22" s="159" t="s">
        <v>305</v>
      </c>
      <c r="M22" s="156"/>
      <c r="N22" s="156"/>
      <c r="O22" s="147"/>
      <c r="S22" s="144"/>
    </row>
    <row r="23" spans="1:19" s="143" customFormat="1" ht="16.5" thickBot="1" x14ac:dyDescent="0.3">
      <c r="A23" s="156" t="s">
        <v>254</v>
      </c>
      <c r="B23" s="152" t="s">
        <v>201</v>
      </c>
      <c r="C23" s="159" t="s">
        <v>0</v>
      </c>
      <c r="D23" s="164" t="s">
        <v>340</v>
      </c>
      <c r="E23" s="159" t="s">
        <v>301</v>
      </c>
      <c r="F23" s="160" t="s">
        <v>306</v>
      </c>
      <c r="G23" s="160" t="s">
        <v>303</v>
      </c>
      <c r="H23" s="160" t="s">
        <v>304</v>
      </c>
      <c r="I23" s="161"/>
      <c r="J23" s="161"/>
      <c r="K23" s="156"/>
      <c r="L23" s="156"/>
      <c r="M23" s="156"/>
      <c r="N23" s="156"/>
      <c r="O23" s="147"/>
      <c r="S23" s="144"/>
    </row>
    <row r="24" spans="1:19" s="143" customFormat="1" ht="16.5" thickBot="1" x14ac:dyDescent="0.3">
      <c r="A24" s="156" t="s">
        <v>255</v>
      </c>
      <c r="B24" s="152" t="s">
        <v>216</v>
      </c>
      <c r="C24" s="159" t="s">
        <v>113</v>
      </c>
      <c r="D24" s="164" t="s">
        <v>216</v>
      </c>
      <c r="E24" s="156" t="s">
        <v>301</v>
      </c>
      <c r="F24" s="161" t="s">
        <v>302</v>
      </c>
      <c r="G24" s="160" t="s">
        <v>303</v>
      </c>
      <c r="H24" s="160" t="s">
        <v>304</v>
      </c>
      <c r="I24" s="161">
        <v>41137</v>
      </c>
      <c r="J24" s="161">
        <v>48441</v>
      </c>
      <c r="K24" s="156">
        <v>140</v>
      </c>
      <c r="L24" s="156" t="s">
        <v>305</v>
      </c>
      <c r="M24" s="156"/>
      <c r="N24" s="156"/>
      <c r="O24" s="147"/>
      <c r="S24" s="144"/>
    </row>
    <row r="25" spans="1:19" s="143" customFormat="1" ht="16.5" thickBot="1" x14ac:dyDescent="0.3">
      <c r="A25" s="156" t="s">
        <v>256</v>
      </c>
      <c r="B25" s="152" t="s">
        <v>217</v>
      </c>
      <c r="C25" s="159" t="s">
        <v>113</v>
      </c>
      <c r="D25" s="164" t="s">
        <v>217</v>
      </c>
      <c r="E25" s="156" t="s">
        <v>301</v>
      </c>
      <c r="F25" s="161" t="s">
        <v>302</v>
      </c>
      <c r="G25" s="161" t="s">
        <v>303</v>
      </c>
      <c r="H25" s="161" t="s">
        <v>304</v>
      </c>
      <c r="I25" s="161">
        <v>41274</v>
      </c>
      <c r="J25" s="161">
        <v>48579</v>
      </c>
      <c r="K25" s="156">
        <v>100</v>
      </c>
      <c r="L25" s="159" t="s">
        <v>305</v>
      </c>
      <c r="M25" s="156"/>
      <c r="N25" s="156"/>
      <c r="O25" s="147"/>
      <c r="S25" s="144"/>
    </row>
    <row r="26" spans="1:19" s="143" customFormat="1" ht="16.5" thickBot="1" x14ac:dyDescent="0.3">
      <c r="A26" s="156" t="s">
        <v>257</v>
      </c>
      <c r="B26" s="152" t="s">
        <v>201</v>
      </c>
      <c r="C26" s="159" t="s">
        <v>0</v>
      </c>
      <c r="D26" s="164" t="s">
        <v>201</v>
      </c>
      <c r="E26" s="156" t="s">
        <v>301</v>
      </c>
      <c r="F26" s="160" t="s">
        <v>306</v>
      </c>
      <c r="G26" s="161" t="s">
        <v>303</v>
      </c>
      <c r="H26" s="160" t="s">
        <v>304</v>
      </c>
      <c r="I26" s="161">
        <v>41446</v>
      </c>
      <c r="J26" s="161">
        <v>48750</v>
      </c>
      <c r="K26" s="156">
        <v>1.5</v>
      </c>
      <c r="L26" s="159" t="s">
        <v>305</v>
      </c>
      <c r="M26" s="156"/>
      <c r="N26" s="156"/>
      <c r="O26" s="147"/>
      <c r="S26" s="144"/>
    </row>
    <row r="27" spans="1:19" s="143" customFormat="1" ht="16.5" thickBot="1" x14ac:dyDescent="0.3">
      <c r="A27" s="156" t="s">
        <v>258</v>
      </c>
      <c r="B27" s="152" t="s">
        <v>201</v>
      </c>
      <c r="C27" s="159" t="s">
        <v>0</v>
      </c>
      <c r="D27" s="164" t="s">
        <v>201</v>
      </c>
      <c r="E27" s="156" t="s">
        <v>301</v>
      </c>
      <c r="F27" s="160" t="s">
        <v>306</v>
      </c>
      <c r="G27" s="161" t="s">
        <v>303</v>
      </c>
      <c r="H27" s="160" t="s">
        <v>304</v>
      </c>
      <c r="I27" s="161">
        <v>41446</v>
      </c>
      <c r="J27" s="161">
        <v>48750</v>
      </c>
      <c r="K27" s="156">
        <v>1.5</v>
      </c>
      <c r="L27" s="159" t="s">
        <v>305</v>
      </c>
      <c r="M27" s="156"/>
      <c r="N27" s="156"/>
      <c r="O27" s="147"/>
      <c r="S27" s="144"/>
    </row>
    <row r="28" spans="1:19" s="143" customFormat="1" ht="16.5" thickBot="1" x14ac:dyDescent="0.3">
      <c r="A28" s="156" t="s">
        <v>259</v>
      </c>
      <c r="B28" s="152" t="s">
        <v>218</v>
      </c>
      <c r="C28" s="159" t="s">
        <v>113</v>
      </c>
      <c r="D28" s="156" t="s">
        <v>218</v>
      </c>
      <c r="E28" s="156" t="s">
        <v>301</v>
      </c>
      <c r="F28" s="160" t="s">
        <v>302</v>
      </c>
      <c r="G28" s="160" t="s">
        <v>303</v>
      </c>
      <c r="H28" s="160" t="s">
        <v>304</v>
      </c>
      <c r="I28" s="161">
        <v>41485</v>
      </c>
      <c r="J28" s="161">
        <v>48789</v>
      </c>
      <c r="K28" s="156">
        <v>265.3</v>
      </c>
      <c r="L28" s="159" t="s">
        <v>305</v>
      </c>
      <c r="M28" s="156"/>
      <c r="N28" s="156"/>
      <c r="O28" s="147"/>
      <c r="S28" s="144"/>
    </row>
    <row r="29" spans="1:19" s="143" customFormat="1" ht="79.5" thickBot="1" x14ac:dyDescent="0.3">
      <c r="A29" s="156" t="s">
        <v>260</v>
      </c>
      <c r="B29" s="152" t="s">
        <v>219</v>
      </c>
      <c r="C29" s="159" t="s">
        <v>113</v>
      </c>
      <c r="D29" s="164" t="s">
        <v>219</v>
      </c>
      <c r="E29" s="156" t="s">
        <v>301</v>
      </c>
      <c r="F29" s="161" t="s">
        <v>302</v>
      </c>
      <c r="G29" s="160" t="s">
        <v>308</v>
      </c>
      <c r="H29" s="162" t="s">
        <v>309</v>
      </c>
      <c r="I29" s="161">
        <v>41562</v>
      </c>
      <c r="J29" s="161">
        <v>48866</v>
      </c>
      <c r="K29" s="156">
        <v>189</v>
      </c>
      <c r="L29" s="156" t="s">
        <v>305</v>
      </c>
      <c r="M29" s="163" t="s">
        <v>310</v>
      </c>
      <c r="N29" s="156"/>
      <c r="O29" s="147"/>
      <c r="S29" s="144"/>
    </row>
    <row r="30" spans="1:19" s="143" customFormat="1" ht="16.5" thickBot="1" x14ac:dyDescent="0.3">
      <c r="A30" s="156" t="s">
        <v>261</v>
      </c>
      <c r="B30" s="152" t="s">
        <v>220</v>
      </c>
      <c r="C30" s="159" t="s">
        <v>171</v>
      </c>
      <c r="D30" s="164" t="s">
        <v>313</v>
      </c>
      <c r="E30" s="156" t="s">
        <v>301</v>
      </c>
      <c r="F30" s="160" t="s">
        <v>314</v>
      </c>
      <c r="G30" s="160" t="s">
        <v>303</v>
      </c>
      <c r="H30" s="160" t="s">
        <v>304</v>
      </c>
      <c r="I30" s="161">
        <v>41572</v>
      </c>
      <c r="J30" s="161">
        <v>48876</v>
      </c>
      <c r="K30" s="156">
        <v>139</v>
      </c>
      <c r="L30" s="156" t="s">
        <v>305</v>
      </c>
      <c r="M30" s="156"/>
      <c r="N30" s="156"/>
      <c r="O30" s="147"/>
      <c r="S30" s="144"/>
    </row>
    <row r="31" spans="1:19" s="143" customFormat="1" ht="16.5" thickBot="1" x14ac:dyDescent="0.3">
      <c r="A31" s="156" t="s">
        <v>262</v>
      </c>
      <c r="B31" s="152" t="s">
        <v>221</v>
      </c>
      <c r="C31" s="159" t="s">
        <v>171</v>
      </c>
      <c r="D31" s="164" t="s">
        <v>221</v>
      </c>
      <c r="E31" s="156" t="s">
        <v>301</v>
      </c>
      <c r="F31" s="160" t="s">
        <v>314</v>
      </c>
      <c r="G31" s="160" t="s">
        <v>303</v>
      </c>
      <c r="H31" s="160" t="s">
        <v>304</v>
      </c>
      <c r="I31" s="161">
        <v>41622</v>
      </c>
      <c r="J31" s="161">
        <v>48926</v>
      </c>
      <c r="K31" s="156">
        <v>18.5</v>
      </c>
      <c r="L31" s="156" t="s">
        <v>305</v>
      </c>
      <c r="M31" s="156"/>
      <c r="N31" s="156"/>
      <c r="O31" s="147"/>
      <c r="S31" s="144"/>
    </row>
    <row r="32" spans="1:19" s="143" customFormat="1" ht="16.5" thickBot="1" x14ac:dyDescent="0.3">
      <c r="A32" s="156" t="s">
        <v>263</v>
      </c>
      <c r="B32" s="152" t="s">
        <v>222</v>
      </c>
      <c r="C32" s="159" t="s">
        <v>171</v>
      </c>
      <c r="D32" s="164" t="s">
        <v>222</v>
      </c>
      <c r="E32" s="156" t="s">
        <v>301</v>
      </c>
      <c r="F32" s="160" t="s">
        <v>314</v>
      </c>
      <c r="G32" s="160" t="s">
        <v>303</v>
      </c>
      <c r="H32" s="161" t="s">
        <v>304</v>
      </c>
      <c r="I32" s="161">
        <v>41852</v>
      </c>
      <c r="J32" s="161">
        <v>49156</v>
      </c>
      <c r="K32" s="156">
        <v>125</v>
      </c>
      <c r="L32" s="156" t="s">
        <v>305</v>
      </c>
      <c r="M32" s="156"/>
      <c r="N32" s="156"/>
      <c r="O32" s="147"/>
      <c r="S32" s="144"/>
    </row>
    <row r="33" spans="1:19" s="143" customFormat="1" ht="16.5" thickBot="1" x14ac:dyDescent="0.3">
      <c r="A33" s="156" t="s">
        <v>264</v>
      </c>
      <c r="B33" s="152" t="s">
        <v>223</v>
      </c>
      <c r="C33" s="159" t="s">
        <v>171</v>
      </c>
      <c r="D33" s="164" t="s">
        <v>222</v>
      </c>
      <c r="E33" s="156" t="s">
        <v>301</v>
      </c>
      <c r="F33" s="160" t="s">
        <v>314</v>
      </c>
      <c r="G33" s="160" t="s">
        <v>303</v>
      </c>
      <c r="H33" s="161" t="s">
        <v>304</v>
      </c>
      <c r="I33" s="161">
        <v>41866</v>
      </c>
      <c r="J33" s="161">
        <v>49170</v>
      </c>
      <c r="K33" s="156">
        <v>45</v>
      </c>
      <c r="L33" s="156" t="s">
        <v>305</v>
      </c>
      <c r="M33" s="156"/>
      <c r="N33" s="156"/>
      <c r="O33" s="147"/>
      <c r="S33" s="144"/>
    </row>
    <row r="34" spans="1:19" s="143" customFormat="1" ht="16.5" thickBot="1" x14ac:dyDescent="0.3">
      <c r="A34" s="156" t="s">
        <v>265</v>
      </c>
      <c r="B34" s="152" t="s">
        <v>224</v>
      </c>
      <c r="C34" s="159" t="s">
        <v>113</v>
      </c>
      <c r="D34" s="163" t="s">
        <v>224</v>
      </c>
      <c r="E34" s="156" t="s">
        <v>301</v>
      </c>
      <c r="F34" s="160" t="s">
        <v>302</v>
      </c>
      <c r="G34" s="160" t="s">
        <v>303</v>
      </c>
      <c r="H34" s="160" t="s">
        <v>304</v>
      </c>
      <c r="I34" s="161">
        <v>42160</v>
      </c>
      <c r="J34" s="161">
        <v>49464</v>
      </c>
      <c r="K34" s="156">
        <v>155.1</v>
      </c>
      <c r="L34" s="159" t="s">
        <v>305</v>
      </c>
      <c r="M34" s="156"/>
      <c r="N34" s="156"/>
      <c r="O34" s="147"/>
      <c r="S34" s="144"/>
    </row>
    <row r="35" spans="1:19" s="143" customFormat="1" ht="16.5" thickBot="1" x14ac:dyDescent="0.3">
      <c r="A35" s="156" t="s">
        <v>266</v>
      </c>
      <c r="B35" s="152" t="s">
        <v>225</v>
      </c>
      <c r="C35" s="159" t="s">
        <v>171</v>
      </c>
      <c r="D35" s="163" t="s">
        <v>225</v>
      </c>
      <c r="E35" s="156" t="s">
        <v>301</v>
      </c>
      <c r="F35" s="161" t="s">
        <v>314</v>
      </c>
      <c r="G35" s="161" t="s">
        <v>315</v>
      </c>
      <c r="H35" s="162" t="s">
        <v>316</v>
      </c>
      <c r="I35" s="161">
        <v>42368</v>
      </c>
      <c r="J35" s="161">
        <v>49672</v>
      </c>
      <c r="K35" s="156">
        <v>20</v>
      </c>
      <c r="L35" s="159" t="s">
        <v>305</v>
      </c>
      <c r="M35" s="156"/>
      <c r="N35" s="156"/>
      <c r="O35" s="147"/>
      <c r="S35" s="144"/>
    </row>
    <row r="36" spans="1:19" s="143" customFormat="1" ht="16.5" thickBot="1" x14ac:dyDescent="0.3">
      <c r="A36" s="156" t="s">
        <v>267</v>
      </c>
      <c r="B36" s="152" t="s">
        <v>226</v>
      </c>
      <c r="C36" s="159" t="s">
        <v>171</v>
      </c>
      <c r="D36" s="163" t="s">
        <v>317</v>
      </c>
      <c r="E36" s="156" t="s">
        <v>301</v>
      </c>
      <c r="F36" s="161" t="s">
        <v>314</v>
      </c>
      <c r="G36" s="161" t="s">
        <v>315</v>
      </c>
      <c r="H36" s="162" t="s">
        <v>316</v>
      </c>
      <c r="I36" s="161">
        <v>42411</v>
      </c>
      <c r="J36" s="161">
        <v>49715</v>
      </c>
      <c r="K36" s="156">
        <v>19.899999999999999</v>
      </c>
      <c r="L36" s="159" t="s">
        <v>305</v>
      </c>
      <c r="M36" s="156"/>
      <c r="N36" s="156"/>
      <c r="O36" s="147"/>
      <c r="S36" s="144"/>
    </row>
    <row r="37" spans="1:19" s="143" customFormat="1" ht="16.5" thickBot="1" x14ac:dyDescent="0.3">
      <c r="A37" s="156" t="s">
        <v>268</v>
      </c>
      <c r="B37" s="152" t="s">
        <v>227</v>
      </c>
      <c r="C37" s="159" t="s">
        <v>171</v>
      </c>
      <c r="D37" s="163" t="s">
        <v>344</v>
      </c>
      <c r="E37" s="156" t="s">
        <v>301</v>
      </c>
      <c r="F37" s="161" t="s">
        <v>314</v>
      </c>
      <c r="G37" s="160" t="s">
        <v>303</v>
      </c>
      <c r="H37" s="160" t="s">
        <v>304</v>
      </c>
      <c r="I37" s="161">
        <v>42630</v>
      </c>
      <c r="J37" s="161">
        <v>49934</v>
      </c>
      <c r="K37" s="156">
        <v>3</v>
      </c>
      <c r="L37" s="159" t="s">
        <v>305</v>
      </c>
      <c r="M37" s="156"/>
      <c r="N37" s="156"/>
      <c r="O37" s="147"/>
      <c r="S37" s="144"/>
    </row>
    <row r="38" spans="1:19" s="143" customFormat="1" ht="16.5" thickBot="1" x14ac:dyDescent="0.3">
      <c r="A38" s="156" t="s">
        <v>269</v>
      </c>
      <c r="B38" s="152" t="s">
        <v>228</v>
      </c>
      <c r="C38" s="159" t="s">
        <v>171</v>
      </c>
      <c r="D38" s="163" t="s">
        <v>344</v>
      </c>
      <c r="E38" s="156" t="s">
        <v>301</v>
      </c>
      <c r="F38" s="161" t="s">
        <v>314</v>
      </c>
      <c r="G38" s="160" t="s">
        <v>303</v>
      </c>
      <c r="H38" s="160" t="s">
        <v>304</v>
      </c>
      <c r="I38" s="161">
        <v>42711</v>
      </c>
      <c r="J38" s="161">
        <v>50015</v>
      </c>
      <c r="K38" s="156">
        <v>2.33</v>
      </c>
      <c r="L38" s="159" t="s">
        <v>305</v>
      </c>
      <c r="M38" s="156"/>
      <c r="N38" s="156"/>
      <c r="O38" s="147"/>
      <c r="S38" s="144"/>
    </row>
    <row r="39" spans="1:19" s="143" customFormat="1" ht="16.5" thickBot="1" x14ac:dyDescent="0.3">
      <c r="A39" s="156" t="s">
        <v>270</v>
      </c>
      <c r="B39" s="152" t="s">
        <v>229</v>
      </c>
      <c r="C39" s="159" t="s">
        <v>171</v>
      </c>
      <c r="D39" s="163" t="s">
        <v>318</v>
      </c>
      <c r="E39" s="156" t="s">
        <v>301</v>
      </c>
      <c r="F39" s="161" t="s">
        <v>314</v>
      </c>
      <c r="G39" s="161" t="s">
        <v>303</v>
      </c>
      <c r="H39" s="161" t="s">
        <v>304</v>
      </c>
      <c r="I39" s="161">
        <v>41317</v>
      </c>
      <c r="J39" s="161">
        <v>50447</v>
      </c>
      <c r="K39" s="156">
        <v>26</v>
      </c>
      <c r="L39" s="156" t="s">
        <v>305</v>
      </c>
      <c r="M39" s="156"/>
      <c r="N39" s="156"/>
      <c r="O39" s="147"/>
      <c r="S39" s="144"/>
    </row>
    <row r="40" spans="1:19" s="143" customFormat="1" ht="16.5" thickBot="1" x14ac:dyDescent="0.3">
      <c r="A40" s="156" t="s">
        <v>271</v>
      </c>
      <c r="B40" s="152" t="s">
        <v>230</v>
      </c>
      <c r="C40" s="159" t="s">
        <v>171</v>
      </c>
      <c r="D40" s="163" t="s">
        <v>230</v>
      </c>
      <c r="E40" s="156" t="s">
        <v>301</v>
      </c>
      <c r="F40" s="161" t="s">
        <v>314</v>
      </c>
      <c r="G40" s="161" t="s">
        <v>303</v>
      </c>
      <c r="H40" s="162" t="s">
        <v>316</v>
      </c>
      <c r="I40" s="161">
        <v>41557</v>
      </c>
      <c r="J40" s="161">
        <v>50687</v>
      </c>
      <c r="K40" s="156">
        <v>200</v>
      </c>
      <c r="L40" s="156" t="s">
        <v>305</v>
      </c>
      <c r="M40" s="156"/>
      <c r="N40" s="156"/>
      <c r="O40" s="147"/>
      <c r="S40" s="144"/>
    </row>
    <row r="41" spans="1:19" s="143" customFormat="1" ht="16.5" thickBot="1" x14ac:dyDescent="0.3">
      <c r="A41" s="156" t="s">
        <v>272</v>
      </c>
      <c r="B41" s="152" t="s">
        <v>231</v>
      </c>
      <c r="C41" s="159" t="s">
        <v>171</v>
      </c>
      <c r="D41" s="163" t="s">
        <v>231</v>
      </c>
      <c r="E41" s="156" t="s">
        <v>301</v>
      </c>
      <c r="F41" s="161" t="s">
        <v>314</v>
      </c>
      <c r="G41" s="161" t="s">
        <v>303</v>
      </c>
      <c r="H41" s="162" t="s">
        <v>316</v>
      </c>
      <c r="I41" s="161">
        <v>41579</v>
      </c>
      <c r="J41" s="161">
        <v>50709</v>
      </c>
      <c r="K41" s="156">
        <v>130</v>
      </c>
      <c r="L41" s="156" t="s">
        <v>305</v>
      </c>
      <c r="M41" s="156"/>
      <c r="N41" s="156"/>
      <c r="O41" s="147"/>
      <c r="S41" s="144"/>
    </row>
    <row r="42" spans="1:19" s="143" customFormat="1" ht="16.5" thickBot="1" x14ac:dyDescent="0.3">
      <c r="A42" s="156" t="s">
        <v>273</v>
      </c>
      <c r="B42" s="152" t="s">
        <v>232</v>
      </c>
      <c r="C42" s="159" t="s">
        <v>171</v>
      </c>
      <c r="D42" s="163" t="s">
        <v>319</v>
      </c>
      <c r="E42" s="156" t="s">
        <v>301</v>
      </c>
      <c r="F42" s="160" t="s">
        <v>314</v>
      </c>
      <c r="G42" s="161" t="s">
        <v>320</v>
      </c>
      <c r="H42" s="161" t="s">
        <v>321</v>
      </c>
      <c r="I42" s="161">
        <v>41583</v>
      </c>
      <c r="J42" s="161">
        <v>50713</v>
      </c>
      <c r="K42" s="156">
        <v>127</v>
      </c>
      <c r="L42" s="156" t="s">
        <v>305</v>
      </c>
      <c r="M42" s="156"/>
      <c r="N42" s="156"/>
      <c r="O42" s="147"/>
      <c r="S42" s="144"/>
    </row>
    <row r="43" spans="1:19" s="143" customFormat="1" ht="16.5" thickBot="1" x14ac:dyDescent="0.3">
      <c r="A43" s="156" t="s">
        <v>274</v>
      </c>
      <c r="B43" s="152" t="s">
        <v>233</v>
      </c>
      <c r="C43" s="159" t="s">
        <v>171</v>
      </c>
      <c r="D43" s="163" t="s">
        <v>322</v>
      </c>
      <c r="E43" s="156" t="s">
        <v>301</v>
      </c>
      <c r="F43" s="160" t="s">
        <v>314</v>
      </c>
      <c r="G43" s="160" t="s">
        <v>303</v>
      </c>
      <c r="H43" s="160" t="s">
        <v>304</v>
      </c>
      <c r="I43" s="161">
        <v>41605</v>
      </c>
      <c r="J43" s="161">
        <v>50735</v>
      </c>
      <c r="K43" s="156">
        <v>109.44</v>
      </c>
      <c r="L43" s="156" t="s">
        <v>305</v>
      </c>
      <c r="M43" s="156"/>
      <c r="N43" s="156"/>
      <c r="O43" s="147"/>
      <c r="S43" s="144"/>
    </row>
    <row r="44" spans="1:19" s="143" customFormat="1" ht="16.5" thickBot="1" x14ac:dyDescent="0.3">
      <c r="A44" s="156" t="s">
        <v>275</v>
      </c>
      <c r="B44" s="152" t="s">
        <v>234</v>
      </c>
      <c r="C44" s="159" t="s">
        <v>171</v>
      </c>
      <c r="D44" s="156" t="s">
        <v>234</v>
      </c>
      <c r="E44" s="156" t="s">
        <v>301</v>
      </c>
      <c r="F44" s="160" t="s">
        <v>314</v>
      </c>
      <c r="G44" s="160" t="s">
        <v>303</v>
      </c>
      <c r="H44" s="161" t="s">
        <v>304</v>
      </c>
      <c r="I44" s="161">
        <v>41639</v>
      </c>
      <c r="J44" s="161">
        <v>50769</v>
      </c>
      <c r="K44" s="156">
        <v>2</v>
      </c>
      <c r="L44" s="156" t="s">
        <v>305</v>
      </c>
      <c r="M44" s="156"/>
      <c r="N44" s="156"/>
      <c r="O44" s="147"/>
      <c r="S44" s="144"/>
    </row>
    <row r="45" spans="1:19" s="143" customFormat="1" ht="16.5" thickBot="1" x14ac:dyDescent="0.3">
      <c r="A45" s="156" t="s">
        <v>276</v>
      </c>
      <c r="B45" s="152" t="s">
        <v>235</v>
      </c>
      <c r="C45" s="159" t="s">
        <v>171</v>
      </c>
      <c r="D45" s="159" t="s">
        <v>235</v>
      </c>
      <c r="E45" s="156" t="s">
        <v>301</v>
      </c>
      <c r="F45" s="160" t="s">
        <v>314</v>
      </c>
      <c r="G45" s="160" t="s">
        <v>303</v>
      </c>
      <c r="H45" s="161" t="s">
        <v>304</v>
      </c>
      <c r="I45" s="161">
        <v>41639</v>
      </c>
      <c r="J45" s="161">
        <v>50769</v>
      </c>
      <c r="K45" s="156">
        <v>5</v>
      </c>
      <c r="L45" s="156" t="s">
        <v>305</v>
      </c>
      <c r="M45" s="156"/>
      <c r="N45" s="156"/>
      <c r="O45" s="147"/>
      <c r="S45" s="144"/>
    </row>
    <row r="46" spans="1:19" s="143" customFormat="1" ht="16.5" thickBot="1" x14ac:dyDescent="0.3">
      <c r="A46" s="156" t="s">
        <v>277</v>
      </c>
      <c r="B46" s="152" t="s">
        <v>236</v>
      </c>
      <c r="C46" s="159" t="s">
        <v>171</v>
      </c>
      <c r="D46" s="159" t="s">
        <v>236</v>
      </c>
      <c r="E46" s="156" t="s">
        <v>301</v>
      </c>
      <c r="F46" s="160" t="s">
        <v>314</v>
      </c>
      <c r="G46" s="160" t="s">
        <v>303</v>
      </c>
      <c r="H46" s="161" t="s">
        <v>304</v>
      </c>
      <c r="I46" s="161">
        <v>41639</v>
      </c>
      <c r="J46" s="161">
        <v>50769</v>
      </c>
      <c r="K46" s="156">
        <v>2.5</v>
      </c>
      <c r="L46" s="156" t="s">
        <v>305</v>
      </c>
      <c r="M46" s="156"/>
      <c r="N46" s="156"/>
      <c r="O46" s="147"/>
      <c r="S46" s="144"/>
    </row>
    <row r="47" spans="1:19" s="143" customFormat="1" ht="16.5" thickBot="1" x14ac:dyDescent="0.3">
      <c r="A47" s="156" t="s">
        <v>278</v>
      </c>
      <c r="B47" s="152" t="s">
        <v>237</v>
      </c>
      <c r="C47" s="159" t="s">
        <v>171</v>
      </c>
      <c r="D47" s="159" t="s">
        <v>237</v>
      </c>
      <c r="E47" s="156" t="s">
        <v>301</v>
      </c>
      <c r="F47" s="160" t="s">
        <v>314</v>
      </c>
      <c r="G47" s="160" t="s">
        <v>303</v>
      </c>
      <c r="H47" s="161" t="s">
        <v>304</v>
      </c>
      <c r="I47" s="161">
        <v>41639</v>
      </c>
      <c r="J47" s="161">
        <v>50769</v>
      </c>
      <c r="K47" s="156">
        <v>5</v>
      </c>
      <c r="L47" s="156" t="s">
        <v>305</v>
      </c>
      <c r="M47" s="156"/>
      <c r="N47" s="156"/>
      <c r="O47" s="147"/>
      <c r="S47" s="144"/>
    </row>
    <row r="48" spans="1:19" s="143" customFormat="1" ht="16.5" thickBot="1" x14ac:dyDescent="0.3">
      <c r="A48" s="156" t="s">
        <v>279</v>
      </c>
      <c r="B48" s="152" t="s">
        <v>238</v>
      </c>
      <c r="C48" s="159" t="s">
        <v>171</v>
      </c>
      <c r="D48" s="163" t="s">
        <v>238</v>
      </c>
      <c r="E48" s="156" t="s">
        <v>301</v>
      </c>
      <c r="F48" s="161" t="s">
        <v>314</v>
      </c>
      <c r="G48" s="161" t="s">
        <v>303</v>
      </c>
      <c r="H48" s="162" t="s">
        <v>316</v>
      </c>
      <c r="I48" s="161">
        <v>41968</v>
      </c>
      <c r="J48" s="161">
        <v>51098</v>
      </c>
      <c r="K48" s="156">
        <v>150</v>
      </c>
      <c r="L48" s="156" t="s">
        <v>305</v>
      </c>
      <c r="M48" s="156"/>
      <c r="N48" s="156"/>
      <c r="O48" s="147"/>
      <c r="S48" s="144"/>
    </row>
    <row r="49" spans="1:19" s="143" customFormat="1" ht="16.5" thickBot="1" x14ac:dyDescent="0.3">
      <c r="A49" s="156" t="s">
        <v>280</v>
      </c>
      <c r="B49" s="152" t="s">
        <v>239</v>
      </c>
      <c r="C49" s="159" t="s">
        <v>171</v>
      </c>
      <c r="D49" s="163" t="s">
        <v>239</v>
      </c>
      <c r="E49" s="156" t="s">
        <v>301</v>
      </c>
      <c r="F49" s="161" t="s">
        <v>314</v>
      </c>
      <c r="G49" s="161" t="s">
        <v>303</v>
      </c>
      <c r="H49" s="160" t="s">
        <v>304</v>
      </c>
      <c r="I49" s="161">
        <v>41969</v>
      </c>
      <c r="J49" s="161">
        <v>51099</v>
      </c>
      <c r="K49" s="156">
        <v>6.3</v>
      </c>
      <c r="L49" s="156" t="s">
        <v>305</v>
      </c>
      <c r="M49" s="156"/>
      <c r="N49" s="156"/>
      <c r="O49" s="147"/>
      <c r="S49" s="144"/>
    </row>
    <row r="50" spans="1:19" s="143" customFormat="1" ht="16.5" thickBot="1" x14ac:dyDescent="0.3">
      <c r="A50" s="156" t="s">
        <v>281</v>
      </c>
      <c r="B50" s="152" t="s">
        <v>240</v>
      </c>
      <c r="C50" s="159" t="s">
        <v>171</v>
      </c>
      <c r="D50" s="163" t="s">
        <v>240</v>
      </c>
      <c r="E50" s="156" t="s">
        <v>301</v>
      </c>
      <c r="F50" s="161" t="s">
        <v>314</v>
      </c>
      <c r="G50" s="161" t="s">
        <v>303</v>
      </c>
      <c r="H50" s="162" t="s">
        <v>316</v>
      </c>
      <c r="I50" s="161">
        <v>42472</v>
      </c>
      <c r="J50" s="161">
        <v>51602</v>
      </c>
      <c r="K50" s="156">
        <v>150</v>
      </c>
      <c r="L50" s="156" t="s">
        <v>305</v>
      </c>
      <c r="M50" s="156"/>
      <c r="N50" s="156"/>
      <c r="O50" s="147"/>
      <c r="S50" s="144"/>
    </row>
    <row r="51" spans="1:19" s="143" customFormat="1" ht="16.5" thickBot="1" x14ac:dyDescent="0.3">
      <c r="A51" s="156" t="s">
        <v>282</v>
      </c>
      <c r="B51" s="152" t="s">
        <v>241</v>
      </c>
      <c r="C51" s="159" t="s">
        <v>171</v>
      </c>
      <c r="D51" s="163" t="s">
        <v>323</v>
      </c>
      <c r="E51" s="156" t="s">
        <v>301</v>
      </c>
      <c r="F51" s="161" t="s">
        <v>314</v>
      </c>
      <c r="G51" s="161" t="s">
        <v>303</v>
      </c>
      <c r="H51" s="160" t="s">
        <v>304</v>
      </c>
      <c r="I51" s="161">
        <v>42349</v>
      </c>
      <c r="J51" s="161">
        <v>50653</v>
      </c>
      <c r="K51" s="156">
        <v>20</v>
      </c>
      <c r="L51" s="156" t="s">
        <v>305</v>
      </c>
      <c r="M51" s="156"/>
      <c r="N51" s="156"/>
      <c r="O51" s="147"/>
      <c r="S51" s="144"/>
    </row>
    <row r="52" spans="1:19" s="143" customFormat="1" ht="16.5" thickBot="1" x14ac:dyDescent="0.3">
      <c r="A52" s="156" t="s">
        <v>283</v>
      </c>
      <c r="B52" s="152" t="s">
        <v>3</v>
      </c>
      <c r="C52" s="159" t="s">
        <v>324</v>
      </c>
      <c r="D52" s="159" t="s">
        <v>324</v>
      </c>
      <c r="E52" s="159" t="s">
        <v>324</v>
      </c>
      <c r="F52" s="159" t="s">
        <v>324</v>
      </c>
      <c r="G52" s="159" t="s">
        <v>324</v>
      </c>
      <c r="H52" s="159" t="s">
        <v>324</v>
      </c>
      <c r="I52" s="159" t="s">
        <v>324</v>
      </c>
      <c r="J52" s="159" t="s">
        <v>324</v>
      </c>
      <c r="K52" s="159" t="s">
        <v>324</v>
      </c>
      <c r="L52" s="159" t="s">
        <v>324</v>
      </c>
      <c r="M52" s="156"/>
      <c r="N52" s="156"/>
      <c r="O52" s="147"/>
      <c r="S52" s="144"/>
    </row>
    <row r="53" spans="1:19" s="143" customFormat="1" ht="16.5" thickBot="1" x14ac:dyDescent="0.3">
      <c r="A53" s="203"/>
      <c r="B53" s="204"/>
      <c r="C53" s="203"/>
      <c r="D53" s="205"/>
      <c r="E53" s="203"/>
      <c r="F53" s="206"/>
      <c r="G53" s="206"/>
      <c r="H53" s="206"/>
      <c r="I53" s="206"/>
      <c r="J53" s="206"/>
      <c r="K53" s="203"/>
      <c r="L53" s="203"/>
      <c r="M53" s="203"/>
      <c r="N53" s="203"/>
      <c r="O53" s="147"/>
      <c r="S53" s="144"/>
    </row>
    <row r="54" spans="1:19" s="143" customFormat="1" ht="16.5" thickBot="1" x14ac:dyDescent="0.3">
      <c r="A54" s="156" t="s">
        <v>159</v>
      </c>
      <c r="B54" s="157" t="s">
        <v>291</v>
      </c>
      <c r="C54" s="156" t="s">
        <v>100</v>
      </c>
      <c r="D54" s="163" t="s">
        <v>325</v>
      </c>
      <c r="E54" s="156" t="s">
        <v>301</v>
      </c>
      <c r="F54" s="161" t="s">
        <v>326</v>
      </c>
      <c r="G54" s="160" t="s">
        <v>303</v>
      </c>
      <c r="H54" s="160" t="s">
        <v>304</v>
      </c>
      <c r="I54" s="161">
        <v>40089</v>
      </c>
      <c r="J54" s="161">
        <v>43740</v>
      </c>
      <c r="K54" s="156">
        <v>598</v>
      </c>
      <c r="L54" s="159" t="s">
        <v>327</v>
      </c>
      <c r="M54" s="156"/>
      <c r="N54" s="156"/>
      <c r="O54" s="147"/>
      <c r="S54" s="144"/>
    </row>
    <row r="55" spans="1:19" s="143" customFormat="1" ht="16.5" thickBot="1" x14ac:dyDescent="0.3">
      <c r="A55" s="156" t="s">
        <v>160</v>
      </c>
      <c r="B55" s="152" t="s">
        <v>292</v>
      </c>
      <c r="C55" s="156" t="s">
        <v>100</v>
      </c>
      <c r="D55" s="163" t="s">
        <v>292</v>
      </c>
      <c r="E55" s="156" t="s">
        <v>301</v>
      </c>
      <c r="F55" s="160" t="s">
        <v>324</v>
      </c>
      <c r="G55" s="160" t="s">
        <v>303</v>
      </c>
      <c r="H55" s="160" t="s">
        <v>304</v>
      </c>
      <c r="I55" s="161">
        <v>34482</v>
      </c>
      <c r="J55" s="161">
        <v>45439</v>
      </c>
      <c r="K55" s="156">
        <v>50</v>
      </c>
      <c r="L55" s="159" t="s">
        <v>327</v>
      </c>
      <c r="M55" s="156"/>
      <c r="N55" s="156"/>
      <c r="O55" s="147"/>
      <c r="S55" s="144"/>
    </row>
    <row r="56" spans="1:19" s="143" customFormat="1" ht="16.5" thickBot="1" x14ac:dyDescent="0.3">
      <c r="A56" s="156" t="s">
        <v>161</v>
      </c>
      <c r="B56" s="156" t="s">
        <v>293</v>
      </c>
      <c r="C56" s="156" t="s">
        <v>100</v>
      </c>
      <c r="D56" s="163" t="s">
        <v>293</v>
      </c>
      <c r="E56" s="156" t="s">
        <v>301</v>
      </c>
      <c r="F56" s="160" t="s">
        <v>324</v>
      </c>
      <c r="G56" s="160" t="s">
        <v>303</v>
      </c>
      <c r="H56" s="160" t="s">
        <v>304</v>
      </c>
      <c r="I56" s="161">
        <v>42887</v>
      </c>
      <c r="J56" s="161">
        <v>45443</v>
      </c>
      <c r="K56" s="156">
        <v>26.8</v>
      </c>
      <c r="L56" s="159" t="s">
        <v>327</v>
      </c>
      <c r="M56" s="156"/>
      <c r="N56" s="156"/>
      <c r="O56" s="147"/>
      <c r="S56" s="144"/>
    </row>
    <row r="57" spans="1:19" s="143" customFormat="1" ht="48" thickBot="1" x14ac:dyDescent="0.3">
      <c r="A57" s="156" t="s">
        <v>162</v>
      </c>
      <c r="B57" s="156" t="s">
        <v>294</v>
      </c>
      <c r="C57" s="156" t="s">
        <v>100</v>
      </c>
      <c r="D57" s="164" t="s">
        <v>328</v>
      </c>
      <c r="E57" s="156" t="s">
        <v>301</v>
      </c>
      <c r="F57" s="161" t="s">
        <v>329</v>
      </c>
      <c r="G57" s="161" t="s">
        <v>303</v>
      </c>
      <c r="H57" s="161" t="s">
        <v>304</v>
      </c>
      <c r="I57" s="161">
        <v>42887</v>
      </c>
      <c r="J57" s="161">
        <v>45808</v>
      </c>
      <c r="K57" s="156">
        <v>26</v>
      </c>
      <c r="L57" s="156" t="s">
        <v>305</v>
      </c>
      <c r="M57" s="163" t="s">
        <v>330</v>
      </c>
      <c r="N57" s="156"/>
      <c r="O57" s="147"/>
      <c r="S57" s="144"/>
    </row>
    <row r="58" spans="1:19" s="143" customFormat="1" ht="16.5" thickBot="1" x14ac:dyDescent="0.3">
      <c r="A58" s="156" t="s">
        <v>163</v>
      </c>
      <c r="B58" s="156" t="s">
        <v>295</v>
      </c>
      <c r="C58" s="156" t="s">
        <v>100</v>
      </c>
      <c r="D58" s="164" t="s">
        <v>331</v>
      </c>
      <c r="E58" s="156" t="s">
        <v>301</v>
      </c>
      <c r="F58" s="161" t="s">
        <v>332</v>
      </c>
      <c r="G58" s="161" t="s">
        <v>303</v>
      </c>
      <c r="H58" s="161" t="s">
        <v>304</v>
      </c>
      <c r="I58" s="161">
        <v>40346</v>
      </c>
      <c r="J58" s="161">
        <v>49476</v>
      </c>
      <c r="K58" s="156">
        <v>98.1</v>
      </c>
      <c r="L58" s="156" t="s">
        <v>327</v>
      </c>
      <c r="M58" s="156"/>
      <c r="N58" s="156"/>
      <c r="O58" s="147"/>
      <c r="S58" s="144"/>
    </row>
    <row r="59" spans="1:19" s="143" customFormat="1" ht="16.5" thickBot="1" x14ac:dyDescent="0.3">
      <c r="A59" s="156" t="s">
        <v>284</v>
      </c>
      <c r="B59" s="156" t="s">
        <v>296</v>
      </c>
      <c r="C59" s="156" t="s">
        <v>100</v>
      </c>
      <c r="D59" s="164" t="s">
        <v>333</v>
      </c>
      <c r="E59" s="156" t="s">
        <v>301</v>
      </c>
      <c r="F59" s="161" t="s">
        <v>337</v>
      </c>
      <c r="G59" s="161" t="s">
        <v>303</v>
      </c>
      <c r="H59" s="161" t="s">
        <v>304</v>
      </c>
      <c r="I59" s="161">
        <v>40345</v>
      </c>
      <c r="J59" s="161">
        <v>49674</v>
      </c>
      <c r="K59" s="156">
        <v>46.6</v>
      </c>
      <c r="L59" s="156" t="s">
        <v>327</v>
      </c>
      <c r="M59" s="156"/>
      <c r="N59" s="156"/>
      <c r="O59" s="147"/>
      <c r="S59" s="144"/>
    </row>
    <row r="60" spans="1:19" s="143" customFormat="1" ht="16.5" thickBot="1" x14ac:dyDescent="0.3">
      <c r="A60" s="156" t="s">
        <v>285</v>
      </c>
      <c r="B60" s="156" t="s">
        <v>297</v>
      </c>
      <c r="C60" s="156" t="s">
        <v>100</v>
      </c>
      <c r="D60" s="164" t="s">
        <v>336</v>
      </c>
      <c r="E60" s="156" t="s">
        <v>301</v>
      </c>
      <c r="F60" s="156" t="s">
        <v>339</v>
      </c>
      <c r="G60" s="161" t="s">
        <v>303</v>
      </c>
      <c r="H60" s="161" t="s">
        <v>304</v>
      </c>
      <c r="I60" s="161">
        <v>43388</v>
      </c>
      <c r="J60" s="161">
        <v>50692</v>
      </c>
      <c r="K60" s="156">
        <v>500</v>
      </c>
      <c r="L60" s="156" t="s">
        <v>327</v>
      </c>
      <c r="M60" s="156"/>
      <c r="N60" s="156"/>
      <c r="O60" s="147"/>
      <c r="S60" s="144"/>
    </row>
    <row r="61" spans="1:19" s="143" customFormat="1" ht="16.5" thickBot="1" x14ac:dyDescent="0.3">
      <c r="A61" s="156" t="s">
        <v>286</v>
      </c>
      <c r="B61" s="156" t="s">
        <v>298</v>
      </c>
      <c r="C61" s="156" t="s">
        <v>100</v>
      </c>
      <c r="D61" s="164" t="s">
        <v>335</v>
      </c>
      <c r="E61" s="156" t="s">
        <v>301</v>
      </c>
      <c r="F61" s="156" t="s">
        <v>337</v>
      </c>
      <c r="G61" s="161" t="s">
        <v>303</v>
      </c>
      <c r="H61" s="161" t="s">
        <v>304</v>
      </c>
      <c r="I61" s="161">
        <v>41664</v>
      </c>
      <c r="J61" s="161">
        <v>51135</v>
      </c>
      <c r="K61" s="156">
        <v>48</v>
      </c>
      <c r="L61" s="156" t="s">
        <v>327</v>
      </c>
      <c r="M61" s="156"/>
      <c r="N61" s="156"/>
      <c r="O61" s="147"/>
      <c r="S61" s="144"/>
    </row>
    <row r="62" spans="1:19" s="143" customFormat="1" ht="16.5" thickBot="1" x14ac:dyDescent="0.3">
      <c r="A62" s="156" t="s">
        <v>287</v>
      </c>
      <c r="B62" s="156" t="s">
        <v>299</v>
      </c>
      <c r="C62" s="156" t="s">
        <v>100</v>
      </c>
      <c r="D62" s="164" t="s">
        <v>334</v>
      </c>
      <c r="E62" s="156" t="s">
        <v>301</v>
      </c>
      <c r="F62" s="156" t="s">
        <v>338</v>
      </c>
      <c r="G62" s="161" t="s">
        <v>303</v>
      </c>
      <c r="H62" s="161" t="s">
        <v>304</v>
      </c>
      <c r="I62" s="161">
        <v>42887</v>
      </c>
      <c r="J62" s="161">
        <v>52017</v>
      </c>
      <c r="K62" s="156">
        <v>308.01</v>
      </c>
      <c r="L62" s="156" t="s">
        <v>327</v>
      </c>
      <c r="M62" s="156"/>
      <c r="N62" s="156"/>
      <c r="O62" s="147"/>
      <c r="S62" s="144"/>
    </row>
    <row r="63" spans="1:19" s="143" customFormat="1" ht="16.5" thickBot="1" x14ac:dyDescent="0.3">
      <c r="A63" s="156" t="s">
        <v>288</v>
      </c>
      <c r="B63" s="156" t="s">
        <v>347</v>
      </c>
      <c r="C63" s="159" t="s">
        <v>350</v>
      </c>
      <c r="D63" s="164" t="s">
        <v>351</v>
      </c>
      <c r="E63" s="164" t="s">
        <v>301</v>
      </c>
      <c r="F63" s="164" t="s">
        <v>354</v>
      </c>
      <c r="G63" s="164" t="s">
        <v>303</v>
      </c>
      <c r="H63" s="164" t="s">
        <v>304</v>
      </c>
      <c r="I63" s="201">
        <v>43800</v>
      </c>
      <c r="J63" s="201">
        <v>51104</v>
      </c>
      <c r="K63" s="164">
        <v>4</v>
      </c>
      <c r="L63" s="164" t="s">
        <v>327</v>
      </c>
      <c r="M63" s="156"/>
      <c r="N63" s="156"/>
      <c r="O63" s="147"/>
      <c r="S63" s="144"/>
    </row>
    <row r="64" spans="1:19" s="143" customFormat="1" ht="16.5" thickBot="1" x14ac:dyDescent="0.3">
      <c r="A64" s="156" t="s">
        <v>289</v>
      </c>
      <c r="B64" s="156" t="s">
        <v>348</v>
      </c>
      <c r="C64" s="159" t="s">
        <v>350</v>
      </c>
      <c r="D64" s="164" t="s">
        <v>352</v>
      </c>
      <c r="E64" s="164" t="s">
        <v>301</v>
      </c>
      <c r="F64" s="164" t="s">
        <v>354</v>
      </c>
      <c r="G64" s="164" t="s">
        <v>303</v>
      </c>
      <c r="H64" s="164" t="s">
        <v>304</v>
      </c>
      <c r="I64" s="201">
        <v>44561</v>
      </c>
      <c r="J64" s="201">
        <v>50039</v>
      </c>
      <c r="K64" s="164">
        <v>3</v>
      </c>
      <c r="L64" s="164" t="s">
        <v>327</v>
      </c>
      <c r="M64" s="156"/>
      <c r="N64" s="156"/>
      <c r="O64" s="147"/>
      <c r="S64" s="144"/>
    </row>
    <row r="65" spans="1:19" s="143" customFormat="1" ht="16.5" thickBot="1" x14ac:dyDescent="0.3">
      <c r="A65" s="156" t="s">
        <v>290</v>
      </c>
      <c r="B65" s="156" t="s">
        <v>349</v>
      </c>
      <c r="C65" s="159" t="s">
        <v>350</v>
      </c>
      <c r="D65" s="164" t="s">
        <v>353</v>
      </c>
      <c r="E65" s="164" t="s">
        <v>301</v>
      </c>
      <c r="F65" s="164" t="s">
        <v>354</v>
      </c>
      <c r="G65" s="164" t="s">
        <v>303</v>
      </c>
      <c r="H65" s="164" t="s">
        <v>304</v>
      </c>
      <c r="I65" s="201">
        <v>44377</v>
      </c>
      <c r="J65" s="201">
        <v>48028</v>
      </c>
      <c r="K65" s="164">
        <v>6.5</v>
      </c>
      <c r="L65" s="164" t="s">
        <v>327</v>
      </c>
      <c r="M65" s="156"/>
      <c r="N65" s="156"/>
      <c r="O65" s="147"/>
      <c r="S65" s="144"/>
    </row>
    <row r="66" spans="1:19" s="143" customFormat="1" ht="16.5" thickBot="1" x14ac:dyDescent="0.3">
      <c r="A66" s="156" t="s">
        <v>345</v>
      </c>
      <c r="B66" s="156" t="s">
        <v>19</v>
      </c>
      <c r="C66" s="156" t="s">
        <v>100</v>
      </c>
      <c r="D66" s="164" t="s">
        <v>324</v>
      </c>
      <c r="E66" s="164" t="s">
        <v>324</v>
      </c>
      <c r="F66" s="164" t="s">
        <v>324</v>
      </c>
      <c r="G66" s="164" t="s">
        <v>324</v>
      </c>
      <c r="H66" s="164" t="s">
        <v>324</v>
      </c>
      <c r="I66" s="164" t="s">
        <v>324</v>
      </c>
      <c r="J66" s="164" t="s">
        <v>324</v>
      </c>
      <c r="K66" s="164" t="s">
        <v>324</v>
      </c>
      <c r="L66" s="164" t="s">
        <v>324</v>
      </c>
      <c r="M66" s="156"/>
      <c r="N66" s="156"/>
      <c r="O66" s="147"/>
      <c r="S66" s="144"/>
    </row>
    <row r="67" spans="1:19" ht="16.5" thickBot="1" x14ac:dyDescent="0.3">
      <c r="A67" s="208"/>
      <c r="B67" s="208"/>
      <c r="C67" s="208"/>
      <c r="D67" s="209"/>
      <c r="E67" s="208"/>
      <c r="F67" s="210"/>
      <c r="G67" s="210"/>
      <c r="H67" s="210"/>
      <c r="I67" s="210"/>
      <c r="J67" s="210"/>
      <c r="K67" s="208"/>
      <c r="L67" s="208"/>
      <c r="M67" s="208"/>
      <c r="N67" s="208"/>
    </row>
    <row r="68" spans="1:19" ht="16.5" thickBot="1" x14ac:dyDescent="0.3">
      <c r="A68" s="151" t="s">
        <v>140</v>
      </c>
      <c r="B68" s="155" t="s">
        <v>355</v>
      </c>
      <c r="C68" s="155" t="s">
        <v>115</v>
      </c>
      <c r="D68" s="211" t="s">
        <v>356</v>
      </c>
      <c r="E68" s="151" t="s">
        <v>301</v>
      </c>
      <c r="F68" s="154" t="s">
        <v>357</v>
      </c>
      <c r="G68" s="153" t="s">
        <v>303</v>
      </c>
      <c r="H68" s="153" t="s">
        <v>304</v>
      </c>
      <c r="I68" s="153">
        <v>41148</v>
      </c>
      <c r="J68" s="153">
        <v>50278</v>
      </c>
      <c r="K68" s="151">
        <v>40</v>
      </c>
      <c r="L68" s="151" t="s">
        <v>327</v>
      </c>
      <c r="M68" s="151"/>
      <c r="N68" s="151"/>
      <c r="O68" s="207"/>
    </row>
    <row r="69" spans="1:19" x14ac:dyDescent="0.25">
      <c r="A69" s="94"/>
      <c r="B69" s="94"/>
      <c r="C69" s="94"/>
      <c r="D69" s="150"/>
      <c r="E69" s="94"/>
      <c r="F69" s="95"/>
      <c r="G69" s="95"/>
      <c r="H69" s="95"/>
      <c r="I69" s="95"/>
      <c r="J69" s="95"/>
      <c r="K69" s="94"/>
      <c r="L69" s="94"/>
      <c r="M69" s="94"/>
      <c r="N69" s="94"/>
    </row>
  </sheetData>
  <autoFilter ref="A8:S8" xr:uid="{F1E1BB29-707A-49F2-BF4C-0CC04FF13A6F}"/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4" t="s">
        <v>98</v>
      </c>
    </row>
    <row r="7" spans="3:3" x14ac:dyDescent="0.25">
      <c r="C7" s="44" t="s">
        <v>0</v>
      </c>
    </row>
    <row r="8" spans="3:3" x14ac:dyDescent="0.25">
      <c r="C8" s="44" t="s">
        <v>99</v>
      </c>
    </row>
    <row r="9" spans="3:3" x14ac:dyDescent="0.25">
      <c r="C9" s="44" t="s">
        <v>119</v>
      </c>
    </row>
    <row r="10" spans="3:3" x14ac:dyDescent="0.25">
      <c r="C10" s="44" t="s">
        <v>100</v>
      </c>
    </row>
    <row r="11" spans="3:3" x14ac:dyDescent="0.25">
      <c r="C11" s="44" t="s">
        <v>115</v>
      </c>
    </row>
    <row r="12" spans="3:3" x14ac:dyDescent="0.25">
      <c r="C12" s="44" t="s">
        <v>116</v>
      </c>
    </row>
    <row r="13" spans="3:3" x14ac:dyDescent="0.25">
      <c r="C13" s="44" t="s">
        <v>101</v>
      </c>
    </row>
    <row r="14" spans="3:3" x14ac:dyDescent="0.25">
      <c r="C14" s="44" t="s">
        <v>120</v>
      </c>
    </row>
    <row r="15" spans="3:3" x14ac:dyDescent="0.25">
      <c r="C15" s="44" t="s">
        <v>117</v>
      </c>
    </row>
    <row r="16" spans="3:3" x14ac:dyDescent="0.25">
      <c r="C16" s="44" t="s">
        <v>118</v>
      </c>
    </row>
    <row r="17" spans="3:3" x14ac:dyDescent="0.25">
      <c r="C17" s="44" t="s">
        <v>114</v>
      </c>
    </row>
    <row r="18" spans="3:3" x14ac:dyDescent="0.25">
      <c r="C18" s="44" t="s">
        <v>113</v>
      </c>
    </row>
    <row r="19" spans="3:3" x14ac:dyDescent="0.25">
      <c r="C19" s="44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8eef3743-c7b3-4cbe-8837-b6e805be353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Montoya, Ben</cp:lastModifiedBy>
  <cp:lastPrinted>2017-03-29T15:02:01Z</cp:lastPrinted>
  <dcterms:created xsi:type="dcterms:W3CDTF">2004-11-07T17:37:25Z</dcterms:created>
  <dcterms:modified xsi:type="dcterms:W3CDTF">2019-05-29T20:59:53Z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