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UTL\RscMgmt\ELECTRIC PORTFOLIO\IRPs\EIRP 2018\CEC IRP Tables\Final\"/>
    </mc:Choice>
  </mc:AlternateContent>
  <bookViews>
    <workbookView xWindow="0" yWindow="0" windowWidth="16392" windowHeight="5088" tabRatio="574" activeTab="5"/>
  </bookViews>
  <sheets>
    <sheet name="Cover sheet" sheetId="19" r:id="rId1"/>
    <sheet name="Admin Info" sheetId="1" r:id="rId2"/>
    <sheet name="CRAT" sheetId="2" r:id="rId3"/>
    <sheet name="EBT" sheetId="9" r:id="rId4"/>
    <sheet name="GEAT" sheetId="10" r:id="rId5"/>
    <sheet name="RPT" sheetId="18" r:id="rId6"/>
  </sheets>
  <externalReferences>
    <externalReference r:id="rId7"/>
    <externalReference r:id="rId8"/>
    <externalReference r:id="rId9"/>
    <externalReference r:id="rId10"/>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Area" localSheetId="3">EBT!$A$1:$R$146</definedName>
    <definedName name="_xlnm.Print_Area" localSheetId="5">RPT!$A$1:$U$40</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52511"/>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workbook>
</file>

<file path=xl/calcChain.xml><?xml version="1.0" encoding="utf-8"?>
<calcChain xmlns="http://schemas.openxmlformats.org/spreadsheetml/2006/main">
  <c r="R27" i="18" l="1"/>
  <c r="T34" i="18" l="1"/>
  <c r="S34" i="18"/>
  <c r="R34" i="18"/>
  <c r="O34" i="18"/>
  <c r="P34" i="18"/>
  <c r="N34" i="18"/>
  <c r="N21" i="18"/>
  <c r="I21" i="18"/>
  <c r="I34" i="18"/>
  <c r="H89" i="2" l="1"/>
  <c r="I89" i="2"/>
  <c r="I91" i="2" s="1"/>
  <c r="J89" i="2"/>
  <c r="J91" i="2" s="1"/>
  <c r="K89" i="2"/>
  <c r="K91" i="2" s="1"/>
  <c r="L89" i="2"/>
  <c r="M89" i="2"/>
  <c r="N89" i="2"/>
  <c r="N91" i="2" s="1"/>
  <c r="O89" i="2"/>
  <c r="O91" i="2" s="1"/>
  <c r="P89" i="2"/>
  <c r="Q89" i="2"/>
  <c r="R89" i="2"/>
  <c r="G89" i="2"/>
  <c r="L91" i="2"/>
  <c r="M91" i="2"/>
  <c r="P91" i="2"/>
  <c r="Q91" i="2"/>
  <c r="R91" i="2"/>
  <c r="H91" i="2"/>
  <c r="E85" i="9"/>
  <c r="F89" i="2" l="1"/>
  <c r="C14" i="1" l="1"/>
  <c r="D14" i="1" s="1"/>
  <c r="E14" i="1" s="1"/>
  <c r="F45" i="10" l="1"/>
  <c r="F46" i="10"/>
  <c r="F47" i="10"/>
  <c r="F48" i="10"/>
  <c r="F49" i="10"/>
  <c r="F50" i="10"/>
  <c r="F51" i="10"/>
  <c r="F52" i="10"/>
  <c r="F53" i="10"/>
  <c r="F54" i="10"/>
  <c r="F55" i="10"/>
  <c r="F56" i="10"/>
  <c r="I57" i="10"/>
  <c r="J57" i="10"/>
  <c r="G59" i="10"/>
  <c r="H59" i="10"/>
  <c r="I59" i="10"/>
  <c r="J59" i="10"/>
  <c r="K59" i="10"/>
  <c r="L59" i="10"/>
  <c r="M59" i="10"/>
  <c r="N59" i="10"/>
  <c r="O59" i="10"/>
  <c r="P59" i="10"/>
  <c r="Q59" i="10"/>
  <c r="R59" i="10"/>
  <c r="E46" i="10"/>
  <c r="E47" i="10"/>
  <c r="E48" i="10"/>
  <c r="E49" i="10"/>
  <c r="E50" i="10"/>
  <c r="E51" i="10"/>
  <c r="E52" i="10"/>
  <c r="E53" i="10"/>
  <c r="E54" i="10"/>
  <c r="E55" i="10"/>
  <c r="E56" i="10"/>
  <c r="E45" i="10"/>
  <c r="F35" i="10"/>
  <c r="G35" i="10"/>
  <c r="H35" i="10"/>
  <c r="I35" i="10"/>
  <c r="J35" i="10"/>
  <c r="K35" i="10"/>
  <c r="L35" i="10"/>
  <c r="M35" i="10"/>
  <c r="N35" i="10"/>
  <c r="O35" i="10"/>
  <c r="P35" i="10"/>
  <c r="Q35" i="10"/>
  <c r="R35" i="10"/>
  <c r="E35" i="10"/>
  <c r="B28" i="9"/>
  <c r="D14" i="10" l="1"/>
  <c r="I14" i="10" l="1"/>
  <c r="M14" i="10"/>
  <c r="Q14" i="10"/>
  <c r="F14" i="10"/>
  <c r="J14" i="10"/>
  <c r="N14" i="10"/>
  <c r="R14" i="10"/>
  <c r="E14" i="10"/>
  <c r="L14" i="10"/>
  <c r="G14" i="10"/>
  <c r="K14" i="10"/>
  <c r="O14" i="10"/>
  <c r="H14" i="10"/>
  <c r="P14" i="10"/>
  <c r="E110" i="2"/>
  <c r="E130" i="2" s="1"/>
  <c r="F110" i="2"/>
  <c r="F130" i="2" s="1"/>
  <c r="E44" i="9"/>
  <c r="F143" i="9"/>
  <c r="F115" i="10" s="1"/>
  <c r="B73" i="9"/>
  <c r="B14" i="10"/>
  <c r="E89" i="2" l="1"/>
  <c r="E137" i="2"/>
  <c r="F137" i="2"/>
  <c r="F15" i="9"/>
  <c r="F17" i="9" s="1"/>
  <c r="E15" i="9"/>
  <c r="E17" i="9" s="1"/>
  <c r="E14" i="9"/>
  <c r="F14" i="9"/>
  <c r="E73" i="9"/>
  <c r="E59" i="10" s="1"/>
  <c r="F73" i="9" l="1"/>
  <c r="L79" i="2"/>
  <c r="M79" i="2"/>
  <c r="N79" i="2"/>
  <c r="O79" i="2"/>
  <c r="P79" i="2"/>
  <c r="Q79" i="2"/>
  <c r="R79" i="2"/>
  <c r="K79" i="2"/>
  <c r="K57" i="10"/>
  <c r="H72" i="9"/>
  <c r="H58" i="10" s="1"/>
  <c r="I72" i="9"/>
  <c r="I58" i="10" s="1"/>
  <c r="J72" i="9"/>
  <c r="J58" i="10" s="1"/>
  <c r="K72" i="9"/>
  <c r="K58" i="10" s="1"/>
  <c r="L72" i="9"/>
  <c r="L58" i="10" s="1"/>
  <c r="M72" i="9"/>
  <c r="M58" i="10" s="1"/>
  <c r="N72" i="9"/>
  <c r="N58" i="10" s="1"/>
  <c r="O72" i="9"/>
  <c r="O58" i="10" s="1"/>
  <c r="P72" i="9"/>
  <c r="P58" i="10" s="1"/>
  <c r="Q72" i="9"/>
  <c r="Q58" i="10" s="1"/>
  <c r="R72" i="9"/>
  <c r="R58" i="10" s="1"/>
  <c r="G72" i="9"/>
  <c r="G58" i="10" s="1"/>
  <c r="F59" i="10" l="1"/>
  <c r="E143" i="9"/>
  <c r="E115" i="10" s="1"/>
  <c r="E18" i="2" l="1"/>
  <c r="F18" i="2"/>
  <c r="F19" i="2" s="1"/>
  <c r="B13" i="10"/>
  <c r="E145" i="9"/>
  <c r="F44" i="9"/>
  <c r="E19" i="2" l="1"/>
  <c r="E21" i="2"/>
  <c r="E142" i="9" l="1"/>
  <c r="I16" i="9" l="1"/>
  <c r="F145" i="9" l="1"/>
  <c r="G127" i="9" l="1"/>
  <c r="T19" i="18" l="1"/>
  <c r="S19" i="18"/>
  <c r="R19" i="18"/>
  <c r="P19" i="18"/>
  <c r="O19" i="18"/>
  <c r="N19" i="18"/>
  <c r="L19" i="18"/>
  <c r="K19" i="18"/>
  <c r="J19" i="18"/>
  <c r="I19" i="18"/>
  <c r="G19" i="18"/>
  <c r="F19" i="18"/>
  <c r="E19" i="18"/>
  <c r="C24" i="18"/>
  <c r="B27" i="9" l="1"/>
  <c r="R51" i="10" l="1"/>
  <c r="Q51" i="10"/>
  <c r="P51" i="10"/>
  <c r="O51" i="10"/>
  <c r="N51" i="10"/>
  <c r="M51" i="10"/>
  <c r="L51" i="10"/>
  <c r="K51" i="10"/>
  <c r="J51" i="10"/>
  <c r="I51" i="10"/>
  <c r="H51" i="10"/>
  <c r="G51" i="10"/>
  <c r="R50" i="10"/>
  <c r="Q50" i="10"/>
  <c r="P50" i="10"/>
  <c r="O50" i="10"/>
  <c r="N50" i="10"/>
  <c r="M50" i="10"/>
  <c r="L50" i="10"/>
  <c r="K50" i="10"/>
  <c r="J50" i="10"/>
  <c r="I50" i="10"/>
  <c r="H50" i="10"/>
  <c r="G50" i="10"/>
  <c r="R49" i="10"/>
  <c r="Q49" i="10"/>
  <c r="P49" i="10"/>
  <c r="O49" i="10"/>
  <c r="N49" i="10"/>
  <c r="M49" i="10"/>
  <c r="L49" i="10"/>
  <c r="K49" i="10"/>
  <c r="J49" i="10"/>
  <c r="I49" i="10"/>
  <c r="H49" i="10"/>
  <c r="G49" i="10"/>
  <c r="R48" i="10"/>
  <c r="Q48" i="10"/>
  <c r="P48" i="10"/>
  <c r="O48" i="10"/>
  <c r="N48" i="10"/>
  <c r="M48" i="10"/>
  <c r="L48" i="10"/>
  <c r="K48" i="10"/>
  <c r="J48" i="10"/>
  <c r="I48" i="10"/>
  <c r="H48" i="10"/>
  <c r="G48" i="10"/>
  <c r="R47" i="10"/>
  <c r="Q47" i="10"/>
  <c r="P47" i="10"/>
  <c r="O47" i="10"/>
  <c r="N47" i="10"/>
  <c r="M47" i="10"/>
  <c r="L47" i="10"/>
  <c r="K47" i="10"/>
  <c r="J47" i="10"/>
  <c r="I47" i="10"/>
  <c r="H47" i="10"/>
  <c r="G47" i="10"/>
  <c r="D72" i="9" l="1"/>
  <c r="D71" i="9"/>
  <c r="D70" i="9"/>
  <c r="D69" i="9"/>
  <c r="D68" i="9"/>
  <c r="D67" i="9"/>
  <c r="D66" i="9"/>
  <c r="D65" i="9"/>
  <c r="D64" i="9"/>
  <c r="D63" i="9"/>
  <c r="D62" i="9"/>
  <c r="D61" i="9"/>
  <c r="D60" i="9"/>
  <c r="D59" i="9"/>
  <c r="D48" i="9"/>
  <c r="F58" i="10"/>
  <c r="F57" i="10"/>
  <c r="E58" i="10"/>
  <c r="E80" i="9" l="1"/>
  <c r="E57" i="10"/>
  <c r="F80" i="9"/>
  <c r="F85" i="9" s="1"/>
  <c r="F12" i="2"/>
  <c r="G12" i="2"/>
  <c r="H12" i="2"/>
  <c r="I12" i="2"/>
  <c r="J12" i="2"/>
  <c r="K12" i="2"/>
  <c r="L12" i="2"/>
  <c r="M12" i="2"/>
  <c r="N12" i="2"/>
  <c r="O12" i="2"/>
  <c r="P12" i="2"/>
  <c r="Q12" i="2"/>
  <c r="R12" i="2"/>
  <c r="E12" i="2"/>
  <c r="G14" i="9" l="1"/>
  <c r="G13" i="9"/>
  <c r="G15" i="9" s="1"/>
  <c r="G17" i="9" s="1"/>
  <c r="I14" i="9"/>
  <c r="G18" i="2"/>
  <c r="J13" i="9"/>
  <c r="J15" i="9" s="1"/>
  <c r="Q13" i="9"/>
  <c r="Q15" i="9" s="1"/>
  <c r="H13" i="9"/>
  <c r="H15" i="9" s="1"/>
  <c r="H17" i="9" s="1"/>
  <c r="O13" i="9"/>
  <c r="O15" i="9" s="1"/>
  <c r="P13" i="9"/>
  <c r="P15" i="9" s="1"/>
  <c r="I13" i="9"/>
  <c r="I15" i="9" s="1"/>
  <c r="I17" i="9" s="1"/>
  <c r="N13" i="9"/>
  <c r="N15" i="9" s="1"/>
  <c r="M13" i="9"/>
  <c r="M15" i="9" s="1"/>
  <c r="L13" i="9"/>
  <c r="L15" i="9" s="1"/>
  <c r="R13" i="9"/>
  <c r="R15" i="9" s="1"/>
  <c r="K13" i="9"/>
  <c r="K15" i="9" s="1"/>
  <c r="B59" i="10"/>
  <c r="R16" i="9"/>
  <c r="Q16" i="9"/>
  <c r="P16" i="9"/>
  <c r="O16" i="9"/>
  <c r="O17" i="9" s="1"/>
  <c r="N16" i="9"/>
  <c r="M16" i="9"/>
  <c r="L16" i="9"/>
  <c r="K16" i="9"/>
  <c r="J16" i="9"/>
  <c r="J17" i="9" s="1"/>
  <c r="R57" i="10"/>
  <c r="Q57" i="10"/>
  <c r="P57" i="10"/>
  <c r="O57" i="10"/>
  <c r="N57" i="10"/>
  <c r="M57" i="10"/>
  <c r="L57" i="10"/>
  <c r="H57" i="10"/>
  <c r="G57" i="10"/>
  <c r="R56" i="10"/>
  <c r="Q56" i="10"/>
  <c r="P56" i="10"/>
  <c r="O56" i="10"/>
  <c r="N56" i="10"/>
  <c r="M56" i="10"/>
  <c r="L56" i="10"/>
  <c r="K56" i="10"/>
  <c r="J56" i="10"/>
  <c r="I56" i="10"/>
  <c r="H56" i="10"/>
  <c r="G56" i="10"/>
  <c r="R55" i="10"/>
  <c r="Q55" i="10"/>
  <c r="P55" i="10"/>
  <c r="O55" i="10"/>
  <c r="N55" i="10"/>
  <c r="M55" i="10"/>
  <c r="L55" i="10"/>
  <c r="K55" i="10"/>
  <c r="J55" i="10"/>
  <c r="I55" i="10"/>
  <c r="H55" i="10"/>
  <c r="G55" i="10"/>
  <c r="R54" i="10"/>
  <c r="Q54" i="10"/>
  <c r="P54" i="10"/>
  <c r="O54" i="10"/>
  <c r="N54" i="10"/>
  <c r="M54" i="10"/>
  <c r="L54" i="10"/>
  <c r="K54" i="10"/>
  <c r="J54" i="10"/>
  <c r="I54" i="10"/>
  <c r="H54" i="10"/>
  <c r="G54" i="10"/>
  <c r="R53" i="10"/>
  <c r="Q53" i="10"/>
  <c r="P53" i="10"/>
  <c r="O53" i="10"/>
  <c r="N53" i="10"/>
  <c r="M53" i="10"/>
  <c r="L53" i="10"/>
  <c r="K53" i="10"/>
  <c r="J53" i="10"/>
  <c r="I53" i="10"/>
  <c r="H53" i="10"/>
  <c r="G53" i="10"/>
  <c r="R52" i="10"/>
  <c r="Q52" i="10"/>
  <c r="P52" i="10"/>
  <c r="O52" i="10"/>
  <c r="N52" i="10"/>
  <c r="M52" i="10"/>
  <c r="L52" i="10"/>
  <c r="K52" i="10"/>
  <c r="J52" i="10"/>
  <c r="I52" i="10"/>
  <c r="H52" i="10"/>
  <c r="G52" i="10"/>
  <c r="Q17" i="9" l="1"/>
  <c r="L17" i="9"/>
  <c r="P17" i="9"/>
  <c r="M17" i="9"/>
  <c r="N17" i="9"/>
  <c r="R17" i="9"/>
  <c r="K17" i="9"/>
  <c r="R46" i="10"/>
  <c r="Q46" i="10"/>
  <c r="P46" i="10"/>
  <c r="O46" i="10"/>
  <c r="N46" i="10"/>
  <c r="M46" i="10"/>
  <c r="L46" i="10"/>
  <c r="K46" i="10"/>
  <c r="J46" i="10"/>
  <c r="Q45" i="10"/>
  <c r="P45" i="10"/>
  <c r="O45" i="10"/>
  <c r="M45" i="10"/>
  <c r="L45" i="10"/>
  <c r="K45" i="10"/>
  <c r="G45" i="10"/>
  <c r="H45" i="10"/>
  <c r="I45" i="10"/>
  <c r="G46" i="10"/>
  <c r="H46" i="10"/>
  <c r="I46" i="10"/>
  <c r="N80" i="9" l="1"/>
  <c r="N45" i="10"/>
  <c r="R80" i="9"/>
  <c r="R45" i="10"/>
  <c r="J80" i="9"/>
  <c r="J45" i="10"/>
  <c r="L80" i="9"/>
  <c r="P80" i="9"/>
  <c r="M80" i="9"/>
  <c r="Q80" i="9"/>
  <c r="K80" i="9"/>
  <c r="O80" i="9"/>
  <c r="I80" i="9"/>
  <c r="H80" i="9"/>
  <c r="G80" i="9"/>
  <c r="I48" i="2" l="1"/>
  <c r="J48" i="2"/>
  <c r="K48" i="2"/>
  <c r="L48" i="2"/>
  <c r="M48" i="2"/>
  <c r="N48" i="2"/>
  <c r="O48" i="2"/>
  <c r="P48" i="2"/>
  <c r="Q48" i="2"/>
  <c r="R48" i="2"/>
  <c r="H48" i="2"/>
  <c r="Q14" i="9" l="1"/>
  <c r="M14" i="9"/>
  <c r="P14" i="9"/>
  <c r="L14" i="9"/>
  <c r="H14" i="9"/>
  <c r="O14" i="9"/>
  <c r="K14" i="9"/>
  <c r="R14" i="9"/>
  <c r="N14" i="9"/>
  <c r="J14" i="9"/>
  <c r="E125" i="10" l="1"/>
  <c r="R125" i="10"/>
  <c r="Q125" i="10"/>
  <c r="P125" i="10"/>
  <c r="O125" i="10"/>
  <c r="N125" i="10"/>
  <c r="M125" i="10"/>
  <c r="L125" i="10"/>
  <c r="K125" i="10"/>
  <c r="J125" i="10"/>
  <c r="I125" i="10"/>
  <c r="H125" i="10"/>
  <c r="G125" i="10"/>
  <c r="F125" i="10"/>
  <c r="R23" i="10"/>
  <c r="Q23" i="10"/>
  <c r="P23" i="10"/>
  <c r="O23" i="10"/>
  <c r="N23" i="10"/>
  <c r="M23" i="10"/>
  <c r="L23" i="10"/>
  <c r="K23" i="10"/>
  <c r="J23" i="10"/>
  <c r="I23" i="10"/>
  <c r="H23" i="10"/>
  <c r="G23" i="10"/>
  <c r="H13" i="10"/>
  <c r="I13" i="10"/>
  <c r="J13" i="10"/>
  <c r="K13" i="10"/>
  <c r="L13" i="10"/>
  <c r="M13" i="10"/>
  <c r="N13" i="10"/>
  <c r="O13" i="10"/>
  <c r="P13" i="10"/>
  <c r="Q13" i="10"/>
  <c r="R13" i="10"/>
  <c r="B35" i="10"/>
  <c r="B48" i="9"/>
  <c r="B37" i="9"/>
  <c r="B72" i="9"/>
  <c r="B71" i="9"/>
  <c r="B56" i="10"/>
  <c r="B55" i="10"/>
  <c r="B68" i="9"/>
  <c r="B67" i="9"/>
  <c r="B52" i="10"/>
  <c r="B51" i="10"/>
  <c r="B64" i="9"/>
  <c r="B49" i="10"/>
  <c r="B48" i="10"/>
  <c r="B47" i="10"/>
  <c r="B60" i="9"/>
  <c r="B45" i="10"/>
  <c r="B62" i="9" l="1"/>
  <c r="B70" i="9"/>
  <c r="B66" i="9"/>
  <c r="B61" i="9"/>
  <c r="B69" i="9"/>
  <c r="B65" i="9"/>
  <c r="B53" i="10"/>
  <c r="B46" i="10"/>
  <c r="B57" i="10"/>
  <c r="B54" i="10"/>
  <c r="B59" i="9"/>
  <c r="B63" i="9"/>
  <c r="B23" i="10"/>
  <c r="B50" i="10"/>
  <c r="B58" i="10"/>
  <c r="F123" i="10" l="1"/>
  <c r="G123" i="10"/>
  <c r="H123" i="10"/>
  <c r="I123" i="10"/>
  <c r="J123" i="10"/>
  <c r="K123" i="10"/>
  <c r="L123" i="10"/>
  <c r="M123" i="10"/>
  <c r="N123" i="10"/>
  <c r="O123" i="10"/>
  <c r="P123" i="10"/>
  <c r="Q123" i="10"/>
  <c r="R123" i="10"/>
  <c r="E123" i="10"/>
  <c r="T18" i="18" l="1"/>
  <c r="S18" i="18"/>
  <c r="R18" i="18"/>
  <c r="P18" i="18"/>
  <c r="O18" i="18"/>
  <c r="N18" i="18"/>
  <c r="L18" i="18"/>
  <c r="K18" i="18"/>
  <c r="J18" i="18"/>
  <c r="I18" i="18"/>
  <c r="G18" i="18"/>
  <c r="E18" i="18"/>
  <c r="F18" i="18"/>
  <c r="D18" i="18"/>
  <c r="E36" i="18"/>
  <c r="G36" i="18"/>
  <c r="D36" i="18"/>
  <c r="R21" i="18" l="1"/>
  <c r="D21" i="18"/>
  <c r="G31" i="10"/>
  <c r="F34" i="18" l="1"/>
  <c r="F35" i="18" s="1"/>
  <c r="F36" i="18" s="1"/>
  <c r="H33" i="18" s="1"/>
  <c r="E31" i="10"/>
  <c r="E68" i="10"/>
  <c r="E141" i="9"/>
  <c r="E144" i="9" s="1"/>
  <c r="E134" i="2"/>
  <c r="E44" i="2"/>
  <c r="E91" i="2" l="1"/>
  <c r="E70" i="10"/>
  <c r="E118" i="10" s="1"/>
  <c r="D25" i="18"/>
  <c r="L34" i="18" l="1"/>
  <c r="N35" i="18"/>
  <c r="E135" i="2"/>
  <c r="E136" i="2" s="1"/>
  <c r="E138" i="2" s="1"/>
  <c r="D29" i="18"/>
  <c r="K34" i="18"/>
  <c r="J34" i="18"/>
  <c r="R108" i="10"/>
  <c r="Q108" i="10"/>
  <c r="P108" i="10"/>
  <c r="O108" i="10"/>
  <c r="N108" i="10"/>
  <c r="M108" i="10"/>
  <c r="L108" i="10"/>
  <c r="K108" i="10"/>
  <c r="J108" i="10"/>
  <c r="I108" i="10"/>
  <c r="H108" i="10"/>
  <c r="G108" i="10"/>
  <c r="R90" i="10"/>
  <c r="Q90" i="10"/>
  <c r="P90" i="10"/>
  <c r="O90" i="10"/>
  <c r="N90" i="10"/>
  <c r="M90" i="10"/>
  <c r="L90" i="10"/>
  <c r="K90" i="10"/>
  <c r="J90" i="10"/>
  <c r="I90" i="10"/>
  <c r="I110" i="10" s="1"/>
  <c r="H90" i="10"/>
  <c r="G90" i="10"/>
  <c r="R68" i="10"/>
  <c r="Q68" i="10"/>
  <c r="P68" i="10"/>
  <c r="O68" i="10"/>
  <c r="N68" i="10"/>
  <c r="M68" i="10"/>
  <c r="L68" i="10"/>
  <c r="K68" i="10"/>
  <c r="J68" i="10"/>
  <c r="I68" i="10"/>
  <c r="H68" i="10"/>
  <c r="G68" i="10"/>
  <c r="G70" i="10" s="1"/>
  <c r="F68" i="10"/>
  <c r="D30" i="18" l="1"/>
  <c r="T30" i="18"/>
  <c r="N36" i="18"/>
  <c r="O35" i="18"/>
  <c r="O36" i="18" s="1"/>
  <c r="S35" i="18"/>
  <c r="S36" i="18" s="1"/>
  <c r="T35" i="18"/>
  <c r="T36" i="18" s="1"/>
  <c r="R35" i="18"/>
  <c r="R36" i="18" s="1"/>
  <c r="P35" i="18"/>
  <c r="L35" i="18"/>
  <c r="I35" i="18"/>
  <c r="I28" i="18" s="1"/>
  <c r="I30" i="18" s="1"/>
  <c r="F28" i="18"/>
  <c r="F30" i="18" s="1"/>
  <c r="J35" i="18"/>
  <c r="J28" i="18" s="1"/>
  <c r="J30" i="18" s="1"/>
  <c r="K35" i="18"/>
  <c r="K36" i="18" s="1"/>
  <c r="K110" i="10"/>
  <c r="O110" i="10"/>
  <c r="G110" i="10"/>
  <c r="M110" i="10"/>
  <c r="Q110" i="10"/>
  <c r="H110" i="10"/>
  <c r="J110" i="10"/>
  <c r="L110" i="10"/>
  <c r="N110" i="10"/>
  <c r="P110" i="10"/>
  <c r="R110" i="10"/>
  <c r="R127" i="9"/>
  <c r="T25" i="18" s="1"/>
  <c r="T27" i="18" s="1"/>
  <c r="Q127" i="9"/>
  <c r="P127" i="9"/>
  <c r="O127" i="9"/>
  <c r="P25" i="18" s="1"/>
  <c r="N127" i="9"/>
  <c r="M127" i="9"/>
  <c r="L127" i="9"/>
  <c r="K127" i="9"/>
  <c r="J127" i="9"/>
  <c r="I127" i="9"/>
  <c r="H127" i="9"/>
  <c r="R109" i="9"/>
  <c r="Q109" i="9"/>
  <c r="P109" i="9"/>
  <c r="O109" i="9"/>
  <c r="N109" i="9"/>
  <c r="M109" i="9"/>
  <c r="L109" i="9"/>
  <c r="K109" i="9"/>
  <c r="J109" i="9"/>
  <c r="I109" i="9"/>
  <c r="H109" i="9"/>
  <c r="G109" i="9"/>
  <c r="P36" i="18" l="1"/>
  <c r="P27" i="18"/>
  <c r="L36" i="18"/>
  <c r="I36" i="18"/>
  <c r="J36" i="18"/>
  <c r="G145" i="9"/>
  <c r="F25" i="18"/>
  <c r="F27" i="18" s="1"/>
  <c r="G129" i="9"/>
  <c r="I129" i="9"/>
  <c r="K129" i="9"/>
  <c r="M129" i="9"/>
  <c r="O129" i="9"/>
  <c r="Q129" i="9"/>
  <c r="H129" i="9"/>
  <c r="J129" i="9"/>
  <c r="L129" i="9"/>
  <c r="N129" i="9"/>
  <c r="P129" i="9"/>
  <c r="R129" i="9"/>
  <c r="G110" i="2"/>
  <c r="H110" i="2"/>
  <c r="I110" i="2"/>
  <c r="J110" i="2"/>
  <c r="K110" i="2"/>
  <c r="L110" i="2"/>
  <c r="M110" i="2"/>
  <c r="N110" i="2"/>
  <c r="O110" i="2"/>
  <c r="P110" i="2"/>
  <c r="Q110" i="2"/>
  <c r="R110" i="2"/>
  <c r="G128" i="2"/>
  <c r="H128" i="2"/>
  <c r="H130" i="2" s="1"/>
  <c r="H137" i="2" s="1"/>
  <c r="I128" i="2"/>
  <c r="I130" i="2" s="1"/>
  <c r="I137" i="2" s="1"/>
  <c r="J128" i="2"/>
  <c r="J130" i="2" s="1"/>
  <c r="J137" i="2" s="1"/>
  <c r="K128" i="2"/>
  <c r="L128" i="2"/>
  <c r="L130" i="2" s="1"/>
  <c r="L137" i="2" s="1"/>
  <c r="M128" i="2"/>
  <c r="M130" i="2" s="1"/>
  <c r="M137" i="2" s="1"/>
  <c r="N128" i="2"/>
  <c r="O128" i="2"/>
  <c r="O130" i="2" s="1"/>
  <c r="O137" i="2" s="1"/>
  <c r="P128" i="2"/>
  <c r="P130" i="2" s="1"/>
  <c r="P137" i="2" s="1"/>
  <c r="Q128" i="2"/>
  <c r="Q130" i="2" s="1"/>
  <c r="Q137" i="2" s="1"/>
  <c r="R128" i="2"/>
  <c r="M33" i="18" l="1"/>
  <c r="Q33" i="18" s="1"/>
  <c r="U33" i="18" s="1"/>
  <c r="F29" i="18"/>
  <c r="K130" i="2"/>
  <c r="K137" i="2" s="1"/>
  <c r="R130" i="2"/>
  <c r="R137" i="2" s="1"/>
  <c r="N130" i="2"/>
  <c r="N137" i="2" s="1"/>
  <c r="G130" i="2"/>
  <c r="G137" i="2" s="1"/>
  <c r="F44" i="2"/>
  <c r="F21" i="2"/>
  <c r="F134" i="2" s="1"/>
  <c r="F91" i="2" l="1"/>
  <c r="F135" i="2" s="1"/>
  <c r="F136" i="2" s="1"/>
  <c r="F138" i="2" s="1"/>
  <c r="H18" i="2" l="1"/>
  <c r="H19" i="2" s="1"/>
  <c r="R31" i="10" l="1"/>
  <c r="R70" i="10" s="1"/>
  <c r="Q31" i="10"/>
  <c r="Q70" i="10" s="1"/>
  <c r="P31" i="10"/>
  <c r="P70" i="10" s="1"/>
  <c r="O31" i="10"/>
  <c r="O70" i="10" s="1"/>
  <c r="N31" i="10"/>
  <c r="N70" i="10" s="1"/>
  <c r="M31" i="10"/>
  <c r="M70" i="10" s="1"/>
  <c r="L31" i="10"/>
  <c r="L70" i="10" s="1"/>
  <c r="K31" i="10"/>
  <c r="K70" i="10" s="1"/>
  <c r="J31" i="10"/>
  <c r="J70" i="10" s="1"/>
  <c r="I31" i="10"/>
  <c r="I70" i="10" s="1"/>
  <c r="H31" i="10"/>
  <c r="H70" i="10" s="1"/>
  <c r="F31" i="10"/>
  <c r="F70" i="10" s="1"/>
  <c r="S25" i="18"/>
  <c r="R25" i="18"/>
  <c r="R30" i="18" s="1"/>
  <c r="P30" i="18"/>
  <c r="O25" i="18"/>
  <c r="N25" i="18"/>
  <c r="L25" i="18"/>
  <c r="L30" i="18" s="1"/>
  <c r="K25" i="18"/>
  <c r="J25" i="18"/>
  <c r="J27" i="18" s="1"/>
  <c r="I25" i="18"/>
  <c r="I27" i="18" s="1"/>
  <c r="G25" i="18"/>
  <c r="E25" i="18"/>
  <c r="N30" i="18" l="1"/>
  <c r="G28" i="18"/>
  <c r="G30" i="18" s="1"/>
  <c r="E30" i="18"/>
  <c r="O30" i="18"/>
  <c r="P29" i="18"/>
  <c r="L27" i="18"/>
  <c r="L29" i="18" s="1"/>
  <c r="N27" i="18"/>
  <c r="S30" i="18"/>
  <c r="G27" i="18"/>
  <c r="J29" i="18"/>
  <c r="T29" i="18"/>
  <c r="H145" i="9"/>
  <c r="L145" i="9"/>
  <c r="P145" i="9"/>
  <c r="I145" i="9"/>
  <c r="M145" i="9"/>
  <c r="Q145" i="9"/>
  <c r="J145" i="9"/>
  <c r="N145" i="9"/>
  <c r="R145" i="9"/>
  <c r="K145" i="9"/>
  <c r="O145" i="9"/>
  <c r="N38" i="18" l="1"/>
  <c r="N40" i="18" s="1"/>
  <c r="G29" i="18"/>
  <c r="D38" i="18"/>
  <c r="D40" i="18" s="1"/>
  <c r="O27" i="18"/>
  <c r="O29" i="18" s="1"/>
  <c r="S27" i="18"/>
  <c r="S29" i="18" s="1"/>
  <c r="R38" i="18"/>
  <c r="R40" i="18" s="1"/>
  <c r="E29" i="18"/>
  <c r="R29" i="18"/>
  <c r="I29" i="18"/>
  <c r="N29" i="18"/>
  <c r="H24" i="18" l="1"/>
  <c r="O18" i="2"/>
  <c r="P18" i="2"/>
  <c r="Q18" i="2"/>
  <c r="R18" i="2"/>
  <c r="H21" i="2"/>
  <c r="H134" i="2" s="1"/>
  <c r="I18" i="2"/>
  <c r="J18" i="2"/>
  <c r="K18" i="2"/>
  <c r="L18" i="2"/>
  <c r="M18" i="2"/>
  <c r="N18" i="2"/>
  <c r="G19" i="2"/>
  <c r="K28" i="18" l="1"/>
  <c r="K30" i="18" s="1"/>
  <c r="J19" i="2"/>
  <c r="J21" i="2" s="1"/>
  <c r="J134" i="2" s="1"/>
  <c r="Q19" i="2"/>
  <c r="Q21" i="2" s="1"/>
  <c r="Q134" i="2" s="1"/>
  <c r="M19" i="2"/>
  <c r="M21" i="2" s="1"/>
  <c r="M134" i="2" s="1"/>
  <c r="I19" i="2"/>
  <c r="I21" i="2" s="1"/>
  <c r="I134" i="2" s="1"/>
  <c r="P19" i="2"/>
  <c r="P21" i="2" s="1"/>
  <c r="P134" i="2" s="1"/>
  <c r="N19" i="2"/>
  <c r="N21" i="2" s="1"/>
  <c r="N134" i="2" s="1"/>
  <c r="L19" i="2"/>
  <c r="L21" i="2" s="1"/>
  <c r="L134" i="2" s="1"/>
  <c r="O19" i="2"/>
  <c r="O21" i="2" s="1"/>
  <c r="O134" i="2" s="1"/>
  <c r="K19" i="2"/>
  <c r="K21" i="2" s="1"/>
  <c r="K134" i="2" s="1"/>
  <c r="R19" i="2"/>
  <c r="R21" i="2" s="1"/>
  <c r="R134" i="2" s="1"/>
  <c r="G21" i="2"/>
  <c r="K27" i="18" l="1"/>
  <c r="K29" i="18" s="1"/>
  <c r="M24" i="18" s="1"/>
  <c r="I38" i="18"/>
  <c r="I40" i="18" s="1"/>
  <c r="G134" i="2"/>
  <c r="Q24" i="18" l="1"/>
  <c r="U24" i="18" s="1"/>
  <c r="P44" i="2" l="1"/>
  <c r="P135" i="2" s="1"/>
  <c r="P136" i="2" s="1"/>
  <c r="P138" i="2" s="1"/>
  <c r="J44" i="2"/>
  <c r="J135" i="2" s="1"/>
  <c r="J136" i="2" s="1"/>
  <c r="J138" i="2" s="1"/>
  <c r="N44" i="2"/>
  <c r="N135" i="2" s="1"/>
  <c r="N136" i="2" s="1"/>
  <c r="N138" i="2" s="1"/>
  <c r="G44" i="2"/>
  <c r="G91" i="2" s="1"/>
  <c r="G135" i="2" s="1"/>
  <c r="G136" i="2" s="1"/>
  <c r="G138" i="2" s="1"/>
  <c r="R44" i="2"/>
  <c r="R135" i="2" s="1"/>
  <c r="R136" i="2" s="1"/>
  <c r="R138" i="2" s="1"/>
  <c r="K44" i="2"/>
  <c r="K135" i="2" s="1"/>
  <c r="K136" i="2" s="1"/>
  <c r="K138" i="2" s="1"/>
  <c r="Q44" i="2"/>
  <c r="Q135" i="2" s="1"/>
  <c r="Q136" i="2" s="1"/>
  <c r="Q138" i="2" s="1"/>
  <c r="O44" i="2"/>
  <c r="O135" i="2" s="1"/>
  <c r="O136" i="2" s="1"/>
  <c r="O138" i="2" s="1"/>
  <c r="I44" i="2"/>
  <c r="I135" i="2" s="1"/>
  <c r="I136" i="2" s="1"/>
  <c r="I138" i="2" s="1"/>
  <c r="L44" i="2"/>
  <c r="L135" i="2" s="1"/>
  <c r="L136" i="2" s="1"/>
  <c r="L138" i="2" s="1"/>
  <c r="H44" i="2"/>
  <c r="H135" i="2" s="1"/>
  <c r="H136" i="2" s="1"/>
  <c r="H138" i="2" s="1"/>
  <c r="M44" i="2"/>
  <c r="M135" i="2" s="1"/>
  <c r="M136" i="2" s="1"/>
  <c r="M138" i="2" s="1"/>
  <c r="L27" i="9" l="1"/>
  <c r="N27" i="9"/>
  <c r="I27" i="9"/>
  <c r="O27" i="9"/>
  <c r="J27" i="9"/>
  <c r="P27" i="9"/>
  <c r="K27" i="9"/>
  <c r="Q27" i="9"/>
  <c r="R27" i="9"/>
  <c r="M27" i="9"/>
  <c r="H44" i="9"/>
  <c r="H85" i="9" s="1"/>
  <c r="H141" i="9" s="1"/>
  <c r="R37" i="9" l="1"/>
  <c r="R44" i="9" s="1"/>
  <c r="R85" i="9" s="1"/>
  <c r="R141" i="9" s="1"/>
  <c r="L37" i="9"/>
  <c r="L44" i="9" s="1"/>
  <c r="L85" i="9" s="1"/>
  <c r="L141" i="9" s="1"/>
  <c r="O37" i="9"/>
  <c r="O44" i="9" s="1"/>
  <c r="O85" i="9" s="1"/>
  <c r="O141" i="9" s="1"/>
  <c r="N37" i="9"/>
  <c r="N44" i="9" s="1"/>
  <c r="N85" i="9" s="1"/>
  <c r="N141" i="9" s="1"/>
  <c r="Q37" i="9"/>
  <c r="Q44" i="9" s="1"/>
  <c r="Q85" i="9" s="1"/>
  <c r="Q141" i="9" s="1"/>
  <c r="M37" i="9"/>
  <c r="M44" i="9" s="1"/>
  <c r="M85" i="9" s="1"/>
  <c r="M141" i="9" s="1"/>
  <c r="P37" i="9"/>
  <c r="P44" i="9" s="1"/>
  <c r="P85" i="9" s="1"/>
  <c r="P141" i="9" s="1"/>
  <c r="K37" i="9"/>
  <c r="K44" i="9" s="1"/>
  <c r="K85" i="9" s="1"/>
  <c r="K141" i="9" s="1"/>
  <c r="I44" i="9"/>
  <c r="I85" i="9" s="1"/>
  <c r="I141" i="9" s="1"/>
  <c r="G44" i="9"/>
  <c r="G85" i="9" s="1"/>
  <c r="G141" i="9" s="1"/>
  <c r="J44" i="9"/>
  <c r="J85" i="9" s="1"/>
  <c r="J141" i="9" s="1"/>
  <c r="F141" i="9" l="1"/>
  <c r="R143" i="9" l="1"/>
  <c r="R115" i="10" s="1"/>
  <c r="R118" i="10" l="1"/>
  <c r="Q122" i="10"/>
  <c r="Q124" i="10" s="1"/>
  <c r="Q126" i="10" s="1"/>
  <c r="Q142" i="9"/>
  <c r="O143" i="9"/>
  <c r="O115" i="10" s="1"/>
  <c r="K143" i="9"/>
  <c r="K115" i="10" s="1"/>
  <c r="J143" i="9"/>
  <c r="J115" i="10" s="1"/>
  <c r="F118" i="10"/>
  <c r="M143" i="9"/>
  <c r="M115" i="10" s="1"/>
  <c r="H143" i="9"/>
  <c r="H115" i="10" s="1"/>
  <c r="L143" i="9"/>
  <c r="L115" i="10" s="1"/>
  <c r="I143" i="9"/>
  <c r="I115" i="10" s="1"/>
  <c r="J122" i="10"/>
  <c r="J124" i="10" s="1"/>
  <c r="J126" i="10" s="1"/>
  <c r="J142" i="9"/>
  <c r="P143" i="9"/>
  <c r="P115" i="10" s="1"/>
  <c r="N143" i="9"/>
  <c r="N115" i="10" s="1"/>
  <c r="Q143" i="9"/>
  <c r="Q115" i="10" s="1"/>
  <c r="K122" i="10" l="1"/>
  <c r="K124" i="10" s="1"/>
  <c r="K126" i="10" s="1"/>
  <c r="K142" i="9"/>
  <c r="K144" i="9" s="1"/>
  <c r="K146" i="9" s="1"/>
  <c r="L122" i="10"/>
  <c r="L124" i="10" s="1"/>
  <c r="L126" i="10" s="1"/>
  <c r="L142" i="9"/>
  <c r="M122" i="10"/>
  <c r="M124" i="10" s="1"/>
  <c r="M126" i="10" s="1"/>
  <c r="M142" i="9"/>
  <c r="N122" i="10"/>
  <c r="N124" i="10" s="1"/>
  <c r="N126" i="10" s="1"/>
  <c r="N142" i="9"/>
  <c r="H122" i="10"/>
  <c r="H124" i="10" s="1"/>
  <c r="H126" i="10" s="1"/>
  <c r="H142" i="9"/>
  <c r="I122" i="10"/>
  <c r="I124" i="10" s="1"/>
  <c r="I126" i="10" s="1"/>
  <c r="I142" i="9"/>
  <c r="I144" i="9" s="1"/>
  <c r="I146" i="9" s="1"/>
  <c r="F122" i="10"/>
  <c r="F124" i="10" s="1"/>
  <c r="F126" i="10" s="1"/>
  <c r="F130" i="10" s="1"/>
  <c r="F142" i="9"/>
  <c r="F144" i="9" s="1"/>
  <c r="F146" i="9" s="1"/>
  <c r="L118" i="10"/>
  <c r="L130" i="10" s="1"/>
  <c r="L144" i="9"/>
  <c r="L146" i="9" s="1"/>
  <c r="O122" i="10"/>
  <c r="O124" i="10" s="1"/>
  <c r="O126" i="10" s="1"/>
  <c r="O142" i="9"/>
  <c r="R122" i="10"/>
  <c r="R124" i="10" s="1"/>
  <c r="R126" i="10" s="1"/>
  <c r="R130" i="10" s="1"/>
  <c r="R142" i="9"/>
  <c r="R144" i="9" s="1"/>
  <c r="R146" i="9" s="1"/>
  <c r="Q144" i="9"/>
  <c r="Q146" i="9" s="1"/>
  <c r="Q118" i="10"/>
  <c r="Q130" i="10" s="1"/>
  <c r="N118" i="10"/>
  <c r="H118" i="10"/>
  <c r="J144" i="9"/>
  <c r="J146" i="9" s="1"/>
  <c r="J118" i="10"/>
  <c r="J130" i="10" s="1"/>
  <c r="P122" i="10"/>
  <c r="P124" i="10" s="1"/>
  <c r="P126" i="10" s="1"/>
  <c r="P142" i="9"/>
  <c r="G122" i="10"/>
  <c r="G124" i="10" s="1"/>
  <c r="G126" i="10" s="1"/>
  <c r="G142" i="9"/>
  <c r="P118" i="10"/>
  <c r="I118" i="10"/>
  <c r="M118" i="10"/>
  <c r="K118" i="10"/>
  <c r="O118" i="10"/>
  <c r="E122" i="10"/>
  <c r="E124" i="10" s="1"/>
  <c r="E126" i="10" s="1"/>
  <c r="E130" i="10" s="1"/>
  <c r="E146" i="9"/>
  <c r="K130" i="10" l="1"/>
  <c r="P130" i="10"/>
  <c r="N144" i="9"/>
  <c r="N146" i="9" s="1"/>
  <c r="M144" i="9"/>
  <c r="M146" i="9" s="1"/>
  <c r="O144" i="9"/>
  <c r="O146" i="9" s="1"/>
  <c r="M130" i="10"/>
  <c r="H144" i="9"/>
  <c r="H146" i="9" s="1"/>
  <c r="I130" i="10"/>
  <c r="H130" i="10"/>
  <c r="O130" i="10"/>
  <c r="P144" i="9"/>
  <c r="P146" i="9" s="1"/>
  <c r="N130" i="10"/>
  <c r="G143" i="9" l="1"/>
  <c r="G144" i="9" l="1"/>
  <c r="G146" i="9" s="1"/>
  <c r="G115" i="10"/>
  <c r="G118" i="10" s="1"/>
  <c r="G130" i="10" s="1"/>
</calcChain>
</file>

<file path=xl/sharedStrings.xml><?xml version="1.0" encoding="utf-8"?>
<sst xmlns="http://schemas.openxmlformats.org/spreadsheetml/2006/main" count="915" uniqueCount="395">
  <si>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</si>
  <si>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</si>
  <si>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</si>
  <si>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</si>
  <si>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</si>
  <si>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</si>
  <si>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</si>
  <si>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</si>
  <si>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</si>
  <si>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</si>
  <si>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</si>
  <si>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</si>
  <si>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</si>
  <si>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</si>
  <si>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</si>
  <si>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</si>
  <si>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</si>
  <si>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</si>
  <si>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</si>
  <si>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</si>
  <si>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</si>
  <si>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</si>
  <si>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</si>
  <si>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</si>
  <si>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</si>
  <si>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</si>
  <si>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</si>
  <si>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</si>
  <si>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</si>
  <si>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</si>
  <si>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</si>
  <si>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</si>
  <si>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</si>
  <si>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</si>
  <si>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Fuel</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</si>
  <si>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</si>
  <si>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</si>
  <si>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</si>
  <si>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</si>
  <si>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</si>
  <si>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</si>
  <si>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</si>
  <si>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</si>
  <si>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</si>
  <si>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</si>
  <si>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</si>
  <si>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</si>
  <si>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</si>
  <si>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</si>
  <si>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</si>
  <si>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</si>
  <si>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</si>
  <si>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</si>
  <si>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</si>
  <si>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</si>
  <si>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</si>
  <si>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</si>
  <si>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</si>
  <si>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</si>
  <si>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</si>
  <si>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</si>
  <si>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</si>
  <si>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</si>
  <si>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</si>
  <si>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</si>
  <si>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</si>
  <si>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</si>
  <si>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</si>
  <si>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</si>
  <si>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</si>
  <si>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</si>
  <si>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</si>
  <si>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</si>
  <si>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</si>
  <si>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</si>
  <si>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</si>
  <si>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</si>
  <si>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</si>
  <si>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</si>
  <si>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</si>
  <si>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</si>
  <si>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</si>
  <si>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</si>
  <si>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</si>
  <si>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</si>
  <si>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</si>
  <si>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</si>
  <si>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</si>
  <si>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</si>
  <si>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</si>
  <si>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</si>
  <si>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</si>
  <si>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</si>
  <si>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</si>
  <si>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</si>
  <si>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</si>
  <si>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(5+6)</t>
  </si>
  <si>
    <t>Total net energy for load (from 7)</t>
  </si>
  <si>
    <t>Emissions Intensity</t>
  </si>
  <si>
    <t xml:space="preserve">Emissions Intensity </t>
  </si>
  <si>
    <t>TOTAL GHG EMISSIONS</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</si>
  <si>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</si>
  <si>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</si>
  <si>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</si>
  <si>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</si>
  <si>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</si>
  <si>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</si>
  <si>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</si>
  <si>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</si>
  <si>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</si>
  <si>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</si>
  <si>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</si>
  <si>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</si>
  <si>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</si>
  <si>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</si>
  <si>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</si>
  <si>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RPS-eligible resources (sum of 2a…2n)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</si>
  <si>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</si>
  <si>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</si>
  <si>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</si>
  <si>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</si>
  <si>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</si>
  <si>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</si>
  <si>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</si>
  <si>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</si>
  <si>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</si>
  <si>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</si>
  <si>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</si>
  <si>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</si>
  <si>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</si>
  <si>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</si>
  <si>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</si>
  <si>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EMISSIONS FROM GENERIC ADDITIONS</t>
  </si>
  <si>
    <t>Other loads</t>
  </si>
  <si>
    <t>Retail sales to end-use customers</t>
  </si>
  <si>
    <t>Beginning balances</t>
  </si>
  <si>
    <t>Start of 2017</t>
  </si>
  <si>
    <t>2017</t>
  </si>
  <si>
    <t>Soft target (%)</t>
  </si>
  <si>
    <t>Required procurement for compliance period</t>
  </si>
  <si>
    <t>Category 3 RECs</t>
  </si>
  <si>
    <t>12a</t>
  </si>
  <si>
    <t>12b</t>
  </si>
  <si>
    <t>12c</t>
  </si>
  <si>
    <t>12d</t>
  </si>
  <si>
    <t>12e</t>
  </si>
  <si>
    <t>12f</t>
  </si>
  <si>
    <t>12g</t>
  </si>
  <si>
    <t>12h</t>
  </si>
  <si>
    <t>12i</t>
  </si>
  <si>
    <t>13j</t>
  </si>
  <si>
    <t>13k</t>
  </si>
  <si>
    <t>13l</t>
  </si>
  <si>
    <t>15a</t>
  </si>
  <si>
    <t>15b</t>
  </si>
  <si>
    <t>15c</t>
  </si>
  <si>
    <t>15d</t>
  </si>
  <si>
    <t>15e</t>
  </si>
  <si>
    <t>Excess balance/historic carryover at beginning/end of compliance period</t>
  </si>
  <si>
    <t>Description of Worksheet Tabs</t>
  </si>
  <si>
    <t xml:space="preserve">Administrative Information </t>
  </si>
  <si>
    <t>Name of Publicly Owned Utility ("POU")</t>
  </si>
  <si>
    <t>12j</t>
  </si>
  <si>
    <t>12k</t>
  </si>
  <si>
    <t>12l</t>
  </si>
  <si>
    <t>Managed Peak Demand (1-5-6)</t>
  </si>
  <si>
    <t>Total Peak Procurement Requirement (7+8+9)</t>
  </si>
  <si>
    <t>Total peak dependable capacity of existing and planned supply resources (not RPS-eligible) (sum of 11a…11n)</t>
  </si>
  <si>
    <t>Total peak dependable capacity of existing and planned RPS-eligible resources (sum of 12a…12n)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</si>
  <si>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</si>
  <si>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</si>
  <si>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</si>
  <si>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</si>
  <si>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</si>
  <si>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</si>
  <si>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</si>
  <si>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Unmanaged net energy for load</t>
  </si>
  <si>
    <t xml:space="preserve">Managed net energy for load </t>
  </si>
  <si>
    <t>Category 0, 1 and 2 RECs</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</si>
  <si>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</si>
  <si>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</si>
  <si>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</si>
  <si>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</si>
  <si>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</si>
  <si>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</si>
  <si>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</si>
  <si>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</si>
  <si>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</si>
  <si>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</si>
  <si>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</si>
  <si>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</si>
  <si>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</si>
  <si>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</si>
  <si>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</si>
  <si>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</si>
  <si>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</si>
  <si>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</si>
  <si>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</si>
  <si>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</si>
  <si>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</si>
  <si>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</si>
  <si>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</si>
  <si>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</si>
  <si>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</si>
  <si>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</si>
  <si>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</si>
  <si>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</si>
  <si>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</si>
  <si>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</si>
  <si>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</si>
  <si>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</si>
  <si>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</si>
  <si>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</si>
  <si>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</si>
  <si>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</si>
  <si>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</si>
  <si>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</si>
  <si>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</si>
  <si>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</si>
  <si>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</si>
  <si>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</si>
  <si>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</si>
  <si>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</si>
  <si>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</si>
  <si>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</si>
  <si>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</si>
  <si>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</si>
  <si>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</si>
  <si>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</si>
  <si>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</si>
  <si>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</si>
  <si>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</si>
  <si>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</si>
  <si>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</si>
  <si>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</si>
  <si>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</si>
  <si>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</si>
  <si>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</si>
  <si>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</si>
  <si>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</si>
  <si>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</si>
  <si>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</si>
  <si>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</si>
  <si>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</si>
  <si>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</si>
  <si>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</si>
  <si>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</si>
  <si>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</si>
  <si>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</si>
  <si>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</si>
  <si>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</si>
  <si>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</si>
  <si>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</si>
  <si>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</si>
  <si>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</si>
  <si>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</si>
  <si>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</si>
  <si>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</si>
  <si>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</si>
  <si>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</si>
  <si>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</si>
  <si>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</si>
  <si>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</si>
  <si>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</si>
  <si>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</si>
  <si>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</si>
  <si>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</si>
  <si>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</si>
  <si>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</si>
  <si>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</si>
  <si>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</si>
  <si>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</si>
  <si>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</si>
  <si>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</si>
  <si>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</si>
  <si>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Over/under procurement for compliance period (11 - 4)</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</si>
  <si>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</si>
  <si>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</si>
  <si>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</si>
  <si>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</si>
  <si>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</si>
  <si>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</si>
  <si>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</si>
  <si>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</si>
  <si>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</si>
  <si>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</si>
  <si>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</si>
  <si>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</si>
  <si>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</si>
  <si>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</si>
  <si>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</si>
  <si>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</si>
  <si>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</si>
  <si>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</si>
  <si>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</si>
  <si>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Managed retail sales to end-use customers</t>
  </si>
  <si>
    <t>(Managed) Retail sales to end-use customers (From EBT)</t>
  </si>
  <si>
    <t xml:space="preserve">   Amount of energy applied to procurement obligation</t>
  </si>
  <si>
    <t xml:space="preserve">   Carryover and REC purchases applied to procurement obligation</t>
  </si>
  <si>
    <t>Carryover and REC purchases applied to procurement obligation</t>
  </si>
  <si>
    <t>7A</t>
  </si>
  <si>
    <t>Net change in balance/carryover (6+7-6A-7A)</t>
  </si>
  <si>
    <t>Net change in REC balance/carryover</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</si>
  <si>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</si>
  <si>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</si>
  <si>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</si>
  <si>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</si>
  <si>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</si>
  <si>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</si>
  <si>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</si>
  <si>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</si>
  <si>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</si>
  <si>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</si>
  <si>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</si>
  <si>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</si>
  <si>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</si>
  <si>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</si>
  <si>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</si>
  <si>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Portfolio emissions (8-8e)</t>
  </si>
  <si>
    <t>Total energy from RPS-eligible resources (sum of 13a…13n, and 13z)</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</si>
  <si>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</si>
  <si>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</si>
  <si>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</si>
  <si>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</si>
  <si>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</si>
  <si>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</si>
  <si>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</si>
  <si>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</si>
  <si>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Green pricing program/hydro exclusion</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</si>
  <si>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</si>
  <si>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</si>
  <si>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</si>
  <si>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</si>
  <si>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Scenario Name: Expected</t>
  </si>
  <si>
    <t>City of Palo Alto Utilities</t>
  </si>
  <si>
    <t>Expected</t>
  </si>
  <si>
    <t>Lena Perkins</t>
  </si>
  <si>
    <t>?</t>
  </si>
  <si>
    <t>James Stack</t>
  </si>
  <si>
    <t>Senior Resource Planner</t>
  </si>
  <si>
    <t>lena.perkins@cityofpaloalto.org</t>
  </si>
  <si>
    <t>650-329-2539</t>
  </si>
  <si>
    <t>250 Hamilton Ave</t>
  </si>
  <si>
    <t>Palo Alto</t>
  </si>
  <si>
    <t>james.stack@cityofpaloalto.org</t>
  </si>
  <si>
    <t>Solar</t>
  </si>
  <si>
    <t>Wind</t>
  </si>
  <si>
    <t>Landfill Gas</t>
  </si>
  <si>
    <t>12…</t>
  </si>
  <si>
    <t>13…</t>
  </si>
  <si>
    <t>2…</t>
  </si>
  <si>
    <t>Collierville</t>
  </si>
  <si>
    <t>New Spicer Hydroelectric</t>
  </si>
  <si>
    <t xml:space="preserve">     [Light Duty PEV electricity procurement requirement]</t>
  </si>
  <si>
    <t>Lena</t>
  </si>
  <si>
    <t>Scenario Name:  Expected</t>
  </si>
  <si>
    <t>-</t>
  </si>
  <si>
    <t>650-329-2314</t>
  </si>
  <si>
    <t xml:space="preserve">     [Other transportation electricity consumption/procurement requirement]</t>
  </si>
  <si>
    <t xml:space="preserve">     [Other electrification/fuel substitution; consumption/procurement requirement]</t>
  </si>
  <si>
    <t>18a</t>
  </si>
  <si>
    <t>Short term and spot market sales (only report sales of energy from resources already included in the EBT):</t>
  </si>
  <si>
    <t>Natural Gas</t>
  </si>
  <si>
    <t>Small Hydro</t>
  </si>
  <si>
    <t>d</t>
  </si>
  <si>
    <t>Large Hydro</t>
  </si>
  <si>
    <t>Fuel type</t>
  </si>
  <si>
    <t>Western Base Resource - Small Hydro</t>
  </si>
  <si>
    <t>Net Short term and spot market purchases  (18 - 18a)</t>
  </si>
  <si>
    <t>*No AAEE, very high new EE programs included in 2016 goals</t>
  </si>
  <si>
    <t>Distribution Losses</t>
  </si>
  <si>
    <t>Palo Alto COBUG Natural Gas Reciprocating Engine</t>
  </si>
  <si>
    <t>Alameda Municipal Power</t>
  </si>
  <si>
    <t>Streetlights/Traffic Lights</t>
  </si>
  <si>
    <t xml:space="preserve">    NextEra1 Malaga Power Aggregate Natural Gas Combustion Turbine (MALAGA_1_PL1X2)</t>
  </si>
  <si>
    <t xml:space="preserve">    NextEra2 Panoche Power Aggregate Natural Gas Combustion Turbine (PNOCHE_1_UNITA1)</t>
  </si>
  <si>
    <t>Silicon Valley Power Natural Gas Combustion Turbine (CSCGNR_1_UNIT 2)</t>
  </si>
  <si>
    <t xml:space="preserve">Shell Natural Gas Combustion Turbine (VACADX_1_UNITA1)  </t>
  </si>
  <si>
    <t>Yearly Emissions Total Units = mt CO2e</t>
  </si>
  <si>
    <t>Acting Senior Resource Planner</t>
  </si>
  <si>
    <t>Western Base Resource Generation</t>
  </si>
  <si>
    <t>PROJECT #1 - HIGHWINDS</t>
  </si>
  <si>
    <t>PROJECT #2 - SHILOH #1</t>
  </si>
  <si>
    <t>Santa Cruz (Buena Vist Landfill)</t>
  </si>
  <si>
    <t>Ox Mountain (Half Moon Bay)</t>
  </si>
  <si>
    <t>Keller Canyon</t>
  </si>
  <si>
    <t>Johnson Canyon (Ameresco)</t>
  </si>
  <si>
    <t>San Joaquin (Ameresco)</t>
  </si>
  <si>
    <t>EE Kettleman Land</t>
  </si>
  <si>
    <t>Elevation Solar C</t>
  </si>
  <si>
    <t>Western Antelope Blue Sky Ranch B</t>
  </si>
  <si>
    <t>Frontier Solar</t>
  </si>
  <si>
    <t>Hayworth Solar</t>
  </si>
  <si>
    <t>Wilsona Solar</t>
  </si>
  <si>
    <t>Palo Alto CLEAN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</si>
</sst>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00"/>
    <numFmt numFmtId="208" formatCode="_(* #,##0.000_);_(* \(#,##0.000\);_(* &quot;-&quot;??_);_(@_)"/>
  </numFmts>
  <fonts count="18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color rgb="FF00B050"/>
      <name val="Times New Roman"/>
      <family val="1"/>
    </font>
    <font>
      <sz val="12"/>
      <name val="Times New Roman"/>
      <family val="1"/>
    </font>
    <font>
      <sz val="8"/>
      <name val="Calibri"/>
      <family val="2"/>
      <scheme val="minor"/>
    </font>
    <font>
      <sz val="12"/>
      <name val="Times New Roman"/>
      <family val="1"/>
    </font>
    <font>
      <u/>
      <sz val="10"/>
      <color indexed="12"/>
      <name val="Calibri"/>
      <family val="2"/>
      <scheme val="minor"/>
    </font>
    <font>
      <sz val="11"/>
      <color rgb="FFFF0000"/>
      <name val="Calibri"/>
      <family val="2"/>
      <scheme val="minor"/>
    </font>
  </fonts>
  <fills count="113">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6" tint="0.59999389629810485"/>
        <bgColor indexed="64"/>
      </patternFill>
    </fill>
    <fill>
      <patternFill patternType="solid">
        <fgColor theme="0"/>
        <bgColor indexed="64"/>
      </patternFill>
    </fill>
    <fill>
      <patternFill patternType="solid">
        <fgColor theme="7"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24"/>
      </left>
      <right style="thin">
        <color indexed="24"/>
      </right>
      <top style="thin">
        <color indexed="24"/>
      </top>
      <bottom style="thin">
        <color indexed="2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s>
  <cellStyleXfs count="37549">
    <xf numFmtId="0" fontId="0" fillId="0" borderId="0"/>
    <xf numFmtId="0" fontId="8" fillId="0" borderId="0"/>
    <xf numFmtId="0" fontId="9" fillId="0" borderId="0" applyNumberFormat="0" applyFill="0" applyBorder="0" applyAlignment="0" applyProtection="0">
      <alignment vertical="top"/>
      <protection locked="0"/>
    </xf>
    <xf numFmtId="0" fontId="8"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7" fontId="8" fillId="0" borderId="0"/>
    <xf numFmtId="7" fontId="8"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8" fillId="0" borderId="0" applyNumberFormat="0" applyFill="0" applyBorder="0" applyAlignment="0" applyProtection="0"/>
    <xf numFmtId="0" fontId="8" fillId="0" borderId="0" applyNumberFormat="0" applyFill="0" applyBorder="0" applyAlignment="0" applyProtection="0"/>
    <xf numFmtId="0" fontId="40" fillId="0" borderId="0" applyNumberFormat="0" applyFill="0" applyBorder="0" applyAlignment="0" applyProtection="0">
      <alignment vertical="top"/>
    </xf>
    <xf numFmtId="168" fontId="8" fillId="0" borderId="0" applyFont="0" applyFill="0" applyBorder="0" applyAlignment="0" applyProtection="0"/>
    <xf numFmtId="0" fontId="41" fillId="0" borderId="0" applyNumberFormat="0" applyFill="0" applyBorder="0" applyAlignment="0" applyProtection="0">
      <alignment vertical="top"/>
      <protection locked="0"/>
    </xf>
    <xf numFmtId="169" fontId="8" fillId="0" borderId="0" applyFont="0" applyFill="0" applyBorder="0" applyAlignment="0" applyProtection="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8" fillId="0" borderId="0" applyNumberFormat="0" applyFill="0" applyBorder="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3" fillId="0" borderId="0"/>
    <xf numFmtId="171" fontId="8" fillId="0" borderId="0" applyBorder="0"/>
    <xf numFmtId="171" fontId="8" fillId="0" borderId="0" applyBorder="0"/>
    <xf numFmtId="4" fontId="8" fillId="0" borderId="0"/>
    <xf numFmtId="4" fontId="8" fillId="0" borderId="0"/>
    <xf numFmtId="0" fontId="44" fillId="0" borderId="1" applyNumberFormat="0" applyFont="0" applyFill="0" applyAlignment="0" applyProtection="0"/>
    <xf numFmtId="0" fontId="45"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3"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7"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7" fillId="39" borderId="0" applyNumberFormat="0" applyBorder="0" applyAlignment="0" applyProtection="0"/>
    <xf numFmtId="0" fontId="3"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47" fillId="40" borderId="0" applyNumberFormat="0" applyBorder="0" applyAlignment="0" applyProtection="0"/>
    <xf numFmtId="0" fontId="3"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3"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3"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7"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7" fillId="42" borderId="0" applyNumberFormat="0" applyBorder="0" applyAlignment="0" applyProtection="0"/>
    <xf numFmtId="0" fontId="3"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47" fillId="44" borderId="0" applyNumberFormat="0" applyBorder="0" applyAlignment="0" applyProtection="0"/>
    <xf numFmtId="0" fontId="3"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3"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3"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7"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7" fillId="46" borderId="0" applyNumberFormat="0" applyBorder="0" applyAlignment="0" applyProtection="0"/>
    <xf numFmtId="0" fontId="3"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47" fillId="47" borderId="0" applyNumberFormat="0" applyBorder="0" applyAlignment="0" applyProtection="0"/>
    <xf numFmtId="0" fontId="3"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3"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3"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7"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7" fillId="49" borderId="0" applyNumberFormat="0" applyBorder="0" applyAlignment="0" applyProtection="0"/>
    <xf numFmtId="0" fontId="3"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47" fillId="40" borderId="0" applyNumberFormat="0" applyBorder="0" applyAlignment="0" applyProtection="0"/>
    <xf numFmtId="0" fontId="3"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3"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3"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7"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7" fillId="51" borderId="0" applyNumberFormat="0" applyBorder="0" applyAlignment="0" applyProtection="0"/>
    <xf numFmtId="0" fontId="3"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47"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3"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7"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7" fillId="43" borderId="0" applyNumberFormat="0" applyBorder="0" applyAlignment="0" applyProtection="0"/>
    <xf numFmtId="0" fontId="3"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47"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3"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7"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7" fillId="54" borderId="0" applyNumberFormat="0" applyBorder="0" applyAlignment="0" applyProtection="0"/>
    <xf numFmtId="0" fontId="3"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47" fillId="55" borderId="0" applyNumberFormat="0" applyBorder="0" applyAlignment="0" applyProtection="0"/>
    <xf numFmtId="0" fontId="3"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3"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7"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7" fillId="44" borderId="0" applyNumberFormat="0" applyBorder="0" applyAlignment="0" applyProtection="0"/>
    <xf numFmtId="0" fontId="3"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47"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3"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7"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7" fillId="58" borderId="0" applyNumberFormat="0" applyBorder="0" applyAlignment="0" applyProtection="0"/>
    <xf numFmtId="0" fontId="3"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47" fillId="59" borderId="0" applyNumberFormat="0" applyBorder="0" applyAlignment="0" applyProtection="0"/>
    <xf numFmtId="0" fontId="3"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3"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7"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7" fillId="49" borderId="0" applyNumberFormat="0" applyBorder="0" applyAlignment="0" applyProtection="0"/>
    <xf numFmtId="0" fontId="3"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47" fillId="55" borderId="0" applyNumberFormat="0" applyBorder="0" applyAlignment="0" applyProtection="0"/>
    <xf numFmtId="0" fontId="3"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3"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7"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7" fillId="54" borderId="0" applyNumberFormat="0" applyBorder="0" applyAlignment="0" applyProtection="0"/>
    <xf numFmtId="0" fontId="3"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47"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3"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7"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7" fillId="61" borderId="0" applyNumberFormat="0" applyBorder="0" applyAlignment="0" applyProtection="0"/>
    <xf numFmtId="0" fontId="3"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47" fillId="43" borderId="0" applyNumberFormat="0" applyBorder="0" applyAlignment="0" applyProtection="0"/>
    <xf numFmtId="0" fontId="3"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3"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10" fillId="91" borderId="31">
      <alignment horizontal="center" vertical="center"/>
    </xf>
    <xf numFmtId="172" fontId="10" fillId="91" borderId="31">
      <alignment horizontal="center" vertical="center"/>
    </xf>
    <xf numFmtId="172" fontId="10"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10"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8" fillId="54" borderId="0" applyNumberFormat="0" applyBorder="0" applyAlignment="0">
      <protection locked="0"/>
    </xf>
    <xf numFmtId="0" fontId="8"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8" fillId="0" borderId="34" applyNumberFormat="0" applyFont="0" applyBorder="0"/>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22" fillId="96" borderId="35" applyNumberFormat="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Fill="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0" fontId="8" fillId="0" borderId="34" applyNumberFormat="0" applyFont="0" applyBorder="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9" fontId="8"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8" fillId="0" borderId="0">
      <alignment horizontal="centerContinuous" vertical="center" wrapText="1"/>
    </xf>
    <xf numFmtId="0" fontId="8"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177" fontId="8" fillId="0" borderId="0"/>
    <xf numFmtId="178" fontId="84" fillId="0" borderId="0"/>
    <xf numFmtId="177" fontId="8" fillId="0" borderId="0"/>
    <xf numFmtId="0" fontId="8"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4" fillId="0" borderId="0" applyFont="0" applyFill="0" applyBorder="0" applyAlignment="0" applyProtection="0"/>
    <xf numFmtId="41" fontId="8" fillId="0" borderId="0">
      <alignment vertical="center"/>
    </xf>
    <xf numFmtId="41" fontId="4"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8"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180" fontId="79" fillId="0" borderId="38" applyBorder="0">
      <alignment horizontal="center"/>
    </xf>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58" fillId="0" borderId="0" applyFont="0" applyFill="0" applyBorder="0" applyAlignment="0" applyProtection="0"/>
    <xf numFmtId="39" fontId="8" fillId="0" borderId="0" applyFont="0" applyFill="0" applyBorder="0">
      <protection locked="0"/>
    </xf>
    <xf numFmtId="43" fontId="85" fillId="0" borderId="0" applyFont="0" applyFill="0" applyBorder="0" applyAlignment="0" applyProtection="0"/>
    <xf numFmtId="39" fontId="8" fillId="0" borderId="0" applyFont="0" applyFill="0" applyBorder="0">
      <protection locked="0"/>
    </xf>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8"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3"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3"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4"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 fillId="0" borderId="0" applyFont="0" applyFill="0" applyBorder="0" applyAlignment="0" applyProtection="0"/>
    <xf numFmtId="43" fontId="4" fillId="0" borderId="0" applyFont="0" applyFill="0" applyBorder="0" applyAlignment="0" applyProtection="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8"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4"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43" fontId="3"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43" fontId="3"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3"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8"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8"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8"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3"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3"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3"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8"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8" fillId="0" borderId="0" applyFont="0" applyFill="0" applyBorder="0" applyAlignment="0" applyProtection="0"/>
    <xf numFmtId="0" fontId="47" fillId="0" borderId="0"/>
    <xf numFmtId="0" fontId="47" fillId="0" borderId="0"/>
    <xf numFmtId="185"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8" fillId="0" borderId="0"/>
    <xf numFmtId="168" fontId="8" fillId="0" borderId="0" applyFont="0" applyFill="0" applyBorder="0" applyAlignment="0" applyProtection="0"/>
    <xf numFmtId="169" fontId="8"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4" fillId="0" borderId="0" applyProtection="0"/>
    <xf numFmtId="0" fontId="102" fillId="0" borderId="0" applyProtection="0"/>
    <xf numFmtId="0" fontId="5" fillId="0" borderId="0" applyProtection="0"/>
    <xf numFmtId="0" fontId="103" fillId="0" borderId="0" applyProtection="0"/>
    <xf numFmtId="189" fontId="8"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8"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8"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8"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8"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8" fillId="0" borderId="0" applyNumberFormat="0" applyFill="0" applyBorder="0" applyProtection="0">
      <alignment wrapText="1"/>
    </xf>
    <xf numFmtId="0" fontId="8"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0" borderId="0"/>
    <xf numFmtId="0" fontId="47" fillId="0" borderId="0"/>
    <xf numFmtId="0" fontId="9"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8" fillId="0" borderId="0" applyFont="0" applyFill="0" applyBorder="0" applyAlignment="0" applyProtection="0"/>
    <xf numFmtId="43" fontId="8" fillId="0" borderId="0" applyFont="0" applyFill="0" applyBorder="0" applyAlignment="0" applyProtection="0"/>
    <xf numFmtId="195" fontId="8" fillId="0" borderId="0" applyFont="0" applyFill="0" applyBorder="0" applyAlignment="0" applyProtection="0"/>
    <xf numFmtId="196"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197" fontId="10" fillId="0" borderId="0"/>
    <xf numFmtId="164" fontId="136" fillId="0" borderId="0"/>
    <xf numFmtId="0" fontId="3" fillId="0" borderId="0"/>
    <xf numFmtId="0" fontId="3" fillId="0" borderId="0"/>
    <xf numFmtId="0" fontId="3" fillId="0" borderId="0"/>
    <xf numFmtId="0" fontId="3" fillId="0" borderId="0"/>
    <xf numFmtId="0" fontId="3" fillId="0" borderId="0"/>
    <xf numFmtId="0" fontId="3" fillId="0" borderId="0"/>
    <xf numFmtId="197"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8" fontId="136"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192" fontId="137" fillId="0" borderId="0"/>
    <xf numFmtId="0" fontId="3" fillId="0" borderId="0"/>
    <xf numFmtId="192" fontId="138" fillId="0" borderId="0"/>
    <xf numFmtId="0" fontId="3" fillId="0" borderId="0"/>
    <xf numFmtId="192" fontId="137" fillId="0" borderId="0"/>
    <xf numFmtId="192" fontId="1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58" fillId="0" borderId="0"/>
    <xf numFmtId="0" fontId="3" fillId="0" borderId="0"/>
    <xf numFmtId="0" fontId="3" fillId="0" borderId="0"/>
    <xf numFmtId="0" fontId="58" fillId="0" borderId="0"/>
    <xf numFmtId="0" fontId="86" fillId="0" borderId="0"/>
    <xf numFmtId="0" fontId="3" fillId="0" borderId="0"/>
    <xf numFmtId="0" fontId="58" fillId="0" borderId="0"/>
    <xf numFmtId="0" fontId="3"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86" fillId="0" borderId="0"/>
    <xf numFmtId="0" fontId="3" fillId="0" borderId="0"/>
    <xf numFmtId="0" fontId="3" fillId="0" borderId="0"/>
    <xf numFmtId="0" fontId="3" fillId="0" borderId="0"/>
    <xf numFmtId="0" fontId="30" fillId="0" borderId="0"/>
    <xf numFmtId="0" fontId="3" fillId="0" borderId="0"/>
    <xf numFmtId="0" fontId="30" fillId="0" borderId="0"/>
    <xf numFmtId="0" fontId="3"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3"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3"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8"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8" fillId="0" borderId="0" applyNumberFormat="0" applyFill="0" applyBorder="0" applyAlignment="0" applyProtection="0"/>
    <xf numFmtId="0" fontId="30" fillId="0" borderId="0"/>
    <xf numFmtId="0" fontId="30" fillId="0" borderId="0"/>
    <xf numFmtId="0" fontId="30" fillId="0" borderId="0"/>
    <xf numFmtId="0" fontId="8" fillId="0" borderId="0" applyNumberFormat="0" applyFill="0" applyBorder="0" applyAlignment="0" applyProtection="0"/>
    <xf numFmtId="0" fontId="8" fillId="0" borderId="0" applyNumberFormat="0" applyFill="0" applyBorder="0" applyAlignment="0" applyProtection="0"/>
    <xf numFmtId="0" fontId="30" fillId="0" borderId="0"/>
    <xf numFmtId="0" fontId="30" fillId="0" borderId="0"/>
    <xf numFmtId="0" fontId="30" fillId="0" borderId="0"/>
    <xf numFmtId="0" fontId="8"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8"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8"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8" fillId="0" borderId="0"/>
    <xf numFmtId="0" fontId="3" fillId="0" borderId="0"/>
    <xf numFmtId="0" fontId="5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143" fillId="0" borderId="0"/>
    <xf numFmtId="0" fontId="3" fillId="0" borderId="0"/>
    <xf numFmtId="0" fontId="14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143" fillId="0" borderId="0"/>
    <xf numFmtId="0" fontId="3" fillId="0" borderId="0"/>
    <xf numFmtId="0" fontId="3" fillId="0" borderId="0"/>
    <xf numFmtId="0" fontId="14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58" fillId="0" borderId="0"/>
    <xf numFmtId="0" fontId="8" fillId="0" borderId="0" applyNumberFormat="0" applyFill="0" applyBorder="0" applyAlignment="0" applyProtection="0"/>
    <xf numFmtId="0" fontId="8"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ill="0" applyBorder="0" applyAlignment="0" applyProtection="0"/>
    <xf numFmtId="0" fontId="8"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8" fillId="0" borderId="0"/>
    <xf numFmtId="0" fontId="3" fillId="0" borderId="0"/>
    <xf numFmtId="0" fontId="8" fillId="0" borderId="0"/>
    <xf numFmtId="0" fontId="3" fillId="0" borderId="0"/>
    <xf numFmtId="0" fontId="30" fillId="0" borderId="0"/>
    <xf numFmtId="0" fontId="3"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8"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 fillId="0" borderId="0"/>
    <xf numFmtId="0" fontId="8"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8"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7"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7"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58"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58" fillId="0" borderId="0"/>
    <xf numFmtId="0" fontId="5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58" fillId="0" borderId="0"/>
    <xf numFmtId="0" fontId="3" fillId="0" borderId="0"/>
    <xf numFmtId="0" fontId="58" fillId="0" borderId="0"/>
    <xf numFmtId="0" fontId="3" fillId="0" borderId="0"/>
    <xf numFmtId="0" fontId="3" fillId="0" borderId="0"/>
    <xf numFmtId="0" fontId="140" fillId="0" borderId="0"/>
    <xf numFmtId="0" fontId="140" fillId="0" borderId="0"/>
    <xf numFmtId="0" fontId="58"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0" borderId="0"/>
    <xf numFmtId="0" fontId="3" fillId="0" borderId="0"/>
    <xf numFmtId="0" fontId="8" fillId="0" borderId="0"/>
    <xf numFmtId="199" fontId="8"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9" fontId="8"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0" fontId="42" fillId="0" borderId="0"/>
    <xf numFmtId="0" fontId="3" fillId="0" borderId="0"/>
    <xf numFmtId="0" fontId="3" fillId="0" borderId="0"/>
    <xf numFmtId="0" fontId="42" fillId="0" borderId="0"/>
    <xf numFmtId="0" fontId="3" fillId="0" borderId="0"/>
    <xf numFmtId="0" fontId="3" fillId="0" borderId="0"/>
    <xf numFmtId="0" fontId="42" fillId="0" borderId="0"/>
    <xf numFmtId="0" fontId="3" fillId="0" borderId="0"/>
    <xf numFmtId="0" fontId="3" fillId="0" borderId="0"/>
    <xf numFmtId="170" fontId="8" fillId="0" borderId="0">
      <alignment horizontal="left" wrapText="1"/>
    </xf>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86" fillId="0" borderId="0"/>
    <xf numFmtId="0" fontId="3"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8" fillId="0" borderId="0"/>
    <xf numFmtId="0" fontId="8"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8" fillId="0" borderId="0"/>
    <xf numFmtId="0" fontId="8"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0"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140"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0" fillId="0" borderId="0"/>
    <xf numFmtId="0" fontId="30" fillId="0" borderId="0"/>
    <xf numFmtId="0" fontId="30" fillId="0" borderId="0"/>
    <xf numFmtId="0" fontId="3" fillId="0" borderId="0"/>
    <xf numFmtId="0" fontId="140" fillId="0" borderId="0"/>
    <xf numFmtId="0" fontId="3" fillId="0" borderId="0"/>
    <xf numFmtId="0" fontId="30" fillId="0" borderId="0"/>
    <xf numFmtId="0" fontId="8"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4"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4" fillId="0" borderId="0"/>
    <xf numFmtId="0" fontId="3"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8"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8"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3" fillId="0" borderId="0"/>
    <xf numFmtId="0" fontId="8" fillId="0" borderId="0"/>
    <xf numFmtId="0" fontId="3" fillId="0" borderId="0"/>
    <xf numFmtId="0" fontId="58" fillId="0" borderId="0"/>
    <xf numFmtId="0" fontId="8" fillId="0" borderId="0"/>
    <xf numFmtId="0" fontId="86"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30" fillId="0" borderId="0"/>
    <xf numFmtId="0" fontId="30" fillId="0" borderId="0"/>
    <xf numFmtId="0" fontId="30" fillId="0" borderId="0"/>
    <xf numFmtId="0" fontId="3" fillId="0" borderId="0"/>
    <xf numFmtId="0" fontId="140" fillId="0" borderId="0"/>
    <xf numFmtId="0" fontId="3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140"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 fillId="0" borderId="0"/>
    <xf numFmtId="0" fontId="140" fillId="0" borderId="0"/>
    <xf numFmtId="0" fontId="3" fillId="0" borderId="0"/>
    <xf numFmtId="0" fontId="140"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30" fillId="0" borderId="0"/>
    <xf numFmtId="0" fontId="30" fillId="0" borderId="0"/>
    <xf numFmtId="0" fontId="30" fillId="0" borderId="0"/>
    <xf numFmtId="0" fontId="58" fillId="0" borderId="0"/>
    <xf numFmtId="0" fontId="8" fillId="0" borderId="0"/>
    <xf numFmtId="0" fontId="30" fillId="0" borderId="0"/>
    <xf numFmtId="0" fontId="58" fillId="0" borderId="0"/>
    <xf numFmtId="0" fontId="58" fillId="0" borderId="0"/>
    <xf numFmtId="0" fontId="8" fillId="0" borderId="0"/>
    <xf numFmtId="0" fontId="8" fillId="0" borderId="0"/>
    <xf numFmtId="0" fontId="3" fillId="0" borderId="0"/>
    <xf numFmtId="0" fontId="141" fillId="0" borderId="0"/>
    <xf numFmtId="0" fontId="141" fillId="0" borderId="0"/>
    <xf numFmtId="0" fontId="1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5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42"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42"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0" fontId="140" fillId="0" borderId="0"/>
    <xf numFmtId="0" fontId="42" fillId="0" borderId="0"/>
    <xf numFmtId="0" fontId="3" fillId="0" borderId="0"/>
    <xf numFmtId="0" fontId="30" fillId="0" borderId="0"/>
    <xf numFmtId="0" fontId="3" fillId="0" borderId="0"/>
    <xf numFmtId="0" fontId="30" fillId="0" borderId="0"/>
    <xf numFmtId="0" fontId="30" fillId="0" borderId="0"/>
    <xf numFmtId="0" fontId="42"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 fillId="0" borderId="0"/>
    <xf numFmtId="0" fontId="30"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 fillId="0" borderId="0"/>
    <xf numFmtId="0" fontId="30" fillId="0" borderId="0"/>
    <xf numFmtId="0" fontId="3" fillId="0" borderId="0"/>
    <xf numFmtId="0" fontId="30"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8"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45"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30" fillId="0" borderId="0"/>
    <xf numFmtId="0" fontId="140"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0" fillId="0" borderId="0"/>
    <xf numFmtId="0" fontId="3" fillId="0" borderId="0"/>
    <xf numFmtId="0" fontId="30" fillId="0" borderId="0"/>
    <xf numFmtId="0" fontId="3" fillId="0" borderId="0"/>
    <xf numFmtId="0" fontId="3" fillId="0" borderId="0"/>
    <xf numFmtId="0" fontId="30"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58" fillId="0" borderId="0"/>
    <xf numFmtId="0" fontId="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3" fillId="0" borderId="0"/>
    <xf numFmtId="0" fontId="3" fillId="0" borderId="0"/>
    <xf numFmtId="0" fontId="3" fillId="0" borderId="0"/>
    <xf numFmtId="0" fontId="3" fillId="0" borderId="0"/>
    <xf numFmtId="0" fontId="3"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47" borderId="45" applyNumberFormat="0" applyFont="0" applyAlignment="0" applyProtection="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 fillId="0" borderId="0"/>
    <xf numFmtId="0" fontId="3" fillId="0" borderId="0"/>
    <xf numFmtId="0" fontId="47" fillId="47" borderId="45"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47" fillId="47" borderId="45" applyNumberFormat="0" applyFont="0" applyAlignment="0" applyProtection="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 fillId="0" borderId="0"/>
    <xf numFmtId="0" fontId="30" fillId="13" borderId="24" applyNumberFormat="0" applyFont="0" applyAlignment="0" applyProtection="0"/>
    <xf numFmtId="0" fontId="3" fillId="0" borderId="0"/>
    <xf numFmtId="0" fontId="30" fillId="13" borderId="2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8" fillId="55" borderId="46" applyNumberFormat="0" applyAlignment="0" applyProtection="0"/>
    <xf numFmtId="0" fontId="3" fillId="0" borderId="0"/>
    <xf numFmtId="0" fontId="3" fillId="0" borderId="0"/>
    <xf numFmtId="0" fontId="3" fillId="0" borderId="0"/>
    <xf numFmtId="0" fontId="3" fillId="0" borderId="0"/>
    <xf numFmtId="0" fontId="148" fillId="55" borderId="46" applyNumberFormat="0" applyAlignment="0" applyProtection="0"/>
    <xf numFmtId="0" fontId="3" fillId="0" borderId="0"/>
    <xf numFmtId="0" fontId="3" fillId="0" borderId="0"/>
    <xf numFmtId="0" fontId="147" fillId="11" borderId="21" applyNumberFormat="0" applyAlignment="0" applyProtection="0"/>
    <xf numFmtId="0" fontId="3" fillId="0" borderId="0"/>
    <xf numFmtId="0" fontId="3" fillId="0" borderId="0"/>
    <xf numFmtId="0" fontId="3" fillId="0" borderId="0"/>
    <xf numFmtId="0" fontId="3" fillId="0" borderId="0"/>
    <xf numFmtId="192" fontId="149" fillId="0" borderId="5">
      <alignment vertical="center"/>
    </xf>
    <xf numFmtId="0" fontId="3" fillId="0" borderId="0"/>
    <xf numFmtId="164"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0" fillId="0" borderId="0" applyFont="0" applyFill="0" applyBorder="0" applyAlignment="0" applyProtection="0"/>
    <xf numFmtId="10" fontId="10" fillId="0" borderId="0" applyFont="0" applyFill="0" applyBorder="0" applyAlignment="0" applyProtection="0"/>
    <xf numFmtId="10"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alignment vertical="top"/>
    </xf>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9" fontId="8"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3" fillId="0" borderId="0"/>
    <xf numFmtId="0" fontId="3" fillId="0" borderId="0"/>
    <xf numFmtId="200" fontId="47" fillId="0" borderId="0" applyFont="0" applyFill="0" applyBorder="0" applyAlignment="0" applyProtection="0"/>
    <xf numFmtId="0" fontId="3" fillId="0" borderId="0"/>
    <xf numFmtId="0" fontId="3"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3" fillId="0" borderId="0"/>
    <xf numFmtId="0" fontId="3" fillId="0" borderId="0"/>
    <xf numFmtId="200" fontId="47" fillId="0" borderId="0" applyFont="0" applyFill="0" applyBorder="0" applyAlignment="0" applyProtection="0"/>
    <xf numFmtId="0" fontId="3" fillId="0" borderId="0"/>
    <xf numFmtId="0" fontId="3" fillId="0" borderId="0"/>
    <xf numFmtId="200" fontId="47" fillId="0" borderId="0" applyFont="0" applyFill="0" applyBorder="0" applyAlignment="0" applyProtection="0"/>
    <xf numFmtId="0" fontId="3" fillId="0" borderId="0"/>
    <xf numFmtId="0" fontId="3"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0" fontId="3" fillId="0" borderId="0"/>
    <xf numFmtId="0" fontId="3"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7" fillId="102" borderId="0" applyNumberFormat="0" applyBorder="0" applyAlignment="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3" fillId="0" borderId="0"/>
    <xf numFmtId="0" fontId="3" fillId="0" borderId="0"/>
    <xf numFmtId="201" fontId="69" fillId="0" borderId="0" applyFill="0" applyBorder="0" applyProtection="0">
      <alignment horizontal="right"/>
    </xf>
    <xf numFmtId="0" fontId="3" fillId="0" borderId="0"/>
    <xf numFmtId="0" fontId="3" fillId="0" borderId="0"/>
    <xf numFmtId="14" fontId="151" fillId="0" borderId="0" applyNumberFormat="0" applyFill="0" applyBorder="0" applyAlignment="0" applyProtection="0">
      <alignment horizontal="left"/>
    </xf>
    <xf numFmtId="0" fontId="3" fillId="0" borderId="0"/>
    <xf numFmtId="0" fontId="3"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3" fillId="0" borderId="0"/>
    <xf numFmtId="4" fontId="152" fillId="104" borderId="1" applyNumberFormat="0" applyProtection="0">
      <alignment horizontal="right" vertical="center" wrapText="1"/>
    </xf>
    <xf numFmtId="0" fontId="3" fillId="0" borderId="0"/>
    <xf numFmtId="0" fontId="3" fillId="0" borderId="0"/>
    <xf numFmtId="192" fontId="153" fillId="0" borderId="13">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2" fontId="23" fillId="0" borderId="0" applyFill="0" applyBorder="0" applyAlignment="0" applyProtection="0">
      <alignment horizontal="center"/>
    </xf>
    <xf numFmtId="0" fontId="8" fillId="105"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4"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2" fillId="0" borderId="0" applyNumberFormat="0" applyFill="0" applyBorder="0" applyAlignment="0" applyProtection="0"/>
    <xf numFmtId="0" fontId="100" fillId="0" borderId="0" applyNumberFormat="0" applyFill="0" applyBorder="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5"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3" fontId="8" fillId="0" borderId="0" applyFont="0" applyFill="0" applyBorder="0" applyProtection="0"/>
    <xf numFmtId="0" fontId="3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 fontId="8" fillId="0" borderId="0" applyFont="0" applyFill="0" applyBorder="0" applyProtection="0"/>
    <xf numFmtId="0" fontId="23"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6"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6" fillId="107" borderId="0"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157"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left"/>
    </xf>
    <xf numFmtId="0" fontId="3" fillId="0" borderId="0"/>
    <xf numFmtId="0" fontId="3" fillId="0" borderId="0"/>
    <xf numFmtId="0" fontId="3" fillId="0" borderId="0"/>
    <xf numFmtId="0" fontId="3" fillId="0" borderId="0"/>
    <xf numFmtId="0" fontId="3" fillId="0" borderId="0"/>
    <xf numFmtId="0" fontId="10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5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8"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204"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6"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47"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3" fillId="0" borderId="0"/>
    <xf numFmtId="0" fontId="3" fillId="0" borderId="0"/>
    <xf numFmtId="0" fontId="3" fillId="0" borderId="0"/>
    <xf numFmtId="0" fontId="3" fillId="0" borderId="0"/>
    <xf numFmtId="49" fontId="160" fillId="0" borderId="5">
      <alignment vertical="center"/>
    </xf>
    <xf numFmtId="0" fontId="3" fillId="0" borderId="0"/>
    <xf numFmtId="0" fontId="3" fillId="0" borderId="0"/>
    <xf numFmtId="0" fontId="3" fillId="0" borderId="0"/>
    <xf numFmtId="40" fontId="161" fillId="0" borderId="0"/>
    <xf numFmtId="0" fontId="3" fillId="0" borderId="0"/>
    <xf numFmtId="0" fontId="3" fillId="0" borderId="0"/>
    <xf numFmtId="0" fontId="3" fillId="0" borderId="0"/>
    <xf numFmtId="0" fontId="162" fillId="0" borderId="0" applyNumberFormat="0" applyFill="0" applyBorder="0" applyAlignment="0" applyProtection="0"/>
    <xf numFmtId="0" fontId="163" fillId="0" borderId="0" applyNumberFormat="0" applyFill="0" applyBorder="0" applyAlignment="0" applyProtection="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23" fillId="0" borderId="4">
      <alignment horizontal="centerContinuous"/>
    </xf>
    <xf numFmtId="0" fontId="3" fillId="0" borderId="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23" fillId="0" borderId="4">
      <alignment horizontal="centerContinuous"/>
    </xf>
    <xf numFmtId="0" fontId="3" fillId="0" borderId="0"/>
    <xf numFmtId="0" fontId="3" fillId="0" borderId="0"/>
    <xf numFmtId="0" fontId="3" fillId="0" borderId="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8" fillId="0" borderId="4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1" fontId="8" fillId="0" borderId="49">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2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0" fillId="10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66" fillId="0" borderId="43" applyProtection="0"/>
    <xf numFmtId="0" fontId="3" fillId="0" borderId="0"/>
    <xf numFmtId="0" fontId="3" fillId="0" borderId="0"/>
    <xf numFmtId="0" fontId="3" fillId="0" borderId="0"/>
    <xf numFmtId="0" fontId="3" fillId="0" borderId="0"/>
    <xf numFmtId="3" fontId="8" fillId="0" borderId="0">
      <protection locked="0"/>
    </xf>
    <xf numFmtId="0" fontId="16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8" fillId="0" borderId="0" applyFill="0" applyBorder="0" applyAlignment="0"/>
    <xf numFmtId="0" fontId="3" fillId="0" borderId="0"/>
    <xf numFmtId="0" fontId="3" fillId="0" borderId="0"/>
    <xf numFmtId="0" fontId="3" fillId="0" borderId="0"/>
    <xf numFmtId="0" fontId="3" fillId="0" borderId="0"/>
    <xf numFmtId="0" fontId="3" fillId="0" borderId="0"/>
    <xf numFmtId="205" fontId="8" fillId="0" borderId="0" applyFont="0" applyFill="0" applyBorder="0" applyAlignment="0" applyProtection="0"/>
    <xf numFmtId="206" fontId="8" fillId="0" borderId="0" applyFont="0" applyFill="0" applyBorder="0" applyAlignment="0" applyProtection="0"/>
    <xf numFmtId="0" fontId="3"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171" fillId="0" borderId="0" applyNumberFormat="0" applyFill="0" applyBorder="0" applyAlignment="0" applyProtection="0"/>
    <xf numFmtId="0" fontId="3" fillId="0" borderId="0"/>
    <xf numFmtId="0" fontId="17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 fontId="8" fillId="0" borderId="0">
      <alignment horizontal="center"/>
    </xf>
    <xf numFmtId="14" fontId="8" fillId="93" borderId="1" applyNumberFormat="0" applyFont="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76" fillId="0" borderId="0" applyFont="0" applyFill="0" applyBorder="0" applyAlignment="0" applyProtection="0"/>
    <xf numFmtId="9" fontId="178"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0" fontId="1" fillId="0" borderId="0"/>
    <xf numFmtId="0" fontId="44" fillId="0" borderId="55" applyNumberFormat="0" applyFont="0" applyFill="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64" fontId="37" fillId="71" borderId="61" applyNumberFormat="0" applyFont="0" applyAlignment="0" applyProtection="0">
      <alignment vertical="top"/>
    </xf>
    <xf numFmtId="164" fontId="37" fillId="46" borderId="62" applyNumberFormat="0" applyFont="0" applyBorder="0" applyProtection="0"/>
    <xf numFmtId="0" fontId="43" fillId="0" borderId="56" applyNumberFormat="0" applyFont="0" applyBorder="0"/>
    <xf numFmtId="0" fontId="56" fillId="90" borderId="56" applyNumberFormat="0" applyBorder="0"/>
    <xf numFmtId="0" fontId="56" fillId="90" borderId="63" applyNumberFormat="0" applyFont="0"/>
    <xf numFmtId="0" fontId="57" fillId="90" borderId="56" applyNumberFormat="0" applyFont="0" applyBorder="0"/>
    <xf numFmtId="0" fontId="75" fillId="55" borderId="64" applyNumberFormat="0" applyAlignment="0" applyProtection="0"/>
    <xf numFmtId="164" fontId="75" fillId="55" borderId="64" applyNumberFormat="0" applyAlignment="0" applyProtection="0"/>
    <xf numFmtId="0" fontId="75" fillId="55" borderId="64" applyNumberFormat="0" applyAlignment="0" applyProtection="0"/>
    <xf numFmtId="0" fontId="75" fillId="95" borderId="64" applyNumberFormat="0" applyAlignment="0" applyProtection="0"/>
    <xf numFmtId="0" fontId="75" fillId="40" borderId="64" applyNumberFormat="0" applyAlignment="0" applyProtection="0"/>
    <xf numFmtId="0" fontId="75" fillId="55" borderId="64" applyNumberFormat="0" applyAlignment="0" applyProtection="0"/>
    <xf numFmtId="164" fontId="75" fillId="55" borderId="64" applyNumberFormat="0" applyAlignment="0" applyProtection="0"/>
    <xf numFmtId="0" fontId="75" fillId="40" borderId="64" applyNumberFormat="0" applyAlignment="0" applyProtection="0"/>
    <xf numFmtId="0" fontId="75" fillId="40" borderId="64" applyNumberFormat="0" applyAlignment="0" applyProtection="0"/>
    <xf numFmtId="164" fontId="75" fillId="55" borderId="64" applyNumberFormat="0" applyAlignment="0" applyProtection="0"/>
    <xf numFmtId="0" fontId="75" fillId="55" borderId="64" applyNumberFormat="0" applyAlignment="0" applyProtection="0"/>
    <xf numFmtId="0" fontId="75" fillId="40" borderId="64" applyNumberFormat="0" applyAlignment="0" applyProtection="0"/>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0" fontId="8" fillId="0" borderId="56" applyNumberFormat="0" applyBorder="0">
      <alignment horizontal="center"/>
    </xf>
    <xf numFmtId="43" fontId="1" fillId="0" borderId="0" applyFont="0" applyFill="0" applyBorder="0" applyAlignment="0" applyProtection="0"/>
    <xf numFmtId="0" fontId="36" fillId="0" borderId="68">
      <alignment horizontal="left" vertical="center"/>
    </xf>
    <xf numFmtId="5" fontId="37" fillId="71" borderId="74" applyNumberFormat="0" applyAlignment="0" applyProtection="0">
      <alignment vertical="top"/>
    </xf>
    <xf numFmtId="184" fontId="79" fillId="0" borderId="71"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79" fillId="0" borderId="59"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37" fillId="71" borderId="61" applyNumberFormat="0" applyAlignment="0" applyProtection="0">
      <alignment vertical="top"/>
    </xf>
    <xf numFmtId="0" fontId="36" fillId="0" borderId="56">
      <alignment horizontal="left" vertical="center"/>
    </xf>
    <xf numFmtId="10" fontId="100" fillId="93" borderId="55" applyNumberFormat="0" applyBorder="0" applyAlignment="0" applyProtection="0"/>
    <xf numFmtId="0" fontId="127" fillId="43" borderId="64" applyNumberFormat="0" applyAlignment="0" applyProtection="0"/>
    <xf numFmtId="0" fontId="127" fillId="43" borderId="64" applyNumberFormat="0" applyAlignment="0" applyProtection="0"/>
    <xf numFmtId="0" fontId="127" fillId="43" borderId="64" applyNumberFormat="0" applyAlignment="0" applyProtection="0"/>
    <xf numFmtId="0" fontId="127" fillId="43" borderId="64" applyNumberFormat="0" applyAlignment="0" applyProtection="0"/>
    <xf numFmtId="0" fontId="127" fillId="43" borderId="64" applyNumberFormat="0" applyAlignment="0" applyProtection="0"/>
    <xf numFmtId="0" fontId="127" fillId="43" borderId="64" applyNumberFormat="0" applyAlignment="0" applyProtection="0"/>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8" fillId="0" borderId="68" applyNumberFormat="0" applyBorder="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90" borderId="68" applyNumberFormat="0" applyFont="0" applyBorder="0"/>
    <xf numFmtId="0" fontId="1" fillId="0" borderId="0"/>
    <xf numFmtId="0" fontId="56" fillId="90" borderId="68" applyNumberFormat="0" applyBorder="0"/>
    <xf numFmtId="0" fontId="1" fillId="0" borderId="0"/>
    <xf numFmtId="0" fontId="43" fillId="0" borderId="68" applyNumberFormat="0" applyFont="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7" fillId="71" borderId="74" applyNumberFormat="0" applyFont="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65" applyNumberFormat="0" applyFont="0" applyAlignment="0" applyProtection="0"/>
    <xf numFmtId="0" fontId="1" fillId="0" borderId="0"/>
    <xf numFmtId="0" fontId="1" fillId="0" borderId="0"/>
    <xf numFmtId="0" fontId="1" fillId="0" borderId="0"/>
    <xf numFmtId="0" fontId="1" fillId="0" borderId="0"/>
    <xf numFmtId="0" fontId="1" fillId="0" borderId="0"/>
    <xf numFmtId="0" fontId="42" fillId="47" borderId="65" applyNumberFormat="0" applyFont="0" applyAlignment="0" applyProtection="0"/>
    <xf numFmtId="0" fontId="47" fillId="47" borderId="6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6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6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47" borderId="6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8" fillId="55"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8" fillId="55" borderId="66" applyNumberFormat="0" applyAlignment="0" applyProtection="0"/>
    <xf numFmtId="0" fontId="1" fillId="0" borderId="0"/>
    <xf numFmtId="0" fontId="1" fillId="0" borderId="0"/>
    <xf numFmtId="0" fontId="1" fillId="0" borderId="0"/>
    <xf numFmtId="0" fontId="1" fillId="0" borderId="0"/>
    <xf numFmtId="0" fontId="148" fillId="55"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52" fillId="104" borderId="55" applyNumberFormat="0" applyProtection="0">
      <alignment horizontal="right" vertical="center" wrapText="1"/>
    </xf>
    <xf numFmtId="0" fontId="1" fillId="0" borderId="0"/>
    <xf numFmtId="0" fontId="1" fillId="0" borderId="0"/>
    <xf numFmtId="192" fontId="153" fillId="0" borderId="6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56">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23" fillId="0" borderId="56">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6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6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6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6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8" fillId="93" borderId="55" applyNumberFormat="0" applyFont="0" applyAlignment="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192" fontId="153" fillId="0" borderId="73">
      <alignment horizontal="center"/>
    </xf>
    <xf numFmtId="0" fontId="23" fillId="0" borderId="68">
      <alignment horizontal="centerContinuous"/>
    </xf>
    <xf numFmtId="0" fontId="23" fillId="0" borderId="68">
      <alignment horizontal="centerContinuous"/>
    </xf>
    <xf numFmtId="0" fontId="1" fillId="0" borderId="0"/>
  </cellStyleXfs>
  <cellXfs count="531">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7" fillId="0" borderId="0" xfId="0" applyNumberFormat="1" applyFont="1" applyFill="1" applyBorder="1" applyAlignment="1">
      <alignment vertical="center"/>
    </xf>
    <xf numFmtId="0" fontId="4" fillId="0" borderId="0" xfId="0" applyFont="1" applyAlignment="1">
      <alignment horizontal="left" vertical="center" wrapText="1" indent="1"/>
    </xf>
    <xf numFmtId="38" fontId="6" fillId="0" borderId="0" xfId="0" applyNumberFormat="1" applyFont="1" applyFill="1" applyBorder="1" applyAlignment="1">
      <alignment horizontal="left" vertical="center" indent="1"/>
    </xf>
    <xf numFmtId="0" fontId="4"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4" fillId="0" borderId="3" xfId="0" applyFont="1" applyBorder="1" applyAlignment="1">
      <alignment horizontal="left" vertical="center" wrapText="1" indent="1"/>
    </xf>
    <xf numFmtId="0" fontId="10" fillId="0" borderId="0" xfId="0" applyFont="1" applyAlignment="1">
      <alignment horizontal="left" vertical="center" wrapText="1" indent="1"/>
    </xf>
    <xf numFmtId="0" fontId="6" fillId="0" borderId="0" xfId="0" applyFont="1" applyBorder="1" applyAlignment="1">
      <alignment horizontal="left" vertical="center" indent="2"/>
    </xf>
    <xf numFmtId="0" fontId="6" fillId="0" borderId="0" xfId="0" applyFont="1" applyBorder="1" applyAlignment="1">
      <alignment horizontal="left" vertical="center" indent="1"/>
    </xf>
    <xf numFmtId="0" fontId="10" fillId="0" borderId="0" xfId="1" applyFont="1" applyFill="1" applyBorder="1" applyAlignment="1">
      <alignment horizontal="left" vertical="center" wrapText="1" indent="1"/>
    </xf>
    <xf numFmtId="0" fontId="11" fillId="0" borderId="0" xfId="0" applyFont="1" applyAlignment="1">
      <alignment horizontal="left" vertical="center" wrapText="1" indent="1"/>
    </xf>
    <xf numFmtId="0" fontId="4" fillId="0" borderId="0" xfId="0" applyFont="1" applyAlignment="1">
      <alignment horizontal="left" vertical="center" wrapText="1" indent="1"/>
    </xf>
    <xf numFmtId="0" fontId="12" fillId="0" borderId="0" xfId="0" applyFont="1" applyBorder="1" applyAlignment="1">
      <alignment horizontal="left" vertical="center" wrapText="1" indent="1"/>
    </xf>
    <xf numFmtId="0" fontId="12" fillId="0" borderId="0" xfId="0" applyFont="1" applyBorder="1" applyAlignment="1">
      <alignment horizontal="center" vertical="center" wrapText="1"/>
    </xf>
    <xf numFmtId="0" fontId="13" fillId="0" borderId="0" xfId="0" applyFont="1" applyBorder="1" applyAlignment="1">
      <alignment horizontal="center" wrapText="1"/>
    </xf>
    <xf numFmtId="14" fontId="12" fillId="0" borderId="0" xfId="0" quotePrefix="1" applyNumberFormat="1" applyFont="1" applyBorder="1" applyAlignment="1">
      <alignment horizontal="left" vertical="center" wrapText="1" indent="1"/>
    </xf>
    <xf numFmtId="0" fontId="12" fillId="0" borderId="0" xfId="0" quotePrefix="1" applyFont="1" applyBorder="1" applyAlignment="1">
      <alignment horizontal="left" vertical="center" wrapText="1" indent="1"/>
    </xf>
    <xf numFmtId="0" fontId="13" fillId="0" borderId="0" xfId="0" applyFont="1" applyBorder="1" applyAlignment="1">
      <alignment vertical="center" wrapText="1"/>
    </xf>
    <xf numFmtId="0" fontId="13" fillId="0" borderId="0" xfId="0" applyFont="1" applyBorder="1" applyAlignment="1">
      <alignment horizontal="left" vertical="center" wrapText="1" indent="1"/>
    </xf>
    <xf numFmtId="0" fontId="0" fillId="5" borderId="3" xfId="0" applyFill="1" applyBorder="1" applyAlignment="1">
      <alignment vertical="center"/>
    </xf>
    <xf numFmtId="0" fontId="6" fillId="5" borderId="4" xfId="0" applyFont="1" applyFill="1" applyBorder="1" applyAlignment="1">
      <alignment horizontal="left" vertical="center" wrapText="1" indent="1"/>
    </xf>
    <xf numFmtId="0" fontId="13" fillId="0" borderId="0" xfId="0" applyFont="1" applyFill="1" applyBorder="1" applyAlignment="1">
      <alignment horizontal="center" wrapText="1"/>
    </xf>
    <xf numFmtId="0" fontId="6" fillId="5" borderId="2"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12" fillId="0" borderId="5" xfId="0" applyFont="1" applyBorder="1" applyAlignment="1">
      <alignment horizontal="left" vertical="center" wrapText="1" indent="1"/>
    </xf>
    <xf numFmtId="0" fontId="4" fillId="0" borderId="0" xfId="0" applyFont="1" applyAlignment="1">
      <alignment horizontal="left" vertical="center" wrapText="1" indent="1"/>
    </xf>
    <xf numFmtId="0" fontId="6" fillId="0" borderId="3" xfId="0" applyFont="1" applyBorder="1" applyAlignment="1">
      <alignment horizontal="left" vertical="center" wrapText="1" indent="1"/>
    </xf>
    <xf numFmtId="0" fontId="6" fillId="0" borderId="7"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4" xfId="0" applyFont="1" applyBorder="1" applyAlignment="1">
      <alignment horizontal="left" vertical="center" wrapText="1" indent="1"/>
    </xf>
    <xf numFmtId="0" fontId="6" fillId="0" borderId="5"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0" fillId="0" borderId="0" xfId="0" applyFill="1" applyAlignment="1">
      <alignment vertical="center"/>
    </xf>
    <xf numFmtId="0" fontId="13" fillId="0" borderId="3" xfId="0" applyFont="1" applyFill="1" applyBorder="1" applyAlignment="1">
      <alignment horizontal="left" vertical="center" wrapText="1" indent="1"/>
    </xf>
    <xf numFmtId="0" fontId="13" fillId="0" borderId="3" xfId="0" applyFont="1" applyFill="1" applyBorder="1" applyAlignment="1">
      <alignment horizontal="left" vertical="center" indent="1"/>
    </xf>
    <xf numFmtId="0" fontId="13" fillId="0" borderId="4" xfId="0" quotePrefix="1" applyFont="1" applyFill="1" applyBorder="1" applyAlignment="1">
      <alignment horizontal="left" vertical="center" wrapText="1" indent="1"/>
    </xf>
    <xf numFmtId="0" fontId="13" fillId="0" borderId="3" xfId="0" applyFont="1" applyBorder="1" applyAlignment="1">
      <alignment horizontal="left" vertical="center" wrapText="1" indent="1"/>
    </xf>
    <xf numFmtId="0" fontId="12" fillId="0" borderId="3" xfId="0" applyFont="1" applyBorder="1" applyAlignment="1">
      <alignment horizontal="left" vertical="center" wrapText="1" indent="1"/>
    </xf>
    <xf numFmtId="0" fontId="15" fillId="0" borderId="3" xfId="0" applyFont="1" applyBorder="1" applyAlignment="1">
      <alignment horizontal="left" vertical="center" wrapText="1" indent="1"/>
    </xf>
    <xf numFmtId="164" fontId="12" fillId="0" borderId="0" xfId="0" applyNumberFormat="1" applyFont="1" applyFill="1" applyBorder="1" applyAlignment="1">
      <alignment horizontal="left" vertical="center"/>
    </xf>
    <xf numFmtId="0" fontId="12" fillId="4" borderId="0" xfId="0" applyFont="1" applyFill="1" applyBorder="1" applyAlignment="1">
      <alignment horizontal="left" vertical="center"/>
    </xf>
    <xf numFmtId="3" fontId="12" fillId="4" borderId="0" xfId="0" applyNumberFormat="1" applyFont="1" applyFill="1" applyBorder="1" applyAlignment="1">
      <alignment horizontal="left" vertical="center"/>
    </xf>
    <xf numFmtId="3" fontId="12" fillId="0" borderId="0" xfId="0" applyNumberFormat="1" applyFont="1" applyBorder="1" applyAlignment="1">
      <alignment horizontal="left" vertical="center"/>
    </xf>
    <xf numFmtId="0" fontId="12" fillId="0" borderId="0" xfId="0" applyFont="1" applyBorder="1" applyAlignment="1">
      <alignment horizontal="left" vertical="center"/>
    </xf>
    <xf numFmtId="164" fontId="12" fillId="0" borderId="0" xfId="0" applyNumberFormat="1" applyFont="1" applyFill="1" applyBorder="1" applyAlignment="1">
      <alignment horizontal="left" vertical="center" indent="1"/>
    </xf>
    <xf numFmtId="0" fontId="16" fillId="0" borderId="0" xfId="0" applyFont="1" applyFill="1" applyBorder="1" applyAlignment="1">
      <alignment horizontal="left" vertical="center" indent="1"/>
    </xf>
    <xf numFmtId="0" fontId="16" fillId="0" borderId="0" xfId="0" applyFont="1" applyFill="1" applyBorder="1" applyAlignment="1">
      <alignment horizontal="left" vertical="center"/>
    </xf>
    <xf numFmtId="3" fontId="12" fillId="0" borderId="0" xfId="0" applyNumberFormat="1" applyFont="1" applyFill="1" applyBorder="1" applyAlignment="1">
      <alignment horizontal="left" vertical="center"/>
    </xf>
    <xf numFmtId="49" fontId="13" fillId="2" borderId="1" xfId="0" applyNumberFormat="1" applyFont="1" applyFill="1" applyBorder="1" applyAlignment="1">
      <alignment horizontal="center" vertical="center"/>
    </xf>
    <xf numFmtId="0" fontId="12" fillId="0" borderId="8" xfId="0" applyFont="1" applyBorder="1" applyAlignment="1">
      <alignment horizontal="left" vertical="center" wrapText="1" indent="1"/>
    </xf>
    <xf numFmtId="38" fontId="16" fillId="0" borderId="1" xfId="0" applyNumberFormat="1" applyFont="1" applyFill="1" applyBorder="1" applyAlignment="1">
      <alignment horizontal="right"/>
    </xf>
    <xf numFmtId="0" fontId="12" fillId="0" borderId="1" xfId="0" applyFont="1" applyBorder="1" applyAlignment="1">
      <alignment vertical="center"/>
    </xf>
    <xf numFmtId="0" fontId="13" fillId="0" borderId="8" xfId="0" applyFont="1" applyBorder="1" applyAlignment="1">
      <alignment horizontal="left" vertical="center" wrapText="1" indent="1"/>
    </xf>
    <xf numFmtId="38" fontId="13" fillId="0" borderId="7" xfId="0" applyNumberFormat="1" applyFont="1" applyFill="1" applyBorder="1" applyAlignment="1">
      <alignment horizontal="right"/>
    </xf>
    <xf numFmtId="38" fontId="13" fillId="0" borderId="9" xfId="0" applyNumberFormat="1" applyFont="1" applyFill="1" applyBorder="1" applyAlignment="1">
      <alignment horizontal="right"/>
    </xf>
    <xf numFmtId="0" fontId="13" fillId="5" borderId="2" xfId="0" applyFont="1" applyFill="1" applyBorder="1" applyAlignment="1">
      <alignment horizontal="left" vertical="center" wrapText="1" indent="1"/>
    </xf>
    <xf numFmtId="38" fontId="13" fillId="5" borderId="2" xfId="0" applyNumberFormat="1" applyFont="1" applyFill="1" applyBorder="1" applyAlignment="1">
      <alignment horizontal="right"/>
    </xf>
    <xf numFmtId="0" fontId="12" fillId="5" borderId="2" xfId="0" applyFont="1" applyFill="1" applyBorder="1" applyAlignment="1">
      <alignment vertical="center"/>
    </xf>
    <xf numFmtId="0" fontId="12" fillId="5" borderId="9" xfId="0" applyFont="1" applyFill="1" applyBorder="1" applyAlignment="1">
      <alignment vertical="center"/>
    </xf>
    <xf numFmtId="0" fontId="12" fillId="0" borderId="0" xfId="0" applyFont="1" applyFill="1" applyBorder="1" applyAlignment="1">
      <alignment horizontal="center" vertical="center" wrapText="1"/>
    </xf>
    <xf numFmtId="49"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wrapText="1" indent="1"/>
    </xf>
    <xf numFmtId="38" fontId="13" fillId="0" borderId="0" xfId="0" applyNumberFormat="1" applyFont="1" applyFill="1" applyBorder="1" applyAlignment="1">
      <alignment horizontal="right"/>
    </xf>
    <xf numFmtId="0" fontId="12" fillId="0" borderId="0" xfId="0" applyFont="1" applyFill="1" applyBorder="1" applyAlignment="1">
      <alignment vertical="center"/>
    </xf>
    <xf numFmtId="0" fontId="12" fillId="3" borderId="1" xfId="0" applyFont="1" applyFill="1" applyBorder="1" applyAlignment="1">
      <alignment horizontal="center" vertical="center" wrapText="1"/>
    </xf>
    <xf numFmtId="0" fontId="12" fillId="0" borderId="7" xfId="0" applyFont="1" applyBorder="1" applyAlignment="1">
      <alignment horizontal="left" vertical="center" wrapText="1" indent="1"/>
    </xf>
    <xf numFmtId="38" fontId="13" fillId="0" borderId="1" xfId="0" applyNumberFormat="1" applyFont="1" applyFill="1" applyBorder="1" applyAlignment="1">
      <alignment horizontal="right"/>
    </xf>
    <xf numFmtId="0" fontId="12" fillId="0" borderId="0" xfId="0" applyFont="1" applyBorder="1" applyAlignment="1">
      <alignment vertical="center"/>
    </xf>
    <xf numFmtId="0" fontId="13" fillId="0" borderId="7" xfId="0" applyFont="1" applyBorder="1" applyAlignment="1">
      <alignment horizontal="left" vertical="center" wrapText="1" indent="1"/>
    </xf>
    <xf numFmtId="38" fontId="16" fillId="0" borderId="11" xfId="0" applyNumberFormat="1" applyFont="1" applyFill="1" applyBorder="1" applyAlignment="1">
      <alignment horizontal="right"/>
    </xf>
    <xf numFmtId="0" fontId="12" fillId="0" borderId="11" xfId="0" applyFont="1" applyBorder="1" applyAlignment="1">
      <alignment vertical="center"/>
    </xf>
    <xf numFmtId="0" fontId="12" fillId="0" borderId="2" xfId="0" applyFont="1" applyBorder="1" applyAlignment="1">
      <alignment horizontal="left" vertical="center" wrapText="1" indent="1"/>
    </xf>
    <xf numFmtId="0" fontId="12" fillId="0" borderId="7" xfId="0" applyFont="1" applyFill="1" applyBorder="1" applyAlignment="1">
      <alignment horizontal="left" vertical="center" wrapText="1" indent="1"/>
    </xf>
    <xf numFmtId="38" fontId="16" fillId="0" borderId="10" xfId="0" applyNumberFormat="1" applyFont="1" applyFill="1" applyBorder="1" applyAlignment="1">
      <alignment horizontal="right"/>
    </xf>
    <xf numFmtId="0" fontId="12" fillId="0" borderId="10" xfId="0" applyFont="1" applyBorder="1" applyAlignment="1">
      <alignment vertical="center"/>
    </xf>
    <xf numFmtId="0" fontId="13" fillId="0" borderId="7"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right"/>
    </xf>
    <xf numFmtId="0" fontId="12" fillId="0" borderId="4" xfId="0" applyFont="1" applyBorder="1" applyAlignment="1">
      <alignment horizontal="left" vertical="center" wrapText="1" indent="1"/>
    </xf>
    <xf numFmtId="0" fontId="12" fillId="0" borderId="0" xfId="0" applyFont="1" applyAlignment="1">
      <alignment vertical="center"/>
    </xf>
    <xf numFmtId="38" fontId="13" fillId="0" borderId="11" xfId="0" applyNumberFormat="1" applyFont="1" applyFill="1" applyBorder="1" applyAlignment="1">
      <alignment horizontal="right"/>
    </xf>
    <xf numFmtId="0" fontId="12" fillId="0" borderId="1" xfId="0" applyFont="1" applyBorder="1" applyAlignment="1">
      <alignment horizontal="left" vertical="center" wrapText="1" indent="1"/>
    </xf>
    <xf numFmtId="38" fontId="16" fillId="3" borderId="13" xfId="0" applyNumberFormat="1" applyFont="1" applyFill="1" applyBorder="1" applyAlignment="1">
      <alignment horizontal="right"/>
    </xf>
    <xf numFmtId="38" fontId="16" fillId="3" borderId="2" xfId="0" applyNumberFormat="1" applyFont="1" applyFill="1" applyBorder="1" applyAlignment="1">
      <alignment horizontal="right"/>
    </xf>
    <xf numFmtId="0" fontId="12" fillId="3" borderId="2" xfId="0" applyFont="1" applyFill="1" applyBorder="1" applyAlignment="1">
      <alignment vertical="center"/>
    </xf>
    <xf numFmtId="0" fontId="12" fillId="3" borderId="9" xfId="0" applyFont="1" applyFill="1" applyBorder="1" applyAlignment="1">
      <alignment vertical="center"/>
    </xf>
    <xf numFmtId="38" fontId="16" fillId="3" borderId="6" xfId="0" applyNumberFormat="1" applyFont="1" applyFill="1" applyBorder="1" applyAlignment="1">
      <alignment horizontal="right"/>
    </xf>
    <xf numFmtId="38" fontId="16" fillId="3" borderId="0" xfId="0" applyNumberFormat="1" applyFont="1" applyFill="1" applyBorder="1" applyAlignment="1">
      <alignment horizontal="right"/>
    </xf>
    <xf numFmtId="0" fontId="12" fillId="3" borderId="0" xfId="0" applyFont="1" applyFill="1" applyBorder="1" applyAlignment="1">
      <alignment vertical="center"/>
    </xf>
    <xf numFmtId="0" fontId="12" fillId="3" borderId="8" xfId="0" applyFont="1" applyFill="1" applyBorder="1" applyAlignment="1">
      <alignment vertical="center"/>
    </xf>
    <xf numFmtId="38" fontId="16" fillId="3" borderId="12" xfId="0" applyNumberFormat="1" applyFont="1" applyFill="1" applyBorder="1" applyAlignment="1">
      <alignment horizontal="right"/>
    </xf>
    <xf numFmtId="38" fontId="16" fillId="3" borderId="5" xfId="0" applyNumberFormat="1" applyFont="1" applyFill="1" applyBorder="1" applyAlignment="1">
      <alignment horizontal="right"/>
    </xf>
    <xf numFmtId="0" fontId="12" fillId="3" borderId="5" xfId="0" applyFont="1" applyFill="1" applyBorder="1" applyAlignment="1">
      <alignment vertical="center"/>
    </xf>
    <xf numFmtId="0" fontId="12" fillId="3" borderId="14" xfId="0" applyFont="1" applyFill="1" applyBorder="1" applyAlignment="1">
      <alignment vertical="center"/>
    </xf>
    <xf numFmtId="0" fontId="12" fillId="3" borderId="3" xfId="0" applyFont="1" applyFill="1" applyBorder="1" applyAlignment="1">
      <alignment horizontal="center" vertical="center" wrapText="1"/>
    </xf>
    <xf numFmtId="38" fontId="13" fillId="3" borderId="6" xfId="0" applyNumberFormat="1" applyFont="1" applyFill="1" applyBorder="1" applyAlignment="1">
      <alignment horizontal="right"/>
    </xf>
    <xf numFmtId="38" fontId="13" fillId="3" borderId="0" xfId="0" applyNumberFormat="1" applyFont="1" applyFill="1" applyBorder="1" applyAlignment="1">
      <alignment horizontal="right"/>
    </xf>
    <xf numFmtId="38" fontId="13" fillId="3" borderId="12" xfId="0" applyNumberFormat="1" applyFont="1" applyFill="1" applyBorder="1" applyAlignment="1">
      <alignment horizontal="right"/>
    </xf>
    <xf numFmtId="38" fontId="13" fillId="3" borderId="5" xfId="0" applyNumberFormat="1" applyFont="1" applyFill="1" applyBorder="1" applyAlignment="1">
      <alignment horizontal="right"/>
    </xf>
    <xf numFmtId="38" fontId="13" fillId="3" borderId="13" xfId="0" applyNumberFormat="1" applyFont="1" applyFill="1" applyBorder="1" applyAlignment="1">
      <alignment horizontal="right"/>
    </xf>
    <xf numFmtId="38" fontId="13" fillId="3" borderId="2" xfId="0" applyNumberFormat="1" applyFont="1" applyFill="1" applyBorder="1" applyAlignment="1">
      <alignment horizontal="right"/>
    </xf>
    <xf numFmtId="38" fontId="17" fillId="0" borderId="7" xfId="0" applyNumberFormat="1" applyFont="1" applyFill="1" applyBorder="1" applyAlignment="1">
      <alignment horizontal="right"/>
    </xf>
    <xf numFmtId="38" fontId="17" fillId="0" borderId="1" xfId="0" applyNumberFormat="1" applyFont="1" applyFill="1" applyBorder="1" applyAlignment="1">
      <alignment horizontal="right"/>
    </xf>
    <xf numFmtId="0" fontId="17" fillId="0" borderId="1" xfId="0" applyFont="1" applyBorder="1" applyAlignment="1">
      <alignment vertical="center"/>
    </xf>
    <xf numFmtId="3" fontId="17" fillId="0" borderId="7" xfId="0" applyNumberFormat="1" applyFont="1" applyFill="1" applyBorder="1" applyAlignment="1">
      <alignment horizontal="right"/>
    </xf>
    <xf numFmtId="38" fontId="18" fillId="0" borderId="1" xfId="0" applyNumberFormat="1" applyFont="1" applyFill="1" applyBorder="1" applyAlignment="1">
      <alignment horizontal="right"/>
    </xf>
    <xf numFmtId="38" fontId="17" fillId="0" borderId="11" xfId="0" applyNumberFormat="1" applyFont="1" applyFill="1" applyBorder="1" applyAlignment="1">
      <alignment horizontal="right"/>
    </xf>
    <xf numFmtId="0" fontId="17" fillId="0" borderId="11" xfId="0" applyFont="1" applyBorder="1" applyAlignment="1">
      <alignment vertical="center"/>
    </xf>
    <xf numFmtId="38" fontId="17" fillId="0" borderId="10" xfId="0" applyNumberFormat="1" applyFont="1" applyFill="1" applyBorder="1" applyAlignment="1">
      <alignment horizontal="right"/>
    </xf>
    <xf numFmtId="0" fontId="17" fillId="0" borderId="10" xfId="0" applyFont="1" applyBorder="1" applyAlignment="1">
      <alignment vertical="center"/>
    </xf>
    <xf numFmtId="38" fontId="17" fillId="0" borderId="12" xfId="0" applyNumberFormat="1" applyFont="1" applyFill="1" applyBorder="1" applyAlignment="1">
      <alignment horizontal="right"/>
    </xf>
    <xf numFmtId="38" fontId="17" fillId="0" borderId="3" xfId="0" applyNumberFormat="1" applyFont="1" applyFill="1" applyBorder="1" applyAlignment="1">
      <alignment horizontal="right"/>
    </xf>
    <xf numFmtId="0" fontId="13" fillId="0" borderId="0" xfId="0" applyFont="1" applyFill="1" applyBorder="1" applyAlignment="1">
      <alignment horizontal="left" vertical="center" indent="1"/>
    </xf>
    <xf numFmtId="0" fontId="13" fillId="0" borderId="0" xfId="0" quotePrefix="1" applyFont="1" applyFill="1" applyBorder="1" applyAlignment="1">
      <alignment horizontal="left" vertical="center" wrapText="1" indent="1"/>
    </xf>
    <xf numFmtId="0" fontId="4" fillId="0" borderId="3" xfId="0" applyFont="1" applyBorder="1" applyAlignment="1">
      <alignment vertical="center"/>
    </xf>
    <xf numFmtId="38" fontId="13" fillId="3" borderId="9" xfId="0" applyNumberFormat="1" applyFont="1" applyFill="1" applyBorder="1" applyAlignment="1">
      <alignment horizontal="right"/>
    </xf>
    <xf numFmtId="0" fontId="17" fillId="0" borderId="9" xfId="0" applyFont="1" applyBorder="1" applyAlignment="1">
      <alignment vertical="center"/>
    </xf>
    <xf numFmtId="38" fontId="17" fillId="0" borderId="13" xfId="0" applyNumberFormat="1" applyFont="1" applyFill="1" applyBorder="1" applyAlignment="1">
      <alignment horizontal="right"/>
    </xf>
    <xf numFmtId="164" fontId="13" fillId="0" borderId="0" xfId="0" applyNumberFormat="1" applyFont="1" applyFill="1" applyBorder="1" applyAlignment="1">
      <alignment horizontal="left" vertical="center" indent="1"/>
    </xf>
    <xf numFmtId="0" fontId="4" fillId="0" borderId="0" xfId="0" applyFont="1" applyAlignment="1">
      <alignment horizontal="left" vertical="center" wrapText="1" indent="1"/>
    </xf>
    <xf numFmtId="0" fontId="12" fillId="0" borderId="0" xfId="0" applyFont="1" applyAlignment="1">
      <alignment horizontal="left" vertical="center" wrapText="1" indent="1"/>
    </xf>
    <xf numFmtId="0" fontId="19" fillId="0" borderId="0" xfId="0" applyFont="1" applyAlignment="1">
      <alignment horizontal="left" vertical="center" wrapText="1" indent="1"/>
    </xf>
    <xf numFmtId="0" fontId="20" fillId="0" borderId="0" xfId="1" applyFont="1" applyFill="1" applyBorder="1" applyAlignment="1">
      <alignment horizontal="left" vertical="center" wrapText="1" indent="1"/>
    </xf>
    <xf numFmtId="0" fontId="13" fillId="0" borderId="0" xfId="0" applyFont="1" applyBorder="1" applyAlignment="1">
      <alignment horizontal="left" vertical="center" indent="1"/>
    </xf>
    <xf numFmtId="0" fontId="13" fillId="0" borderId="0" xfId="1" applyFont="1" applyFill="1" applyBorder="1" applyAlignment="1">
      <alignment horizontal="left" vertical="center" indent="2"/>
    </xf>
    <xf numFmtId="0" fontId="19" fillId="0" borderId="0"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20" fillId="0" borderId="0" xfId="1" applyFont="1" applyAlignment="1">
      <alignment horizontal="left" vertical="center" wrapText="1" indent="1"/>
    </xf>
    <xf numFmtId="0" fontId="20" fillId="0" borderId="0" xfId="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indent="1"/>
    </xf>
    <xf numFmtId="14" fontId="19" fillId="0" borderId="1" xfId="1" applyNumberFormat="1" applyFont="1" applyFill="1" applyBorder="1" applyAlignment="1">
      <alignment horizontal="left" vertical="center" wrapText="1" indent="1"/>
    </xf>
    <xf numFmtId="14" fontId="19" fillId="0" borderId="0" xfId="1" applyNumberFormat="1" applyFont="1" applyFill="1" applyBorder="1" applyAlignment="1">
      <alignment horizontal="left" vertical="center" wrapText="1" indent="1"/>
    </xf>
    <xf numFmtId="0" fontId="12" fillId="0" borderId="0" xfId="0" applyFont="1" applyAlignment="1">
      <alignment horizontal="center" vertical="center"/>
    </xf>
    <xf numFmtId="0" fontId="12" fillId="0" borderId="0" xfId="0" applyFont="1" applyFill="1" applyAlignment="1">
      <alignment horizontal="center" vertical="center"/>
    </xf>
    <xf numFmtId="0" fontId="12" fillId="0" borderId="0" xfId="0" applyFont="1" applyBorder="1" applyAlignment="1">
      <alignment horizontal="center" vertical="center"/>
    </xf>
    <xf numFmtId="0" fontId="19" fillId="0" borderId="11" xfId="1" applyFont="1" applyFill="1" applyBorder="1" applyAlignment="1">
      <alignment horizontal="left" vertical="center" wrapText="1" indent="1"/>
    </xf>
    <xf numFmtId="0" fontId="20" fillId="0" borderId="1" xfId="1" applyFont="1" applyFill="1" applyBorder="1" applyAlignment="1">
      <alignment horizontal="left" vertical="center" wrapText="1" indent="1"/>
    </xf>
    <xf numFmtId="0" fontId="13"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3" fillId="5" borderId="4" xfId="0" applyFont="1" applyFill="1" applyBorder="1" applyAlignment="1">
      <alignment horizontal="left" vertical="center" wrapText="1" indent="1"/>
    </xf>
    <xf numFmtId="38" fontId="13" fillId="5" borderId="4" xfId="0" applyNumberFormat="1" applyFont="1" applyFill="1" applyBorder="1" applyAlignment="1">
      <alignment horizontal="right"/>
    </xf>
    <xf numFmtId="0" fontId="12" fillId="5" borderId="4" xfId="0" applyFont="1" applyFill="1" applyBorder="1" applyAlignment="1">
      <alignment vertical="center"/>
    </xf>
    <xf numFmtId="0" fontId="12" fillId="5" borderId="7" xfId="0" applyFont="1" applyFill="1" applyBorder="1" applyAlignment="1">
      <alignment vertical="center"/>
    </xf>
    <xf numFmtId="38" fontId="16" fillId="6" borderId="1" xfId="0" applyNumberFormat="1" applyFont="1" applyFill="1" applyBorder="1" applyAlignment="1">
      <alignment horizontal="right"/>
    </xf>
    <xf numFmtId="38" fontId="13" fillId="6" borderId="1" xfId="0" applyNumberFormat="1" applyFont="1" applyFill="1" applyBorder="1" applyAlignment="1">
      <alignment horizontal="right"/>
    </xf>
    <xf numFmtId="38" fontId="16" fillId="6" borderId="11" xfId="0" applyNumberFormat="1" applyFont="1" applyFill="1" applyBorder="1" applyAlignment="1">
      <alignment horizontal="right"/>
    </xf>
    <xf numFmtId="38" fontId="16" fillId="6" borderId="10" xfId="0" applyNumberFormat="1" applyFont="1" applyFill="1" applyBorder="1" applyAlignment="1">
      <alignment horizontal="right"/>
    </xf>
    <xf numFmtId="38" fontId="18" fillId="0" borderId="0" xfId="0" applyNumberFormat="1" applyFont="1" applyFill="1" applyBorder="1" applyAlignment="1">
      <alignment horizontal="right"/>
    </xf>
    <xf numFmtId="0" fontId="4" fillId="0" borderId="5" xfId="0" applyFont="1" applyBorder="1" applyAlignment="1">
      <alignment horizontal="left" vertical="center" wrapText="1" indent="1"/>
    </xf>
    <xf numFmtId="0" fontId="6" fillId="0" borderId="4" xfId="0" applyFont="1" applyBorder="1" applyAlignment="1">
      <alignment horizontal="left" vertical="center" wrapText="1" indent="1"/>
    </xf>
    <xf numFmtId="38" fontId="18" fillId="0" borderId="7" xfId="0" applyNumberFormat="1" applyFont="1" applyFill="1" applyBorder="1" applyAlignment="1">
      <alignment horizontal="right"/>
    </xf>
    <xf numFmtId="0" fontId="12" fillId="0" borderId="11" xfId="0" applyFont="1" applyBorder="1" applyAlignment="1">
      <alignment horizontal="left" vertical="center" wrapText="1" indent="1"/>
    </xf>
    <xf numFmtId="38" fontId="18" fillId="3" borderId="6" xfId="0" applyNumberFormat="1" applyFont="1" applyFill="1" applyBorder="1" applyAlignment="1">
      <alignment horizontal="right"/>
    </xf>
    <xf numFmtId="38" fontId="18" fillId="3" borderId="0" xfId="0" applyNumberFormat="1" applyFont="1" applyFill="1" applyBorder="1" applyAlignment="1">
      <alignment horizontal="right"/>
    </xf>
    <xf numFmtId="0" fontId="17" fillId="3" borderId="0" xfId="0" applyFont="1" applyFill="1" applyBorder="1" applyAlignment="1">
      <alignment vertical="center"/>
    </xf>
    <xf numFmtId="0" fontId="17" fillId="3" borderId="8" xfId="0" applyFont="1" applyFill="1" applyBorder="1" applyAlignment="1">
      <alignment vertical="center"/>
    </xf>
    <xf numFmtId="0" fontId="13" fillId="3" borderId="0" xfId="0" applyFont="1" applyFill="1" applyBorder="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0" fontId="12" fillId="3" borderId="0" xfId="0" applyFont="1" applyFill="1" applyBorder="1" applyAlignment="1">
      <alignment horizontal="left" vertical="center" wrapText="1" indent="1"/>
    </xf>
    <xf numFmtId="0" fontId="13" fillId="3" borderId="6" xfId="0" applyFont="1" applyFill="1" applyBorder="1" applyAlignment="1">
      <alignment horizontal="left" vertical="center" wrapText="1" indent="1"/>
    </xf>
    <xf numFmtId="38" fontId="13" fillId="3" borderId="8" xfId="0" applyNumberFormat="1" applyFont="1" applyFill="1" applyBorder="1" applyAlignment="1">
      <alignment horizontal="right"/>
    </xf>
    <xf numFmtId="38" fontId="17" fillId="6" borderId="7" xfId="0" applyNumberFormat="1" applyFont="1" applyFill="1" applyBorder="1" applyAlignment="1">
      <alignment horizontal="right"/>
    </xf>
    <xf numFmtId="3" fontId="17" fillId="6" borderId="7" xfId="0" applyNumberFormat="1" applyFont="1" applyFill="1" applyBorder="1" applyAlignment="1">
      <alignment horizontal="right"/>
    </xf>
    <xf numFmtId="38" fontId="17" fillId="6" borderId="1" xfId="0" applyNumberFormat="1" applyFont="1" applyFill="1" applyBorder="1" applyAlignment="1">
      <alignment horizontal="right"/>
    </xf>
    <xf numFmtId="38" fontId="17" fillId="6" borderId="10" xfId="0" applyNumberFormat="1" applyFont="1" applyFill="1" applyBorder="1" applyAlignment="1">
      <alignment horizontal="right"/>
    </xf>
    <xf numFmtId="38" fontId="18" fillId="6" borderId="1" xfId="0" applyNumberFormat="1" applyFont="1" applyFill="1" applyBorder="1" applyAlignment="1">
      <alignment horizontal="right"/>
    </xf>
    <xf numFmtId="0" fontId="12" fillId="6" borderId="9" xfId="0" applyFont="1" applyFill="1" applyBorder="1" applyAlignment="1">
      <alignment horizontal="left" vertical="center" wrapText="1" indent="1"/>
    </xf>
    <xf numFmtId="0" fontId="12"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3" fontId="17" fillId="6" borderId="9" xfId="0" applyNumberFormat="1" applyFont="1" applyFill="1" applyBorder="1" applyAlignment="1">
      <alignment horizontal="right"/>
    </xf>
    <xf numFmtId="38" fontId="17" fillId="6" borderId="11" xfId="0" applyNumberFormat="1" applyFont="1" applyFill="1" applyBorder="1" applyAlignment="1">
      <alignment horizontal="right"/>
    </xf>
    <xf numFmtId="38" fontId="18" fillId="6" borderId="7" xfId="0" applyNumberFormat="1" applyFont="1" applyFill="1" applyBorder="1" applyAlignment="1">
      <alignment horizontal="right"/>
    </xf>
    <xf numFmtId="38" fontId="17" fillId="6" borderId="9" xfId="0" applyNumberFormat="1" applyFont="1" applyFill="1" applyBorder="1" applyAlignment="1">
      <alignment horizontal="right"/>
    </xf>
    <xf numFmtId="0" fontId="4" fillId="0" borderId="4" xfId="0" applyFont="1" applyBorder="1" applyAlignment="1">
      <alignment vertical="center"/>
    </xf>
    <xf numFmtId="38" fontId="18" fillId="0" borderId="14" xfId="0" applyNumberFormat="1" applyFont="1" applyFill="1" applyBorder="1" applyAlignment="1">
      <alignment horizontal="right"/>
    </xf>
    <xf numFmtId="49" fontId="13" fillId="2" borderId="7" xfId="0" applyNumberFormat="1" applyFont="1" applyFill="1" applyBorder="1" applyAlignment="1">
      <alignment horizontal="center" vertical="center"/>
    </xf>
    <xf numFmtId="165" fontId="16" fillId="0" borderId="14" xfId="0" applyNumberFormat="1" applyFont="1" applyFill="1" applyBorder="1" applyAlignment="1">
      <alignment horizontal="right"/>
    </xf>
    <xf numFmtId="0" fontId="12" fillId="0" borderId="14" xfId="0" applyFont="1" applyFill="1" applyBorder="1" applyAlignment="1">
      <alignment horizontal="center" vertical="center" wrapText="1"/>
    </xf>
    <xf numFmtId="38" fontId="16" fillId="0" borderId="7" xfId="0" applyNumberFormat="1" applyFont="1" applyFill="1" applyBorder="1" applyAlignment="1">
      <alignment horizontal="right"/>
    </xf>
    <xf numFmtId="0" fontId="4" fillId="3" borderId="3" xfId="0" applyFont="1" applyFill="1" applyBorder="1" applyAlignment="1">
      <alignment horizontal="left" vertical="center" wrapText="1" indent="1"/>
    </xf>
    <xf numFmtId="0" fontId="4" fillId="3" borderId="4" xfId="0" applyFont="1" applyFill="1" applyBorder="1" applyAlignment="1">
      <alignment horizontal="left" vertical="center" wrapText="1" indent="1"/>
    </xf>
    <xf numFmtId="0" fontId="12" fillId="3" borderId="4" xfId="0" applyFont="1" applyFill="1" applyBorder="1" applyAlignment="1">
      <alignment horizontal="left" vertical="center" wrapText="1" indent="1"/>
    </xf>
    <xf numFmtId="38" fontId="17" fillId="3" borderId="4" xfId="0" applyNumberFormat="1" applyFont="1" applyFill="1" applyBorder="1" applyAlignment="1">
      <alignment horizontal="right"/>
    </xf>
    <xf numFmtId="0" fontId="17" fillId="3" borderId="4" xfId="0" applyFont="1" applyFill="1" applyBorder="1" applyAlignment="1">
      <alignment vertical="center"/>
    </xf>
    <xf numFmtId="0" fontId="17" fillId="3" borderId="7" xfId="0" applyFont="1" applyFill="1" applyBorder="1" applyAlignment="1">
      <alignment vertical="center"/>
    </xf>
    <xf numFmtId="0" fontId="4" fillId="3" borderId="13"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38" fontId="17" fillId="3" borderId="7" xfId="0" applyNumberFormat="1" applyFont="1" applyFill="1" applyBorder="1" applyAlignment="1">
      <alignment horizontal="right"/>
    </xf>
    <xf numFmtId="0" fontId="13" fillId="0" borderId="12" xfId="0" applyFont="1" applyFill="1" applyBorder="1" applyAlignment="1">
      <alignment horizontal="left" vertical="center" wrapText="1" indent="1"/>
    </xf>
    <xf numFmtId="0" fontId="6" fillId="0" borderId="5" xfId="0" applyFont="1" applyFill="1" applyBorder="1" applyAlignment="1">
      <alignment horizontal="left" vertical="center" wrapText="1" indent="1"/>
    </xf>
    <xf numFmtId="0" fontId="13" fillId="0" borderId="14" xfId="0" applyFont="1" applyFill="1" applyBorder="1" applyAlignment="1">
      <alignment horizontal="left" vertical="center" wrapText="1" indent="1"/>
    </xf>
    <xf numFmtId="38" fontId="13" fillId="0" borderId="14" xfId="0" applyNumberFormat="1" applyFont="1" applyFill="1" applyBorder="1" applyAlignment="1">
      <alignment horizontal="right"/>
    </xf>
    <xf numFmtId="0" fontId="13" fillId="3" borderId="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38" fontId="13" fillId="3" borderId="7" xfId="0" applyNumberFormat="1" applyFont="1" applyFill="1" applyBorder="1" applyAlignment="1">
      <alignment horizontal="right"/>
    </xf>
    <xf numFmtId="0" fontId="13" fillId="0" borderId="6" xfId="0" applyFont="1" applyFill="1" applyBorder="1" applyAlignment="1">
      <alignment horizontal="left" vertical="center" wrapText="1" indent="1"/>
    </xf>
    <xf numFmtId="38" fontId="13" fillId="0" borderId="8" xfId="0" applyNumberFormat="1" applyFont="1" applyFill="1" applyBorder="1" applyAlignment="1">
      <alignment horizontal="right"/>
    </xf>
    <xf numFmtId="0" fontId="13" fillId="0" borderId="12" xfId="0" applyFont="1" applyFill="1" applyBorder="1" applyAlignment="1">
      <alignment horizontal="left" vertical="center" indent="1"/>
    </xf>
    <xf numFmtId="0" fontId="13" fillId="0" borderId="5" xfId="0" quotePrefix="1"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3" fillId="0" borderId="10" xfId="0" applyNumberFormat="1" applyFont="1" applyFill="1" applyBorder="1" applyAlignment="1">
      <alignment horizontal="right"/>
    </xf>
    <xf numFmtId="0" fontId="13" fillId="3" borderId="4" xfId="0" applyFont="1" applyFill="1" applyBorder="1" applyAlignment="1">
      <alignment horizontal="left" vertical="center" wrapText="1" indent="1"/>
    </xf>
    <xf numFmtId="38" fontId="13" fillId="3" borderId="4" xfId="0" applyNumberFormat="1" applyFont="1" applyFill="1" applyBorder="1" applyAlignment="1">
      <alignment horizontal="right"/>
    </xf>
    <xf numFmtId="3" fontId="17" fillId="6" borderId="8" xfId="0" applyNumberFormat="1" applyFont="1" applyFill="1" applyBorder="1" applyAlignment="1">
      <alignment horizontal="right"/>
    </xf>
    <xf numFmtId="3" fontId="17" fillId="3" borderId="4" xfId="0" applyNumberFormat="1" applyFont="1" applyFill="1" applyBorder="1" applyAlignment="1">
      <alignment horizontal="right"/>
    </xf>
    <xf numFmtId="38" fontId="16" fillId="0" borderId="9" xfId="0" applyNumberFormat="1" applyFont="1" applyFill="1" applyBorder="1" applyAlignment="1">
      <alignment horizontal="right"/>
    </xf>
    <xf numFmtId="0" fontId="13" fillId="0" borderId="12" xfId="0" applyFont="1" applyBorder="1" applyAlignment="1">
      <alignment horizontal="left" vertical="center" wrapText="1" indent="1"/>
    </xf>
    <xf numFmtId="0" fontId="13" fillId="0" borderId="13" xfId="0" applyFont="1" applyBorder="1" applyAlignment="1">
      <alignment horizontal="left" vertical="center" wrapText="1" indent="1"/>
    </xf>
    <xf numFmtId="0" fontId="6" fillId="0" borderId="2" xfId="0" applyFont="1" applyFill="1" applyBorder="1" applyAlignment="1">
      <alignment horizontal="left" vertical="center" wrapText="1" indent="1"/>
    </xf>
    <xf numFmtId="0" fontId="13" fillId="0" borderId="9" xfId="0" applyFont="1" applyFill="1" applyBorder="1" applyAlignment="1">
      <alignment horizontal="left" vertical="center" wrapText="1" indent="1"/>
    </xf>
    <xf numFmtId="0" fontId="4" fillId="0" borderId="1" xfId="0" applyFont="1" applyBorder="1" applyAlignment="1">
      <alignment vertical="center"/>
    </xf>
    <xf numFmtId="0" fontId="13" fillId="0" borderId="1" xfId="0" applyFont="1" applyFill="1" applyBorder="1" applyAlignment="1">
      <alignment horizontal="left" vertical="center" wrapText="1" indent="1"/>
    </xf>
    <xf numFmtId="0" fontId="12" fillId="0" borderId="0" xfId="0" applyFont="1" applyFill="1" applyBorder="1" applyAlignment="1">
      <alignment horizontal="left" vertical="center"/>
    </xf>
    <xf numFmtId="0" fontId="16" fillId="0" borderId="0" xfId="0" applyFont="1" applyFill="1" applyBorder="1" applyAlignment="1">
      <alignment horizontal="center" vertical="center"/>
    </xf>
    <xf numFmtId="49" fontId="13" fillId="2" borderId="3" xfId="0" applyNumberFormat="1" applyFont="1" applyFill="1" applyBorder="1" applyAlignment="1">
      <alignment horizontal="center" vertical="center"/>
    </xf>
    <xf numFmtId="49" fontId="13" fillId="5" borderId="11" xfId="0" applyNumberFormat="1" applyFont="1" applyFill="1" applyBorder="1" applyAlignment="1">
      <alignment horizontal="center" vertical="center"/>
    </xf>
    <xf numFmtId="38" fontId="12" fillId="5" borderId="16" xfId="0" applyNumberFormat="1" applyFont="1" applyFill="1" applyBorder="1" applyAlignment="1">
      <alignment horizontal="right"/>
    </xf>
    <xf numFmtId="38" fontId="17" fillId="5" borderId="16" xfId="0" applyNumberFormat="1" applyFont="1" applyFill="1" applyBorder="1" applyAlignment="1">
      <alignment horizontal="right"/>
    </xf>
    <xf numFmtId="38" fontId="13" fillId="5" borderId="16" xfId="0" applyNumberFormat="1" applyFont="1" applyFill="1" applyBorder="1" applyAlignment="1">
      <alignment horizontal="right"/>
    </xf>
    <xf numFmtId="0" fontId="12" fillId="5" borderId="13" xfId="0" applyFont="1" applyFill="1" applyBorder="1" applyAlignment="1">
      <alignment horizontal="left" vertical="center" wrapText="1" indent="1"/>
    </xf>
    <xf numFmtId="0" fontId="12" fillId="5" borderId="2" xfId="0" applyFont="1" applyFill="1" applyBorder="1" applyAlignment="1">
      <alignment horizontal="left" vertical="center" wrapText="1" indent="1"/>
    </xf>
    <xf numFmtId="38" fontId="13" fillId="5" borderId="8" xfId="0" applyNumberFormat="1" applyFont="1" applyFill="1" applyBorder="1" applyAlignment="1">
      <alignment horizontal="right"/>
    </xf>
    <xf numFmtId="0" fontId="12" fillId="5" borderId="6" xfId="0" applyFont="1" applyFill="1" applyBorder="1" applyAlignment="1">
      <alignment horizontal="left" vertical="center" wrapText="1" indent="1"/>
    </xf>
    <xf numFmtId="0" fontId="12" fillId="5" borderId="0" xfId="0" applyFont="1" applyFill="1" applyBorder="1" applyAlignment="1">
      <alignment horizontal="left" vertical="center" wrapText="1" indent="1"/>
    </xf>
    <xf numFmtId="38" fontId="13" fillId="5" borderId="0" xfId="0" applyNumberFormat="1" applyFont="1" applyFill="1" applyBorder="1" applyAlignment="1">
      <alignment horizontal="right"/>
    </xf>
    <xf numFmtId="38" fontId="13" fillId="5" borderId="14" xfId="0" applyNumberFormat="1" applyFont="1" applyFill="1" applyBorder="1" applyAlignment="1">
      <alignment horizontal="right"/>
    </xf>
    <xf numFmtId="0" fontId="12" fillId="5" borderId="12" xfId="0" applyFont="1" applyFill="1" applyBorder="1" applyAlignment="1">
      <alignment horizontal="left" vertical="center" wrapText="1" indent="1"/>
    </xf>
    <xf numFmtId="0" fontId="12" fillId="5" borderId="5" xfId="0" applyFont="1" applyFill="1" applyBorder="1" applyAlignment="1">
      <alignment horizontal="left" vertical="center" wrapText="1" indent="1"/>
    </xf>
    <xf numFmtId="38" fontId="13" fillId="5" borderId="5" xfId="0" applyNumberFormat="1" applyFont="1" applyFill="1" applyBorder="1" applyAlignment="1">
      <alignment horizontal="right"/>
    </xf>
    <xf numFmtId="38" fontId="12" fillId="6" borderId="10" xfId="0" applyNumberFormat="1" applyFont="1" applyFill="1" applyBorder="1" applyAlignment="1">
      <alignment horizontal="left" vertical="center" wrapText="1" indent="1"/>
    </xf>
    <xf numFmtId="38" fontId="12" fillId="6" borderId="1" xfId="0" applyNumberFormat="1" applyFont="1" applyFill="1" applyBorder="1" applyAlignment="1">
      <alignment horizontal="left" vertical="center" wrapText="1" indent="1"/>
    </xf>
    <xf numFmtId="38" fontId="18" fillId="3" borderId="2" xfId="0" applyNumberFormat="1" applyFont="1" applyFill="1" applyBorder="1" applyAlignment="1">
      <alignment horizontal="right"/>
    </xf>
    <xf numFmtId="38" fontId="18" fillId="3" borderId="13" xfId="0" applyNumberFormat="1" applyFont="1" applyFill="1" applyBorder="1" applyAlignment="1">
      <alignment horizontal="right"/>
    </xf>
    <xf numFmtId="164" fontId="12" fillId="4" borderId="0" xfId="0" applyNumberFormat="1" applyFont="1" applyFill="1" applyBorder="1" applyAlignment="1">
      <alignment horizontal="left" vertical="center"/>
    </xf>
    <xf numFmtId="0" fontId="0" fillId="4" borderId="0" xfId="0" applyFill="1" applyBorder="1" applyAlignment="1">
      <alignment horizontal="left" vertical="center"/>
    </xf>
    <xf numFmtId="38" fontId="13" fillId="5" borderId="7" xfId="0" applyNumberFormat="1" applyFont="1" applyFill="1" applyBorder="1" applyAlignment="1">
      <alignment horizontal="right"/>
    </xf>
    <xf numFmtId="38" fontId="12" fillId="6" borderId="12" xfId="0" applyNumberFormat="1" applyFont="1" applyFill="1" applyBorder="1" applyAlignment="1">
      <alignment horizontal="left" vertical="center" wrapText="1" indent="1"/>
    </xf>
    <xf numFmtId="38" fontId="13" fillId="5" borderId="9" xfId="0" applyNumberFormat="1" applyFont="1" applyFill="1" applyBorder="1" applyAlignment="1">
      <alignment horizontal="right"/>
    </xf>
    <xf numFmtId="38" fontId="13" fillId="5" borderId="11" xfId="0" applyNumberFormat="1" applyFont="1" applyFill="1" applyBorder="1" applyAlignment="1">
      <alignment horizontal="right"/>
    </xf>
    <xf numFmtId="0" fontId="12" fillId="5" borderId="4" xfId="0" applyFont="1" applyFill="1" applyBorder="1" applyAlignment="1">
      <alignment horizontal="left" vertical="center" wrapText="1" indent="1"/>
    </xf>
    <xf numFmtId="0" fontId="12" fillId="5" borderId="3" xfId="0" applyFont="1" applyFill="1" applyBorder="1" applyAlignment="1">
      <alignment horizontal="left" vertical="center" wrapText="1" indent="1"/>
    </xf>
    <xf numFmtId="38" fontId="13" fillId="5" borderId="12" xfId="0" applyNumberFormat="1" applyFont="1" applyFill="1" applyBorder="1" applyAlignment="1">
      <alignment horizontal="right"/>
    </xf>
    <xf numFmtId="38" fontId="12" fillId="6" borderId="7" xfId="0" applyNumberFormat="1" applyFont="1" applyFill="1" applyBorder="1" applyAlignment="1">
      <alignment horizontal="left" vertical="center" wrapText="1" indent="1"/>
    </xf>
    <xf numFmtId="38" fontId="12" fillId="6" borderId="5" xfId="0" applyNumberFormat="1" applyFont="1" applyFill="1" applyBorder="1" applyAlignment="1">
      <alignment horizontal="left" vertical="center" wrapText="1" indent="1"/>
    </xf>
    <xf numFmtId="0" fontId="17" fillId="0" borderId="7" xfId="0" applyFont="1" applyBorder="1" applyAlignment="1">
      <alignment vertical="center"/>
    </xf>
    <xf numFmtId="0" fontId="12" fillId="5" borderId="5" xfId="0" applyFont="1" applyFill="1" applyBorder="1" applyAlignment="1">
      <alignment vertical="center"/>
    </xf>
    <xf numFmtId="0" fontId="17" fillId="5" borderId="16" xfId="0" applyFont="1" applyFill="1" applyBorder="1" applyAlignment="1">
      <alignment vertical="center"/>
    </xf>
    <xf numFmtId="10" fontId="12" fillId="6" borderId="1" xfId="0" applyNumberFormat="1" applyFont="1" applyFill="1" applyBorder="1" applyAlignment="1">
      <alignment horizontal="right" vertical="center" wrapText="1"/>
    </xf>
    <xf numFmtId="10" fontId="12" fillId="6" borderId="1" xfId="0" applyNumberFormat="1" applyFont="1" applyFill="1" applyBorder="1" applyAlignment="1">
      <alignment horizontal="right"/>
    </xf>
    <xf numFmtId="10" fontId="12" fillId="6" borderId="3" xfId="0" applyNumberFormat="1" applyFont="1" applyFill="1" applyBorder="1" applyAlignment="1">
      <alignment horizontal="right"/>
    </xf>
    <xf numFmtId="38" fontId="12" fillId="6" borderId="0" xfId="0" applyNumberFormat="1" applyFont="1" applyFill="1" applyBorder="1" applyAlignment="1">
      <alignment horizontal="right"/>
    </xf>
    <xf numFmtId="10" fontId="12" fillId="6" borderId="7" xfId="0" applyNumberFormat="1" applyFont="1" applyFill="1" applyBorder="1" applyAlignment="1">
      <alignment horizontal="right"/>
    </xf>
    <xf numFmtId="0" fontId="17" fillId="6" borderId="7" xfId="0" applyFont="1" applyFill="1" applyBorder="1" applyAlignment="1">
      <alignment horizontal="left" vertical="center" wrapText="1" indent="1"/>
    </xf>
    <xf numFmtId="0" fontId="17"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0" fontId="12" fillId="110" borderId="10" xfId="0" applyFont="1" applyFill="1" applyBorder="1" applyAlignment="1">
      <alignment horizontal="left" vertical="center" wrapText="1" indent="1"/>
    </xf>
    <xf numFmtId="0" fontId="12" fillId="110" borderId="1" xfId="0" applyFont="1" applyFill="1" applyBorder="1" applyAlignment="1">
      <alignment horizontal="left" vertical="center" wrapText="1" indent="1"/>
    </xf>
    <xf numFmtId="38" fontId="13" fillId="110" borderId="7" xfId="0" applyNumberFormat="1" applyFont="1" applyFill="1" applyBorder="1" applyAlignment="1">
      <alignment horizontal="right"/>
    </xf>
    <xf numFmtId="38" fontId="13" fillId="110" borderId="1" xfId="0" applyNumberFormat="1" applyFont="1" applyFill="1" applyBorder="1" applyAlignment="1">
      <alignment horizontal="right"/>
    </xf>
    <xf numFmtId="38" fontId="17" fillId="110" borderId="7" xfId="0" applyNumberFormat="1" applyFont="1" applyFill="1" applyBorder="1" applyAlignment="1">
      <alignment horizontal="right"/>
    </xf>
    <xf numFmtId="38" fontId="13" fillId="110" borderId="9" xfId="0" applyNumberFormat="1" applyFont="1" applyFill="1" applyBorder="1" applyAlignment="1">
      <alignment horizontal="right"/>
    </xf>
    <xf numFmtId="0" fontId="12" fillId="0" borderId="7" xfId="0" applyFont="1" applyFill="1" applyBorder="1" applyAlignment="1">
      <alignment horizontal="center" vertical="center" wrapText="1"/>
    </xf>
    <xf numFmtId="0" fontId="0" fillId="0" borderId="0" xfId="0"/>
    <xf numFmtId="0" fontId="0" fillId="0" borderId="0" xfId="0" applyAlignment="1">
      <alignment vertical="center"/>
    </xf>
    <xf numFmtId="3" fontId="0" fillId="0" borderId="0" xfId="0" applyNumberFormat="1" applyAlignment="1">
      <alignment vertical="center"/>
    </xf>
    <xf numFmtId="0" fontId="4" fillId="0" borderId="0" xfId="0" applyFont="1" applyAlignment="1">
      <alignment horizontal="left" vertical="center" wrapText="1" indent="1"/>
    </xf>
    <xf numFmtId="0" fontId="4" fillId="0" borderId="0" xfId="0" applyFont="1" applyBorder="1" applyAlignment="1">
      <alignment horizontal="left" vertical="center" wrapText="1" indent="1"/>
    </xf>
    <xf numFmtId="0" fontId="12" fillId="0" borderId="0" xfId="0" applyFont="1" applyBorder="1" applyAlignment="1">
      <alignment horizontal="left" vertical="center" wrapText="1" indent="1"/>
    </xf>
    <xf numFmtId="0" fontId="4" fillId="0" borderId="4" xfId="0" applyFont="1" applyBorder="1" applyAlignment="1">
      <alignment horizontal="left" vertical="center" wrapText="1" indent="1"/>
    </xf>
    <xf numFmtId="0" fontId="13" fillId="0" borderId="3" xfId="0" applyFont="1" applyBorder="1" applyAlignment="1">
      <alignment horizontal="left" vertical="center" wrapText="1" indent="1"/>
    </xf>
    <xf numFmtId="49" fontId="13" fillId="2" borderId="1" xfId="0" applyNumberFormat="1" applyFont="1" applyFill="1" applyBorder="1" applyAlignment="1">
      <alignment horizontal="center" vertical="center"/>
    </xf>
    <xf numFmtId="38" fontId="13" fillId="0" borderId="1" xfId="0" applyNumberFormat="1" applyFont="1" applyFill="1" applyBorder="1" applyAlignment="1">
      <alignment horizontal="right"/>
    </xf>
    <xf numFmtId="0" fontId="12" fillId="0" borderId="4" xfId="0" applyFont="1" applyBorder="1" applyAlignment="1">
      <alignment horizontal="left" vertical="center" wrapText="1" indent="1"/>
    </xf>
    <xf numFmtId="0" fontId="12" fillId="0" borderId="0" xfId="0" applyFont="1" applyAlignment="1">
      <alignment horizontal="center" vertical="center"/>
    </xf>
    <xf numFmtId="0" fontId="12" fillId="0" borderId="0" xfId="0" applyFont="1" applyBorder="1" applyAlignment="1">
      <alignment horizontal="center" vertical="center"/>
    </xf>
    <xf numFmtId="38" fontId="13" fillId="6" borderId="1" xfId="0" applyNumberFormat="1" applyFont="1" applyFill="1" applyBorder="1" applyAlignment="1">
      <alignment horizontal="right"/>
    </xf>
    <xf numFmtId="0" fontId="173" fillId="0" borderId="0" xfId="1" applyFont="1" applyFill="1" applyBorder="1" applyAlignment="1">
      <alignment horizontal="left" vertical="center" indent="2"/>
    </xf>
    <xf numFmtId="38" fontId="17" fillId="0" borderId="2" xfId="0" applyNumberFormat="1" applyFont="1" applyFill="1" applyBorder="1" applyAlignment="1">
      <alignment horizontal="right"/>
    </xf>
    <xf numFmtId="0" fontId="17" fillId="0" borderId="2" xfId="0" applyFont="1" applyBorder="1" applyAlignment="1">
      <alignment vertical="center"/>
    </xf>
    <xf numFmtId="0" fontId="4" fillId="0" borderId="0" xfId="0" applyFont="1" applyAlignment="1">
      <alignment horizontal="center" vertical="center"/>
    </xf>
    <xf numFmtId="0" fontId="12" fillId="0" borderId="2" xfId="0" applyFont="1" applyFill="1" applyBorder="1" applyAlignment="1">
      <alignment horizontal="left" vertical="center" wrapText="1" indent="1"/>
    </xf>
    <xf numFmtId="0" fontId="33" fillId="0" borderId="50" xfId="5" applyFont="1" applyBorder="1"/>
    <xf numFmtId="0" fontId="174" fillId="0" borderId="0" xfId="0" applyFont="1" applyBorder="1" applyAlignment="1">
      <alignment horizontal="center" wrapText="1"/>
    </xf>
    <xf numFmtId="0" fontId="14" fillId="0" borderId="0" xfId="0" applyFont="1" applyBorder="1" applyAlignment="1">
      <alignment horizontal="left" vertical="center" wrapText="1" indent="1"/>
    </xf>
    <xf numFmtId="0" fontId="174" fillId="0" borderId="0" xfId="0" applyFont="1" applyBorder="1" applyAlignment="1">
      <alignment horizontal="center" vertical="center" wrapText="1"/>
    </xf>
    <xf numFmtId="49" fontId="13" fillId="2" borderId="51" xfId="0" applyNumberFormat="1" applyFont="1" applyFill="1" applyBorder="1" applyAlignment="1">
      <alignment horizontal="center" vertical="center"/>
    </xf>
    <xf numFmtId="0" fontId="0" fillId="0" borderId="0" xfId="0" applyAlignment="1">
      <alignment horizontal="center"/>
    </xf>
    <xf numFmtId="0" fontId="13" fillId="0" borderId="1" xfId="0" applyFont="1" applyBorder="1" applyAlignment="1">
      <alignment horizontal="left" vertical="center" wrapText="1" indent="1"/>
    </xf>
    <xf numFmtId="3" fontId="0" fillId="0" borderId="1" xfId="0" applyNumberFormat="1" applyBorder="1" applyAlignment="1">
      <alignment vertical="center"/>
    </xf>
    <xf numFmtId="0" fontId="13" fillId="0" borderId="52" xfId="0" applyFont="1" applyFill="1" applyBorder="1" applyAlignment="1">
      <alignment horizontal="left" vertical="center" wrapText="1" indent="1"/>
    </xf>
    <xf numFmtId="38" fontId="13" fillId="111" borderId="1" xfId="0" applyNumberFormat="1" applyFont="1" applyFill="1" applyBorder="1" applyAlignment="1">
      <alignment horizontal="right"/>
    </xf>
    <xf numFmtId="0" fontId="13" fillId="0" borderId="56" xfId="0" quotePrefix="1" applyFont="1" applyFill="1" applyBorder="1" applyAlignment="1">
      <alignment horizontal="left" vertical="center" wrapText="1" indent="1"/>
    </xf>
    <xf numFmtId="0" fontId="12" fillId="0" borderId="57" xfId="0" applyFont="1" applyFill="1" applyBorder="1" applyAlignment="1">
      <alignment horizontal="left" vertical="center" wrapText="1" indent="1"/>
    </xf>
    <xf numFmtId="38" fontId="13" fillId="0" borderId="55" xfId="0" applyNumberFormat="1" applyFont="1" applyFill="1" applyBorder="1" applyAlignment="1">
      <alignment horizontal="right"/>
    </xf>
    <xf numFmtId="0" fontId="12" fillId="111" borderId="0" xfId="0" applyFont="1" applyFill="1" applyBorder="1" applyAlignment="1">
      <alignment horizontal="left" vertical="center" wrapText="1" indent="1"/>
    </xf>
    <xf numFmtId="0" fontId="13" fillId="111" borderId="3" xfId="0" applyFont="1" applyFill="1" applyBorder="1" applyAlignment="1">
      <alignment horizontal="left" vertical="center" wrapText="1" indent="1"/>
    </xf>
    <xf numFmtId="38" fontId="16" fillId="0" borderId="14" xfId="0" applyNumberFormat="1" applyFont="1" applyFill="1" applyBorder="1" applyAlignment="1">
      <alignment horizontal="right"/>
    </xf>
    <xf numFmtId="38" fontId="13" fillId="0" borderId="57" xfId="0" applyNumberFormat="1" applyFont="1" applyFill="1" applyBorder="1" applyAlignment="1">
      <alignment horizontal="right"/>
    </xf>
    <xf numFmtId="0" fontId="13" fillId="0" borderId="55" xfId="0" applyFont="1" applyBorder="1" applyAlignment="1">
      <alignment horizontal="left" vertical="center" wrapText="1" indent="1"/>
    </xf>
    <xf numFmtId="38" fontId="17" fillId="6" borderId="55" xfId="0" applyNumberFormat="1" applyFont="1" applyFill="1" applyBorder="1" applyAlignment="1">
      <alignment horizontal="right"/>
    </xf>
    <xf numFmtId="0" fontId="17" fillId="6" borderId="55" xfId="0" applyFont="1" applyFill="1" applyBorder="1" applyAlignment="1">
      <alignment horizontal="left" vertical="center" wrapText="1" indent="1"/>
    </xf>
    <xf numFmtId="0" fontId="12" fillId="0" borderId="55" xfId="0" applyFont="1" applyBorder="1" applyAlignment="1">
      <alignment horizontal="left" vertical="center" wrapText="1" indent="1"/>
    </xf>
    <xf numFmtId="0" fontId="4" fillId="0" borderId="56" xfId="0" applyFont="1" applyBorder="1" applyAlignment="1">
      <alignment horizontal="left" vertical="center" wrapText="1" indent="1"/>
    </xf>
    <xf numFmtId="0" fontId="12" fillId="0" borderId="57" xfId="0" applyFont="1" applyBorder="1" applyAlignment="1">
      <alignment horizontal="left" vertical="center" wrapText="1" indent="1"/>
    </xf>
    <xf numFmtId="38" fontId="17" fillId="0" borderId="55" xfId="0" applyNumberFormat="1" applyFont="1" applyFill="1" applyBorder="1" applyAlignment="1">
      <alignment horizontal="right"/>
    </xf>
    <xf numFmtId="0" fontId="17" fillId="0" borderId="55" xfId="0" applyFont="1" applyBorder="1" applyAlignment="1">
      <alignment vertical="center"/>
    </xf>
    <xf numFmtId="38" fontId="16" fillId="3" borderId="9" xfId="0" applyNumberFormat="1" applyFont="1" applyFill="1" applyBorder="1" applyAlignment="1">
      <alignment horizontal="right"/>
    </xf>
    <xf numFmtId="38" fontId="16" fillId="3" borderId="11" xfId="0" applyNumberFormat="1" applyFont="1" applyFill="1" applyBorder="1" applyAlignment="1">
      <alignment horizontal="right"/>
    </xf>
    <xf numFmtId="0" fontId="12" fillId="3" borderId="11" xfId="0" applyFont="1" applyFill="1" applyBorder="1" applyAlignment="1">
      <alignment vertical="center"/>
    </xf>
    <xf numFmtId="0" fontId="12" fillId="0" borderId="55" xfId="0" applyFont="1" applyFill="1" applyBorder="1" applyAlignment="1">
      <alignment horizontal="left" vertical="center" wrapText="1" indent="1"/>
    </xf>
    <xf numFmtId="0" fontId="12" fillId="6" borderId="55" xfId="0" applyFont="1" applyFill="1" applyBorder="1" applyAlignment="1">
      <alignment horizontal="left" vertical="center" wrapText="1" indent="1"/>
    </xf>
    <xf numFmtId="0" fontId="177" fillId="0" borderId="0" xfId="0" applyFont="1" applyBorder="1" applyAlignment="1">
      <alignment horizontal="left" vertical="center" wrapText="1" indent="1"/>
    </xf>
    <xf numFmtId="167" fontId="17" fillId="0" borderId="7" xfId="25573" applyNumberFormat="1" applyFont="1" applyFill="1" applyBorder="1" applyAlignment="1">
      <alignment horizontal="right"/>
    </xf>
    <xf numFmtId="0" fontId="4" fillId="0" borderId="4" xfId="0" applyFont="1" applyFill="1" applyBorder="1" applyAlignment="1">
      <alignment horizontal="left" vertical="center" wrapText="1" indent="1"/>
    </xf>
    <xf numFmtId="167" fontId="17" fillId="0" borderId="10" xfId="25573" applyNumberFormat="1" applyFont="1" applyFill="1" applyBorder="1" applyAlignment="1">
      <alignment horizontal="right"/>
    </xf>
    <xf numFmtId="3" fontId="17" fillId="0" borderId="8" xfId="0" applyNumberFormat="1" applyFont="1" applyFill="1" applyBorder="1" applyAlignment="1">
      <alignment horizontal="right"/>
    </xf>
    <xf numFmtId="3" fontId="17" fillId="0" borderId="9" xfId="0" applyNumberFormat="1" applyFont="1" applyFill="1" applyBorder="1" applyAlignment="1">
      <alignment horizontal="right"/>
    </xf>
    <xf numFmtId="9" fontId="6" fillId="0" borderId="0" xfId="25574" applyFont="1" applyBorder="1" applyAlignment="1">
      <alignment horizontal="left" vertical="center" indent="2"/>
    </xf>
    <xf numFmtId="0" fontId="12" fillId="0" borderId="0" xfId="0" applyFont="1" applyBorder="1" applyAlignment="1">
      <alignment horizontal="left" vertical="center" indent="1"/>
    </xf>
    <xf numFmtId="0" fontId="12" fillId="0" borderId="8" xfId="0" applyFont="1" applyBorder="1" applyAlignment="1">
      <alignment horizontal="left" vertical="center" indent="1"/>
    </xf>
    <xf numFmtId="0" fontId="6" fillId="0" borderId="39" xfId="0" applyFont="1" applyFill="1" applyBorder="1" applyAlignment="1">
      <alignment horizontal="left" vertical="center" indent="1"/>
    </xf>
    <xf numFmtId="0" fontId="13" fillId="0" borderId="53" xfId="0" applyFont="1" applyFill="1" applyBorder="1" applyAlignment="1">
      <alignment horizontal="left" vertical="center" indent="1"/>
    </xf>
    <xf numFmtId="0" fontId="12" fillId="112" borderId="3" xfId="0" applyFont="1" applyFill="1" applyBorder="1" applyAlignment="1">
      <alignment horizontal="left" vertical="center" wrapText="1" indent="1"/>
    </xf>
    <xf numFmtId="38" fontId="12" fillId="112" borderId="1" xfId="0" applyNumberFormat="1" applyFont="1" applyFill="1" applyBorder="1" applyAlignment="1">
      <alignment horizontal="left" vertical="center" wrapText="1" indent="1"/>
    </xf>
    <xf numFmtId="38" fontId="13" fillId="5" borderId="2" xfId="0" applyNumberFormat="1" applyFont="1" applyFill="1" applyBorder="1" applyAlignment="1">
      <alignment horizontal="left"/>
    </xf>
    <xf numFmtId="38" fontId="12" fillId="6" borderId="1" xfId="0" applyNumberFormat="1" applyFont="1" applyFill="1" applyBorder="1" applyAlignment="1">
      <alignment horizontal="right"/>
    </xf>
    <xf numFmtId="40" fontId="13" fillId="6" borderId="1" xfId="0" applyNumberFormat="1" applyFont="1" applyFill="1" applyBorder="1" applyAlignment="1">
      <alignment horizontal="right"/>
    </xf>
    <xf numFmtId="40" fontId="13" fillId="0" borderId="1" xfId="0" applyNumberFormat="1" applyFont="1" applyFill="1" applyBorder="1" applyAlignment="1">
      <alignment horizontal="right"/>
    </xf>
    <xf numFmtId="0" fontId="4" fillId="0" borderId="0" xfId="0" applyFont="1" applyAlignment="1">
      <alignment vertical="center"/>
    </xf>
    <xf numFmtId="3" fontId="12" fillId="112" borderId="3" xfId="0" applyNumberFormat="1" applyFont="1" applyFill="1" applyBorder="1" applyAlignment="1">
      <alignment horizontal="left" vertical="center" wrapText="1" indent="1"/>
    </xf>
    <xf numFmtId="1" fontId="12" fillId="112" borderId="10" xfId="0" applyNumberFormat="1" applyFont="1" applyFill="1" applyBorder="1" applyAlignment="1">
      <alignment horizontal="left" vertical="center" wrapText="1" indent="1"/>
    </xf>
    <xf numFmtId="38" fontId="12" fillId="6" borderId="55" xfId="0" applyNumberFormat="1" applyFont="1" applyFill="1" applyBorder="1" applyAlignment="1">
      <alignment horizontal="right"/>
    </xf>
    <xf numFmtId="9" fontId="13" fillId="5" borderId="2" xfId="25574" applyFont="1" applyFill="1" applyBorder="1" applyAlignment="1">
      <alignment horizontal="right"/>
    </xf>
    <xf numFmtId="9" fontId="13" fillId="5" borderId="0" xfId="25574" applyFont="1" applyFill="1" applyBorder="1" applyAlignment="1">
      <alignment horizontal="right"/>
    </xf>
    <xf numFmtId="0" fontId="19" fillId="0" borderId="0" xfId="1" applyFont="1" applyFill="1" applyBorder="1" applyAlignment="1">
      <alignment horizontal="left" vertical="center" indent="1"/>
    </xf>
    <xf numFmtId="0" fontId="179" fillId="0" borderId="1" xfId="2" applyFont="1" applyFill="1" applyBorder="1" applyAlignment="1" applyProtection="1">
      <alignment horizontal="left" vertical="center" indent="1"/>
    </xf>
    <xf numFmtId="0" fontId="19" fillId="0" borderId="1" xfId="1" applyFont="1" applyFill="1" applyBorder="1" applyAlignment="1">
      <alignment horizontal="left" vertical="center" indent="1"/>
    </xf>
    <xf numFmtId="0" fontId="19" fillId="0" borderId="0" xfId="0" applyFont="1" applyAlignment="1">
      <alignment horizontal="left" vertical="center" indent="1"/>
    </xf>
    <xf numFmtId="1" fontId="17" fillId="6" borderId="7" xfId="0" applyNumberFormat="1" applyFont="1" applyFill="1" applyBorder="1" applyAlignment="1">
      <alignment vertical="center" wrapText="1"/>
    </xf>
    <xf numFmtId="0" fontId="12" fillId="0" borderId="8" xfId="0" applyFont="1" applyFill="1" applyBorder="1" applyAlignment="1">
      <alignment horizontal="left" vertical="center" wrapText="1" indent="1"/>
    </xf>
    <xf numFmtId="3" fontId="17" fillId="0" borderId="1" xfId="0" applyNumberFormat="1" applyFont="1" applyFill="1" applyBorder="1" applyAlignment="1">
      <alignment horizontal="right"/>
    </xf>
    <xf numFmtId="0" fontId="17" fillId="0" borderId="1" xfId="0" applyFont="1" applyFill="1" applyBorder="1" applyAlignment="1">
      <alignment vertical="center"/>
    </xf>
    <xf numFmtId="0" fontId="12" fillId="0" borderId="4" xfId="0" applyFont="1" applyFill="1" applyBorder="1" applyAlignment="1">
      <alignment horizontal="left" vertical="center" wrapText="1" indent="1"/>
    </xf>
    <xf numFmtId="38" fontId="18" fillId="6" borderId="10" xfId="0" applyNumberFormat="1" applyFont="1" applyFill="1" applyBorder="1" applyAlignment="1">
      <alignment horizontal="right"/>
    </xf>
    <xf numFmtId="200" fontId="17" fillId="0" borderId="56" xfId="25574" applyNumberFormat="1" applyFont="1" applyFill="1" applyBorder="1" applyAlignment="1">
      <alignment horizontal="right"/>
    </xf>
    <xf numFmtId="3" fontId="17" fillId="6" borderId="55" xfId="0" applyNumberFormat="1" applyFont="1" applyFill="1" applyBorder="1" applyAlignment="1">
      <alignment horizontal="right"/>
    </xf>
    <xf numFmtId="38" fontId="13" fillId="5" borderId="59" xfId="0" applyNumberFormat="1" applyFont="1" applyFill="1" applyBorder="1" applyAlignment="1">
      <alignment horizontal="right"/>
    </xf>
    <xf numFmtId="38" fontId="17" fillId="0" borderId="59" xfId="0" applyNumberFormat="1" applyFont="1" applyFill="1" applyBorder="1" applyAlignment="1">
      <alignment horizontal="right"/>
    </xf>
    <xf numFmtId="49" fontId="13" fillId="0" borderId="59" xfId="0" applyNumberFormat="1" applyFont="1" applyFill="1" applyBorder="1" applyAlignment="1">
      <alignment horizontal="center" vertical="center"/>
    </xf>
    <xf numFmtId="38" fontId="13" fillId="6" borderId="7" xfId="0" applyNumberFormat="1" applyFont="1" applyFill="1" applyBorder="1" applyAlignment="1">
      <alignment horizontal="right"/>
    </xf>
    <xf numFmtId="38" fontId="13" fillId="6" borderId="9" xfId="0" applyNumberFormat="1" applyFont="1" applyFill="1" applyBorder="1" applyAlignment="1">
      <alignment horizontal="right"/>
    </xf>
    <xf numFmtId="0" fontId="17" fillId="6" borderId="10" xfId="0" applyFont="1" applyFill="1" applyBorder="1" applyAlignment="1">
      <alignment horizontal="left" vertical="center" wrapText="1" indent="1"/>
    </xf>
    <xf numFmtId="0" fontId="17" fillId="6" borderId="1" xfId="0" applyFont="1" applyFill="1" applyBorder="1" applyAlignment="1">
      <alignment horizontal="left" vertical="center" wrapText="1" indent="1"/>
    </xf>
    <xf numFmtId="38" fontId="13" fillId="0" borderId="68" xfId="0" applyNumberFormat="1" applyFont="1" applyFill="1" applyBorder="1" applyAlignment="1">
      <alignment horizontal="right"/>
    </xf>
    <xf numFmtId="38" fontId="13" fillId="6" borderId="10" xfId="0" applyNumberFormat="1" applyFont="1" applyFill="1" applyBorder="1" applyAlignment="1">
      <alignment horizontal="right"/>
    </xf>
    <xf numFmtId="0" fontId="12" fillId="0" borderId="5" xfId="0" applyFont="1" applyFill="1" applyBorder="1" applyAlignment="1">
      <alignment horizontal="left" vertical="center" wrapText="1" indent="1"/>
    </xf>
    <xf numFmtId="38" fontId="13" fillId="0" borderId="70" xfId="0" applyNumberFormat="1" applyFont="1" applyFill="1" applyBorder="1" applyAlignment="1">
      <alignment horizontal="right"/>
    </xf>
    <xf numFmtId="38" fontId="13" fillId="6" borderId="72" xfId="0" applyNumberFormat="1" applyFont="1" applyFill="1" applyBorder="1" applyAlignment="1">
      <alignment horizontal="right"/>
    </xf>
    <xf numFmtId="0" fontId="12" fillId="0" borderId="71" xfId="0" applyFont="1" applyFill="1" applyBorder="1" applyAlignment="1">
      <alignment horizontal="left" vertical="center" wrapText="1" indent="1"/>
    </xf>
    <xf numFmtId="0" fontId="12" fillId="0" borderId="68" xfId="0" applyFont="1" applyFill="1" applyBorder="1" applyAlignment="1">
      <alignment horizontal="left" vertical="center" wrapText="1" indent="1"/>
    </xf>
    <xf numFmtId="0" fontId="13" fillId="0" borderId="39" xfId="0" applyFont="1" applyFill="1" applyBorder="1" applyAlignment="1">
      <alignment horizontal="left" vertical="center" indent="1"/>
    </xf>
    <xf numFmtId="0" fontId="6" fillId="0" borderId="54" xfId="0" applyFont="1" applyFill="1" applyBorder="1" applyAlignment="1">
      <alignment horizontal="left" vertical="center" indent="1"/>
    </xf>
    <xf numFmtId="0" fontId="12" fillId="6" borderId="1" xfId="0" applyFont="1" applyFill="1" applyBorder="1" applyAlignment="1">
      <alignment horizontal="left" vertical="center" wrapText="1" indent="1"/>
    </xf>
    <xf numFmtId="38" fontId="13" fillId="0" borderId="5" xfId="0" applyNumberFormat="1" applyFont="1" applyFill="1" applyBorder="1" applyAlignment="1">
      <alignment horizontal="right"/>
    </xf>
    <xf numFmtId="38" fontId="17" fillId="0" borderId="5" xfId="0" applyNumberFormat="1" applyFont="1" applyFill="1" applyBorder="1" applyAlignment="1">
      <alignment horizontal="right"/>
    </xf>
    <xf numFmtId="38" fontId="17" fillId="0" borderId="71" xfId="0" applyNumberFormat="1" applyFont="1" applyFill="1" applyBorder="1" applyAlignment="1">
      <alignment horizontal="right"/>
    </xf>
    <xf numFmtId="49" fontId="13" fillId="2" borderId="10" xfId="0" applyNumberFormat="1" applyFont="1" applyFill="1" applyBorder="1" applyAlignment="1">
      <alignment horizontal="center" vertical="center"/>
    </xf>
    <xf numFmtId="38" fontId="172" fillId="6" borderId="1" xfId="0" applyNumberFormat="1" applyFont="1" applyFill="1" applyBorder="1" applyAlignment="1">
      <alignment horizontal="right"/>
    </xf>
    <xf numFmtId="0" fontId="12" fillId="0" borderId="3"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9" fontId="17" fillId="0" borderId="11" xfId="25574" applyFont="1" applyFill="1" applyBorder="1" applyAlignment="1">
      <alignment horizontal="right"/>
    </xf>
    <xf numFmtId="3" fontId="16" fillId="0" borderId="55" xfId="0" applyNumberFormat="1" applyFont="1" applyFill="1" applyBorder="1" applyAlignment="1">
      <alignment horizontal="right" vertical="center"/>
    </xf>
    <xf numFmtId="0" fontId="12" fillId="0" borderId="69" xfId="0" applyFont="1" applyFill="1" applyBorder="1" applyAlignment="1">
      <alignment horizontal="left" vertical="center" wrapText="1" indent="1"/>
    </xf>
    <xf numFmtId="0" fontId="13" fillId="0" borderId="68" xfId="0" quotePrefix="1" applyFont="1" applyFill="1" applyBorder="1" applyAlignment="1">
      <alignment horizontal="left" vertical="center" wrapText="1" indent="1"/>
    </xf>
    <xf numFmtId="0" fontId="13" fillId="0" borderId="58" xfId="0" applyFont="1" applyFill="1" applyBorder="1" applyAlignment="1">
      <alignment horizontal="left" vertical="center" indent="1"/>
    </xf>
    <xf numFmtId="0" fontId="7" fillId="0" borderId="58" xfId="25575" applyFont="1" applyBorder="1" applyAlignment="1">
      <alignment horizontal="left" vertical="center" wrapText="1" indent="1"/>
    </xf>
    <xf numFmtId="3" fontId="17" fillId="0" borderId="0" xfId="0" applyNumberFormat="1" applyFont="1" applyFill="1" applyBorder="1" applyAlignment="1">
      <alignment horizontal="left"/>
    </xf>
    <xf numFmtId="0" fontId="12" fillId="0" borderId="78" xfId="0" applyFont="1" applyFill="1" applyBorder="1" applyAlignment="1">
      <alignment horizontal="left" vertical="center" wrapText="1" indent="1"/>
    </xf>
    <xf numFmtId="0" fontId="13" fillId="0" borderId="52" xfId="0" applyFont="1" applyFill="1" applyBorder="1" applyAlignment="1">
      <alignment horizontal="left" vertical="center" indent="1"/>
    </xf>
    <xf numFmtId="38" fontId="13" fillId="3" borderId="75" xfId="0" applyNumberFormat="1" applyFont="1" applyFill="1" applyBorder="1" applyAlignment="1">
      <alignment horizontal="right"/>
    </xf>
    <xf numFmtId="0" fontId="6" fillId="3" borderId="75" xfId="0" applyFont="1" applyFill="1" applyBorder="1" applyAlignment="1">
      <alignment horizontal="left" vertical="center" wrapText="1" indent="1"/>
    </xf>
    <xf numFmtId="38" fontId="13" fillId="0" borderId="80" xfId="0" applyNumberFormat="1" applyFont="1" applyFill="1" applyBorder="1" applyAlignment="1">
      <alignment horizontal="right"/>
    </xf>
    <xf numFmtId="38" fontId="13" fillId="6" borderId="79" xfId="0" applyNumberFormat="1" applyFont="1" applyFill="1" applyBorder="1" applyAlignment="1">
      <alignment horizontal="right"/>
    </xf>
    <xf numFmtId="38" fontId="13" fillId="0" borderId="53" xfId="0" applyNumberFormat="1" applyFont="1" applyFill="1" applyBorder="1" applyAlignment="1">
      <alignment horizontal="right"/>
    </xf>
    <xf numFmtId="38" fontId="13" fillId="0" borderId="77" xfId="0" applyNumberFormat="1" applyFont="1" applyFill="1" applyBorder="1" applyAlignment="1">
      <alignment horizontal="right"/>
    </xf>
    <xf numFmtId="0" fontId="17" fillId="0" borderId="75" xfId="0" applyFont="1" applyBorder="1" applyAlignment="1">
      <alignment vertical="center"/>
    </xf>
    <xf numFmtId="38" fontId="17" fillId="6" borderId="72" xfId="0" applyNumberFormat="1" applyFont="1" applyFill="1" applyBorder="1" applyAlignment="1">
      <alignment horizontal="right"/>
    </xf>
    <xf numFmtId="3" fontId="16" fillId="6" borderId="69" xfId="25575" applyNumberFormat="1" applyFont="1" applyFill="1" applyBorder="1" applyAlignment="1">
      <alignment horizontal="right" vertical="center"/>
    </xf>
    <xf numFmtId="38" fontId="18" fillId="6" borderId="14" xfId="0" applyNumberFormat="1" applyFont="1" applyFill="1" applyBorder="1" applyAlignment="1">
      <alignment horizontal="right"/>
    </xf>
    <xf numFmtId="38" fontId="16" fillId="0" borderId="55" xfId="0" applyNumberFormat="1" applyFont="1" applyFill="1" applyBorder="1" applyAlignment="1">
      <alignment horizontal="right" vertical="center"/>
    </xf>
    <xf numFmtId="0" fontId="13" fillId="0" borderId="58" xfId="0" applyFont="1" applyBorder="1" applyAlignment="1">
      <alignment horizontal="left" vertical="center" wrapText="1" indent="1"/>
    </xf>
    <xf numFmtId="38" fontId="18" fillId="6" borderId="69" xfId="0" applyNumberFormat="1" applyFont="1" applyFill="1" applyBorder="1" applyAlignment="1">
      <alignment horizontal="right"/>
    </xf>
    <xf numFmtId="9" fontId="12" fillId="0" borderId="55" xfId="0" applyNumberFormat="1" applyFont="1" applyFill="1" applyBorder="1" applyAlignment="1">
      <alignment horizontal="left" vertical="center" wrapText="1" indent="1"/>
    </xf>
    <xf numFmtId="38" fontId="13" fillId="0" borderId="75" xfId="0" applyNumberFormat="1" applyFont="1" applyFill="1" applyBorder="1" applyAlignment="1">
      <alignment horizontal="right"/>
    </xf>
    <xf numFmtId="0" fontId="13" fillId="0" borderId="39" xfId="0" quotePrefix="1" applyFont="1" applyFill="1" applyBorder="1" applyAlignment="1">
      <alignment horizontal="left" vertical="center" wrapText="1" indent="1"/>
    </xf>
    <xf numFmtId="38" fontId="13" fillId="3" borderId="76" xfId="0" applyNumberFormat="1" applyFont="1" applyFill="1" applyBorder="1" applyAlignment="1">
      <alignment horizontal="right"/>
    </xf>
    <xf numFmtId="0" fontId="13" fillId="3" borderId="75" xfId="0" applyFont="1" applyFill="1" applyBorder="1" applyAlignment="1">
      <alignment horizontal="left" vertical="center" wrapText="1" indent="1"/>
    </xf>
    <xf numFmtId="0" fontId="13" fillId="3" borderId="73" xfId="0" applyFont="1" applyFill="1" applyBorder="1" applyAlignment="1">
      <alignment horizontal="left" vertical="center" wrapText="1" indent="1"/>
    </xf>
    <xf numFmtId="38" fontId="13" fillId="0" borderId="79" xfId="0" applyNumberFormat="1" applyFont="1" applyFill="1" applyBorder="1" applyAlignment="1">
      <alignment horizontal="right"/>
    </xf>
    <xf numFmtId="38" fontId="13" fillId="6" borderId="77" xfId="0" applyNumberFormat="1" applyFont="1" applyFill="1" applyBorder="1" applyAlignment="1">
      <alignment horizontal="right"/>
    </xf>
    <xf numFmtId="38" fontId="13" fillId="0" borderId="78" xfId="0" applyNumberFormat="1" applyFont="1" applyFill="1" applyBorder="1" applyAlignment="1">
      <alignment horizontal="right"/>
    </xf>
    <xf numFmtId="0" fontId="17" fillId="0" borderId="76" xfId="0" applyFont="1" applyBorder="1" applyAlignment="1">
      <alignment vertical="center"/>
    </xf>
    <xf numFmtId="38" fontId="17" fillId="0" borderId="75" xfId="0" applyNumberFormat="1" applyFont="1" applyFill="1" applyBorder="1" applyAlignment="1">
      <alignment horizontal="right"/>
    </xf>
    <xf numFmtId="0" fontId="4" fillId="0" borderId="6" xfId="0" applyFont="1" applyFill="1" applyBorder="1" applyAlignment="1">
      <alignment horizontal="left" vertical="center" wrapText="1" indent="1"/>
    </xf>
    <xf numFmtId="0" fontId="0" fillId="0" borderId="58" xfId="0" applyBorder="1" applyAlignment="1">
      <alignment vertical="center"/>
    </xf>
    <xf numFmtId="38" fontId="17" fillId="6" borderId="14" xfId="0" applyNumberFormat="1" applyFont="1" applyFill="1" applyBorder="1" applyAlignment="1">
      <alignment horizontal="right"/>
    </xf>
    <xf numFmtId="0" fontId="4" fillId="0" borderId="58" xfId="0" applyFont="1" applyBorder="1" applyAlignment="1">
      <alignment horizontal="left" vertical="center" wrapText="1" indent="1"/>
    </xf>
    <xf numFmtId="0" fontId="4" fillId="0" borderId="68" xfId="0" applyFont="1" applyFill="1" applyBorder="1" applyAlignment="1">
      <alignment horizontal="left" vertical="center" wrapText="1" indent="1"/>
    </xf>
    <xf numFmtId="38" fontId="13" fillId="6" borderId="69" xfId="0" applyNumberFormat="1" applyFont="1" applyFill="1" applyBorder="1" applyAlignment="1">
      <alignment horizontal="right"/>
    </xf>
    <xf numFmtId="0" fontId="0" fillId="0" borderId="3" xfId="0" applyFill="1" applyBorder="1" applyAlignment="1">
      <alignment vertical="center"/>
    </xf>
    <xf numFmtId="0" fontId="4" fillId="0" borderId="57" xfId="0" applyFont="1" applyFill="1" applyBorder="1" applyAlignment="1">
      <alignment horizontal="left" vertical="center" wrapText="1" indent="1"/>
    </xf>
    <xf numFmtId="40" fontId="16" fillId="0" borderId="1" xfId="0" applyNumberFormat="1" applyFont="1" applyFill="1" applyBorder="1" applyAlignment="1">
      <alignment horizontal="right"/>
    </xf>
    <xf numFmtId="0" fontId="12" fillId="0" borderId="1" xfId="0" applyFont="1" applyFill="1" applyBorder="1" applyAlignment="1">
      <alignment horizontal="right" vertical="center" wrapText="1" indent="1"/>
    </xf>
    <xf numFmtId="0" fontId="12" fillId="0" borderId="55" xfId="0" applyFont="1" applyFill="1" applyBorder="1" applyAlignment="1">
      <alignment horizontal="right" vertical="center" wrapText="1" indent="1"/>
    </xf>
    <xf numFmtId="0" fontId="12" fillId="3" borderId="9" xfId="0" applyFont="1" applyFill="1" applyBorder="1" applyAlignment="1">
      <alignment horizontal="right" vertical="center" wrapText="1" indent="1"/>
    </xf>
    <xf numFmtId="0" fontId="12" fillId="0" borderId="1" xfId="0" applyFont="1" applyBorder="1" applyAlignment="1">
      <alignment horizontal="right" vertical="center" wrapText="1" indent="1"/>
    </xf>
    <xf numFmtId="3" fontId="16" fillId="6" borderId="55" xfId="0" applyNumberFormat="1" applyFont="1" applyFill="1" applyBorder="1" applyAlignment="1">
      <alignment horizontal="right" vertical="center"/>
    </xf>
    <xf numFmtId="3" fontId="180" fillId="0" borderId="0" xfId="0" applyNumberFormat="1" applyFont="1" applyFill="1"/>
    <xf numFmtId="0" fontId="12" fillId="0" borderId="7" xfId="0" applyFont="1" applyBorder="1" applyAlignment="1">
      <alignment vertical="center"/>
    </xf>
    <xf numFmtId="0" fontId="13" fillId="3" borderId="55" xfId="30739"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55" xfId="0" applyFont="1" applyBorder="1" applyAlignment="1">
      <alignment vertical="center" wrapText="1"/>
    </xf>
    <xf numFmtId="0" fontId="12" fillId="0" borderId="0" xfId="0" applyFont="1" applyBorder="1" applyAlignment="1">
      <alignment vertical="center" wrapText="1"/>
    </xf>
    <xf numFmtId="0" fontId="13" fillId="3" borderId="55" xfId="30739" applyFont="1" applyFill="1" applyBorder="1" applyAlignment="1">
      <alignment vertical="center" wrapText="1"/>
    </xf>
    <xf numFmtId="0" fontId="12" fillId="0" borderId="5" xfId="0" applyFont="1" applyBorder="1" applyAlignment="1">
      <alignment vertical="center" wrapText="1"/>
    </xf>
    <xf numFmtId="0" fontId="12" fillId="0" borderId="4" xfId="0" applyFont="1" applyBorder="1" applyAlignment="1">
      <alignment vertical="center" wrapText="1"/>
    </xf>
    <xf numFmtId="0" fontId="12" fillId="0" borderId="14" xfId="0" applyFont="1" applyBorder="1" applyAlignment="1">
      <alignment vertical="center" wrapText="1"/>
    </xf>
    <xf numFmtId="0" fontId="13" fillId="0" borderId="7" xfId="0" applyFont="1" applyBorder="1" applyAlignment="1">
      <alignment vertical="center" wrapText="1"/>
    </xf>
    <xf numFmtId="0" fontId="12" fillId="3" borderId="55" xfId="30739" applyFont="1" applyFill="1" applyBorder="1" applyAlignment="1">
      <alignment vertical="center" wrapText="1"/>
    </xf>
    <xf numFmtId="0" fontId="12" fillId="3" borderId="10" xfId="0" applyFont="1" applyFill="1" applyBorder="1" applyAlignment="1">
      <alignment horizontal="center" vertical="center" wrapText="1"/>
    </xf>
    <xf numFmtId="165" fontId="16" fillId="0" borderId="5" xfId="0" applyNumberFormat="1" applyFont="1" applyFill="1" applyBorder="1" applyAlignment="1">
      <alignment horizontal="right"/>
    </xf>
    <xf numFmtId="0" fontId="13" fillId="0" borderId="5" xfId="0" applyFont="1" applyFill="1" applyBorder="1" applyAlignment="1">
      <alignment horizontal="left" vertical="center" indent="1"/>
    </xf>
    <xf numFmtId="165" fontId="16" fillId="0" borderId="1" xfId="0" applyNumberFormat="1" applyFont="1" applyFill="1" applyBorder="1" applyAlignment="1">
      <alignment horizontal="right"/>
    </xf>
    <xf numFmtId="207" fontId="175" fillId="0" borderId="1" xfId="0" applyNumberFormat="1" applyFont="1" applyFill="1" applyBorder="1" applyAlignment="1">
      <alignment vertical="center"/>
    </xf>
    <xf numFmtId="3" fontId="0" fillId="6" borderId="1" xfId="0" applyNumberFormat="1" applyFill="1" applyBorder="1" applyAlignment="1">
      <alignment vertical="center"/>
    </xf>
    <xf numFmtId="207" fontId="175" fillId="6" borderId="1" xfId="0" applyNumberFormat="1" applyFont="1" applyFill="1" applyBorder="1" applyAlignment="1">
      <alignment vertical="center"/>
    </xf>
    <xf numFmtId="3" fontId="6" fillId="6" borderId="1" xfId="0" applyNumberFormat="1" applyFont="1" applyFill="1" applyBorder="1" applyAlignment="1">
      <alignment vertical="center"/>
    </xf>
    <xf numFmtId="3" fontId="6" fillId="0" borderId="1" xfId="0" applyNumberFormat="1" applyFont="1" applyBorder="1" applyAlignment="1">
      <alignment vertical="center"/>
    </xf>
    <xf numFmtId="0" fontId="6" fillId="0" borderId="68" xfId="0" applyFont="1" applyFill="1" applyBorder="1" applyAlignment="1">
      <alignment horizontal="left" vertical="center" wrapText="1" indent="1"/>
    </xf>
    <xf numFmtId="0" fontId="4" fillId="0" borderId="55" xfId="0" applyFont="1" applyBorder="1" applyAlignment="1">
      <alignment vertical="center"/>
    </xf>
    <xf numFmtId="0" fontId="4" fillId="0" borderId="55" xfId="0" applyFont="1" applyBorder="1" applyAlignment="1">
      <alignment vertical="center" wrapText="1"/>
    </xf>
    <xf numFmtId="38" fontId="12" fillId="6" borderId="1" xfId="0" applyNumberFormat="1" applyFont="1" applyFill="1" applyBorder="1" applyAlignment="1">
      <alignment horizontal="right" wrapText="1"/>
    </xf>
    <xf numFmtId="38" fontId="17" fillId="0" borderId="1" xfId="0" applyNumberFormat="1" applyFont="1" applyFill="1" applyBorder="1" applyAlignment="1">
      <alignment horizontal="right" wrapText="1"/>
    </xf>
    <xf numFmtId="38" fontId="17" fillId="0" borderId="3" xfId="0" applyNumberFormat="1" applyFont="1" applyFill="1" applyBorder="1" applyAlignment="1">
      <alignment horizontal="right" wrapText="1"/>
    </xf>
    <xf numFmtId="0" fontId="17" fillId="0" borderId="1" xfId="0" applyFont="1" applyBorder="1" applyAlignment="1">
      <alignment vertical="center" wrapText="1"/>
    </xf>
    <xf numFmtId="0" fontId="0" fillId="0" borderId="0" xfId="0" applyBorder="1" applyAlignment="1">
      <alignment vertical="center" wrapText="1"/>
    </xf>
    <xf numFmtId="0" fontId="4" fillId="0" borderId="55" xfId="0" applyFont="1" applyFill="1" applyBorder="1" applyAlignment="1">
      <alignment vertical="center"/>
    </xf>
    <xf numFmtId="0" fontId="18"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2" fillId="0" borderId="16" xfId="0" applyFont="1" applyFill="1" applyBorder="1" applyAlignment="1">
      <alignment horizontal="left" vertical="center" wrapText="1" indent="1"/>
    </xf>
    <xf numFmtId="0" fontId="12" fillId="0" borderId="55" xfId="25575" applyFont="1" applyBorder="1" applyAlignment="1">
      <alignment horizontal="right" vertical="center" wrapText="1" indent="1"/>
    </xf>
    <xf numFmtId="0" fontId="12" fillId="0" borderId="10" xfId="0" applyFont="1" applyFill="1" applyBorder="1" applyAlignment="1">
      <alignment horizontal="left" vertical="center" wrapText="1" indent="1"/>
    </xf>
    <xf numFmtId="0" fontId="12" fillId="0" borderId="72" xfId="0" applyFont="1" applyFill="1" applyBorder="1" applyAlignment="1">
      <alignment horizontal="left" vertical="center" wrapText="1" indent="1"/>
    </xf>
    <xf numFmtId="38" fontId="12" fillId="6" borderId="10" xfId="0" applyNumberFormat="1" applyFont="1" applyFill="1" applyBorder="1" applyAlignment="1">
      <alignment horizontal="right"/>
    </xf>
    <xf numFmtId="38" fontId="12" fillId="0" borderId="10" xfId="0" applyNumberFormat="1" applyFont="1" applyFill="1" applyBorder="1" applyAlignment="1">
      <alignment horizontal="right"/>
    </xf>
    <xf numFmtId="38" fontId="17" fillId="6" borderId="69" xfId="0" applyNumberFormat="1" applyFont="1" applyFill="1" applyBorder="1" applyAlignment="1">
      <alignment horizontal="right"/>
    </xf>
    <xf numFmtId="0" fontId="12" fillId="0" borderId="81" xfId="0" applyFont="1" applyBorder="1" applyAlignment="1">
      <alignment horizontal="right" vertical="center" wrapText="1" indent="1"/>
    </xf>
    <xf numFmtId="38" fontId="13" fillId="0" borderId="69" xfId="0" applyNumberFormat="1" applyFont="1" applyFill="1" applyBorder="1" applyAlignment="1">
      <alignment horizontal="right"/>
    </xf>
    <xf numFmtId="0" fontId="12" fillId="0" borderId="82" xfId="0" applyFont="1" applyBorder="1" applyAlignment="1">
      <alignment horizontal="left" vertical="center" wrapText="1" indent="1"/>
    </xf>
    <xf numFmtId="0" fontId="13" fillId="0" borderId="82" xfId="0" applyFont="1" applyFill="1" applyBorder="1" applyAlignment="1">
      <alignment horizontal="left" vertical="center" wrapText="1" indent="1"/>
    </xf>
    <xf numFmtId="3" fontId="180" fillId="0" borderId="81" xfId="0" applyNumberFormat="1" applyFont="1" applyFill="1" applyBorder="1"/>
    <xf numFmtId="9" fontId="17" fillId="0" borderId="82" xfId="0" applyNumberFormat="1" applyFont="1" applyBorder="1" applyAlignment="1">
      <alignment horizontal="right" vertical="center" wrapText="1" indent="1"/>
    </xf>
    <xf numFmtId="38" fontId="17" fillId="0" borderId="82" xfId="0" applyNumberFormat="1" applyFont="1" applyFill="1" applyBorder="1" applyAlignment="1">
      <alignment horizontal="right"/>
    </xf>
    <xf numFmtId="0" fontId="17" fillId="0" borderId="52" xfId="0" applyFont="1" applyBorder="1" applyAlignment="1">
      <alignment vertical="top" wrapText="1"/>
    </xf>
    <xf numFmtId="9" fontId="17" fillId="0" borderId="53" xfId="0" applyNumberFormat="1" applyFont="1" applyBorder="1" applyAlignment="1">
      <alignment horizontal="right" vertical="center" wrapText="1" indent="1"/>
    </xf>
    <xf numFmtId="1" fontId="12" fillId="6" borderId="7" xfId="0" applyNumberFormat="1" applyFont="1" applyFill="1" applyBorder="1" applyAlignment="1">
      <alignment horizontal="right" vertical="center" wrapText="1" indent="1"/>
    </xf>
    <xf numFmtId="1" fontId="12" fillId="6" borderId="9" xfId="0" applyNumberFormat="1" applyFont="1" applyFill="1" applyBorder="1" applyAlignment="1">
      <alignment horizontal="right" vertical="center" wrapText="1" indent="1"/>
    </xf>
    <xf numFmtId="1" fontId="12" fillId="6" borderId="10" xfId="0" applyNumberFormat="1" applyFont="1" applyFill="1" applyBorder="1" applyAlignment="1">
      <alignment horizontal="right" vertical="center" wrapText="1" indent="1"/>
    </xf>
    <xf numFmtId="0" fontId="12" fillId="0" borderId="58" xfId="0" applyFont="1" applyFill="1" applyBorder="1" applyAlignment="1">
      <alignment horizontal="left" vertical="top"/>
    </xf>
    <xf numFmtId="0" fontId="12" fillId="0" borderId="57" xfId="0" applyFont="1" applyFill="1" applyBorder="1" applyAlignment="1">
      <alignment horizontal="left" vertical="top"/>
    </xf>
    <xf numFmtId="0" fontId="12" fillId="0" borderId="58" xfId="0" applyFont="1" applyFill="1" applyBorder="1" applyAlignment="1">
      <alignment horizontal="left" vertical="top" wrapText="1"/>
    </xf>
    <xf numFmtId="0" fontId="12" fillId="0" borderId="57" xfId="0" applyFont="1" applyFill="1" applyBorder="1" applyAlignment="1">
      <alignment horizontal="left" vertical="top" wrapText="1"/>
    </xf>
    <xf numFmtId="0" fontId="12" fillId="0" borderId="58"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5" xfId="0" applyFont="1" applyBorder="1" applyAlignment="1">
      <alignment horizontal="center" vertical="center"/>
    </xf>
    <xf numFmtId="0" fontId="0" fillId="0" borderId="5" xfId="0" applyBorder="1" applyAlignment="1">
      <alignment horizontal="center" vertical="center"/>
    </xf>
    <xf numFmtId="0" fontId="17" fillId="0" borderId="83" xfId="0" applyFont="1" applyBorder="1" applyAlignment="1">
      <alignment horizontal="left" vertical="top" wrapText="1"/>
    </xf>
    <xf numFmtId="0" fontId="17" fillId="0" borderId="84" xfId="0" applyFont="1" applyBorder="1" applyAlignment="1">
      <alignment horizontal="left" vertical="top" wrapText="1"/>
    </xf>
    <xf numFmtId="38" fontId="12" fillId="6" borderId="0" xfId="0" applyNumberFormat="1" applyFont="1" applyFill="1" applyBorder="1" applyAlignment="1">
      <alignment horizontal="center"/>
    </xf>
    <xf numFmtId="167" fontId="12" fillId="6" borderId="3" xfId="25573" applyNumberFormat="1" applyFont="1" applyFill="1" applyBorder="1" applyAlignment="1">
      <alignment horizontal="center" vertical="center" wrapText="1"/>
    </xf>
    <xf numFmtId="167" fontId="12" fillId="6" borderId="56" xfId="25573"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Fill="1" applyBorder="1" applyAlignment="1">
      <alignment horizontal="center" vertical="center"/>
    </xf>
    <xf numFmtId="3" fontId="13" fillId="0" borderId="5" xfId="0" applyNumberFormat="1" applyFont="1" applyFill="1" applyBorder="1" applyAlignment="1">
      <alignment horizontal="center" vertical="center"/>
    </xf>
    <xf numFmtId="3" fontId="12" fillId="0" borderId="5" xfId="0" applyNumberFormat="1" applyFont="1" applyFill="1" applyBorder="1" applyAlignment="1">
      <alignment horizontal="center" vertical="center"/>
    </xf>
    <xf numFmtId="0" fontId="12" fillId="0" borderId="5" xfId="0" applyFont="1" applyBorder="1" applyAlignment="1">
      <alignment horizontal="center" vertical="center"/>
    </xf>
    <xf numFmtId="38" fontId="12" fillId="6" borderId="3" xfId="0" applyNumberFormat="1" applyFont="1" applyFill="1" applyBorder="1" applyAlignment="1">
      <alignment horizontal="center"/>
    </xf>
    <xf numFmtId="38" fontId="12" fillId="6" borderId="56" xfId="0" applyNumberFormat="1" applyFont="1" applyFill="1" applyBorder="1" applyAlignment="1">
      <alignment horizontal="center"/>
    </xf>
    <xf numFmtId="38" fontId="12" fillId="6" borderId="57" xfId="0" applyNumberFormat="1" applyFont="1" applyFill="1" applyBorder="1" applyAlignment="1">
      <alignment horizontal="center"/>
    </xf>
    <xf numFmtId="38" fontId="12" fillId="6" borderId="6" xfId="0" applyNumberFormat="1" applyFont="1" applyFill="1" applyBorder="1" applyAlignment="1">
      <alignment horizontal="center" vertical="center" wrapText="1"/>
    </xf>
    <xf numFmtId="0" fontId="12" fillId="6" borderId="0" xfId="0" applyFont="1" applyFill="1" applyBorder="1" applyAlignment="1">
      <alignment horizontal="center" vertical="center" wrapText="1"/>
    </xf>
    <xf numFmtId="38" fontId="12" fillId="6" borderId="13" xfId="0" applyNumberFormat="1" applyFont="1" applyFill="1" applyBorder="1" applyAlignment="1">
      <alignment horizontal="center"/>
    </xf>
    <xf numFmtId="38" fontId="12" fillId="6" borderId="2" xfId="0" applyNumberFormat="1" applyFont="1" applyFill="1" applyBorder="1" applyAlignment="1">
      <alignment horizontal="center"/>
    </xf>
    <xf numFmtId="38" fontId="12" fillId="6" borderId="9" xfId="0" applyNumberFormat="1" applyFont="1" applyFill="1" applyBorder="1" applyAlignment="1">
      <alignment horizontal="center"/>
    </xf>
    <xf numFmtId="43" fontId="12" fillId="6" borderId="3" xfId="25573" applyFont="1" applyFill="1" applyBorder="1" applyAlignment="1">
      <alignment horizontal="center" vertical="center" wrapText="1"/>
    </xf>
    <xf numFmtId="43" fontId="12" fillId="6" borderId="56" xfId="25573" applyFont="1" applyFill="1" applyBorder="1" applyAlignment="1">
      <alignment horizontal="center" vertical="center" wrapText="1"/>
    </xf>
    <xf numFmtId="43" fontId="12" fillId="6" borderId="57" xfId="25573" applyFont="1" applyFill="1" applyBorder="1" applyAlignment="1">
      <alignment horizontal="center" vertical="center" wrapText="1"/>
    </xf>
    <xf numFmtId="208" fontId="12" fillId="6" borderId="12" xfId="25573" applyNumberFormat="1" applyFont="1" applyFill="1" applyBorder="1" applyAlignment="1">
      <alignment horizontal="center" vertical="center" wrapText="1"/>
    </xf>
    <xf numFmtId="208" fontId="12" fillId="6" borderId="5" xfId="25573" applyNumberFormat="1" applyFont="1" applyFill="1" applyBorder="1" applyAlignment="1">
      <alignment horizontal="center" vertical="center" wrapText="1"/>
    </xf>
    <xf numFmtId="167" fontId="12" fillId="6" borderId="58" xfId="25573" applyNumberFormat="1" applyFont="1" applyFill="1" applyBorder="1" applyAlignment="1">
      <alignment horizontal="center" vertical="center" wrapText="1"/>
    </xf>
    <xf numFmtId="167" fontId="12" fillId="6" borderId="68" xfId="25573" applyNumberFormat="1" applyFont="1" applyFill="1" applyBorder="1" applyAlignment="1">
      <alignment horizontal="center" vertical="center" wrapText="1"/>
    </xf>
    <xf numFmtId="167" fontId="12" fillId="6" borderId="57" xfId="25573" applyNumberFormat="1" applyFont="1" applyFill="1" applyBorder="1" applyAlignment="1">
      <alignment horizontal="center" vertical="center" wrapText="1"/>
    </xf>
    <xf numFmtId="38" fontId="17" fillId="6" borderId="1" xfId="0" applyNumberFormat="1" applyFont="1" applyFill="1" applyBorder="1" applyAlignment="1">
      <alignment horizontal="left" vertical="center" wrapText="1" indent="1"/>
    </xf>
    <xf numFmtId="38" fontId="17" fillId="112" borderId="1" xfId="0" applyNumberFormat="1" applyFont="1" applyFill="1" applyBorder="1" applyAlignment="1">
      <alignment horizontal="left" vertical="center" wrapText="1" indent="1"/>
    </xf>
  </cellXfs>
  <cellStyles count="37549">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䍟剃 嬀　崀 2 2" xfId="31603"/>
    <cellStyle name="⁤⸰〰〰䍟剃 嬀　崀 3" xfId="25578"/>
    <cellStyle name="0" xfId="276"/>
    <cellStyle name="0 2" xfId="277"/>
    <cellStyle name="0.00" xfId="278"/>
    <cellStyle name="0.00 2" xfId="279"/>
    <cellStyle name="1" xfId="280"/>
    <cellStyle name="1 2" xfId="25579"/>
    <cellStyle name="20% - Accent1 10" xfId="281"/>
    <cellStyle name="20% - Accent1 10 2" xfId="282"/>
    <cellStyle name="20% - Accent1 10 2 2" xfId="19634"/>
    <cellStyle name="20% - Accent1 10 2 2 2" xfId="31604"/>
    <cellStyle name="20% - Accent1 10 2 3" xfId="25580"/>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2 2 2" xfId="31608"/>
    <cellStyle name="20% - Accent1 2 2 3 2 2 3" xfId="25584"/>
    <cellStyle name="20% - Accent1 2 2 3 2 3" xfId="19637"/>
    <cellStyle name="20% - Accent1 2 2 3 2 3 2" xfId="31607"/>
    <cellStyle name="20% - Accent1 2 2 3 2 4" xfId="25583"/>
    <cellStyle name="20% - Accent1 2 2 3 3" xfId="295"/>
    <cellStyle name="20% - Accent1 2 2 3 3 2" xfId="19639"/>
    <cellStyle name="20% - Accent1 2 2 3 3 2 2" xfId="31609"/>
    <cellStyle name="20% - Accent1 2 2 3 3 3" xfId="25585"/>
    <cellStyle name="20% - Accent1 2 2 3 4" xfId="296"/>
    <cellStyle name="20% - Accent1 2 2 3 5" xfId="19636"/>
    <cellStyle name="20% - Accent1 2 2 3 5 2" xfId="31606"/>
    <cellStyle name="20% - Accent1 2 2 3 6" xfId="25582"/>
    <cellStyle name="20% - Accent1 2 2 4" xfId="297"/>
    <cellStyle name="20% - Accent1 2 2 4 2" xfId="298"/>
    <cellStyle name="20% - Accent1 2 2 4 2 2" xfId="19641"/>
    <cellStyle name="20% - Accent1 2 2 4 2 2 2" xfId="31611"/>
    <cellStyle name="20% - Accent1 2 2 4 2 3" xfId="25587"/>
    <cellStyle name="20% - Accent1 2 2 4 3" xfId="299"/>
    <cellStyle name="20% - Accent1 2 2 4 4" xfId="19640"/>
    <cellStyle name="20% - Accent1 2 2 4 4 2" xfId="31610"/>
    <cellStyle name="20% - Accent1 2 2 4 5" xfId="25586"/>
    <cellStyle name="20% - Accent1 2 2 5" xfId="300"/>
    <cellStyle name="20% - Accent1 2 2 5 2" xfId="301"/>
    <cellStyle name="20% - Accent1 2 2 5 3" xfId="19642"/>
    <cellStyle name="20% - Accent1 2 2 5 3 2" xfId="31612"/>
    <cellStyle name="20% - Accent1 2 2 5 4" xfId="25588"/>
    <cellStyle name="20% - Accent1 2 2 6" xfId="302"/>
    <cellStyle name="20% - Accent1 2 2 6 2" xfId="303"/>
    <cellStyle name="20% - Accent1 2 2 7" xfId="304"/>
    <cellStyle name="20% - Accent1 2 2 8" xfId="19635"/>
    <cellStyle name="20% - Accent1 2 2 8 2" xfId="31605"/>
    <cellStyle name="20% - Accent1 2 2 9" xfId="25581"/>
    <cellStyle name="20% - Accent1 2 3" xfId="305"/>
    <cellStyle name="20% - Accent1 2 3 2" xfId="306"/>
    <cellStyle name="20% - Accent1 2 3 2 2" xfId="307"/>
    <cellStyle name="20% - Accent1 2 3 2 3" xfId="308"/>
    <cellStyle name="20% - Accent1 2 3 2 4" xfId="309"/>
    <cellStyle name="20% - Accent1 2 3 2 5" xfId="19643"/>
    <cellStyle name="20% - Accent1 2 3 2 5 2" xfId="31613"/>
    <cellStyle name="20% - Accent1 2 3 2 6" xfId="25589"/>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2 2 2" xfId="31617"/>
    <cellStyle name="20% - Accent1 3 2 2 2 2 3" xfId="25593"/>
    <cellStyle name="20% - Accent1 3 2 2 2 3" xfId="328"/>
    <cellStyle name="20% - Accent1 3 2 2 2 4" xfId="19646"/>
    <cellStyle name="20% - Accent1 3 2 2 2 4 2" xfId="31616"/>
    <cellStyle name="20% - Accent1 3 2 2 2 5" xfId="25592"/>
    <cellStyle name="20% - Accent1 3 2 2 3" xfId="329"/>
    <cellStyle name="20% - Accent1 3 2 2 3 2" xfId="330"/>
    <cellStyle name="20% - Accent1 3 2 2 3 3" xfId="19648"/>
    <cellStyle name="20% - Accent1 3 2 2 3 3 2" xfId="31618"/>
    <cellStyle name="20% - Accent1 3 2 2 3 4" xfId="25594"/>
    <cellStyle name="20% - Accent1 3 2 2 4" xfId="331"/>
    <cellStyle name="20% - Accent1 3 2 2 5" xfId="19645"/>
    <cellStyle name="20% - Accent1 3 2 2 5 2" xfId="31615"/>
    <cellStyle name="20% - Accent1 3 2 2 6" xfId="25591"/>
    <cellStyle name="20% - Accent1 3 2 3" xfId="332"/>
    <cellStyle name="20% - Accent1 3 2 3 2" xfId="333"/>
    <cellStyle name="20% - Accent1 3 2 3 2 2" xfId="19650"/>
    <cellStyle name="20% - Accent1 3 2 3 2 2 2" xfId="31620"/>
    <cellStyle name="20% - Accent1 3 2 3 2 3" xfId="25596"/>
    <cellStyle name="20% - Accent1 3 2 3 3" xfId="334"/>
    <cellStyle name="20% - Accent1 3 2 3 4" xfId="19649"/>
    <cellStyle name="20% - Accent1 3 2 3 4 2" xfId="31619"/>
    <cellStyle name="20% - Accent1 3 2 3 5" xfId="25595"/>
    <cellStyle name="20% - Accent1 3 2 4" xfId="335"/>
    <cellStyle name="20% - Accent1 3 2 4 2" xfId="336"/>
    <cellStyle name="20% - Accent1 3 2 4 3" xfId="19651"/>
    <cellStyle name="20% - Accent1 3 2 4 3 2" xfId="31621"/>
    <cellStyle name="20% - Accent1 3 2 4 4" xfId="25597"/>
    <cellStyle name="20% - Accent1 3 2 5" xfId="337"/>
    <cellStyle name="20% - Accent1 3 2 5 2" xfId="338"/>
    <cellStyle name="20% - Accent1 3 2 6" xfId="339"/>
    <cellStyle name="20% - Accent1 3 2 6 2" xfId="340"/>
    <cellStyle name="20% - Accent1 3 2 7" xfId="341"/>
    <cellStyle name="20% - Accent1 3 2 8" xfId="19644"/>
    <cellStyle name="20% - Accent1 3 2 8 2" xfId="31614"/>
    <cellStyle name="20% - Accent1 3 2 9" xfId="25590"/>
    <cellStyle name="20% - Accent1 3 3" xfId="342"/>
    <cellStyle name="20% - Accent1 3 3 2" xfId="343"/>
    <cellStyle name="20% - Accent1 3 3 2 2" xfId="344"/>
    <cellStyle name="20% - Accent1 3 3 2 2 2" xfId="19654"/>
    <cellStyle name="20% - Accent1 3 3 2 2 2 2" xfId="31624"/>
    <cellStyle name="20% - Accent1 3 3 2 2 3" xfId="25600"/>
    <cellStyle name="20% - Accent1 3 3 2 3" xfId="19653"/>
    <cellStyle name="20% - Accent1 3 3 2 3 2" xfId="31623"/>
    <cellStyle name="20% - Accent1 3 3 2 4" xfId="25599"/>
    <cellStyle name="20% - Accent1 3 3 3" xfId="345"/>
    <cellStyle name="20% - Accent1 3 3 3 2" xfId="19655"/>
    <cellStyle name="20% - Accent1 3 3 3 2 2" xfId="31625"/>
    <cellStyle name="20% - Accent1 3 3 3 3" xfId="25601"/>
    <cellStyle name="20% - Accent1 3 3 4" xfId="346"/>
    <cellStyle name="20% - Accent1 3 3 5" xfId="19652"/>
    <cellStyle name="20% - Accent1 3 3 5 2" xfId="31622"/>
    <cellStyle name="20% - Accent1 3 3 6" xfId="25598"/>
    <cellStyle name="20% - Accent1 3 4" xfId="347"/>
    <cellStyle name="20% - Accent1 3 4 2" xfId="348"/>
    <cellStyle name="20% - Accent1 3 4 2 2" xfId="19657"/>
    <cellStyle name="20% - Accent1 3 4 2 2 2" xfId="31627"/>
    <cellStyle name="20% - Accent1 3 4 2 3" xfId="25603"/>
    <cellStyle name="20% - Accent1 3 4 3" xfId="349"/>
    <cellStyle name="20% - Accent1 3 4 4" xfId="19656"/>
    <cellStyle name="20% - Accent1 3 4 4 2" xfId="31626"/>
    <cellStyle name="20% - Accent1 3 4 5" xfId="25602"/>
    <cellStyle name="20% - Accent1 3 5" xfId="350"/>
    <cellStyle name="20% - Accent1 3 5 2" xfId="351"/>
    <cellStyle name="20% - Accent1 3 5 3" xfId="19658"/>
    <cellStyle name="20% - Accent1 3 5 3 2" xfId="31628"/>
    <cellStyle name="20% - Accent1 3 5 4" xfId="25604"/>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2 2 2" xfId="31632"/>
    <cellStyle name="20% - Accent1 4 2 2 2 2 3" xfId="25608"/>
    <cellStyle name="20% - Accent1 4 2 2 2 3" xfId="364"/>
    <cellStyle name="20% - Accent1 4 2 2 2 4" xfId="19661"/>
    <cellStyle name="20% - Accent1 4 2 2 2 4 2" xfId="31631"/>
    <cellStyle name="20% - Accent1 4 2 2 2 5" xfId="25607"/>
    <cellStyle name="20% - Accent1 4 2 2 3" xfId="365"/>
    <cellStyle name="20% - Accent1 4 2 2 3 2" xfId="366"/>
    <cellStyle name="20% - Accent1 4 2 2 3 3" xfId="19663"/>
    <cellStyle name="20% - Accent1 4 2 2 3 3 2" xfId="31633"/>
    <cellStyle name="20% - Accent1 4 2 2 3 4" xfId="25609"/>
    <cellStyle name="20% - Accent1 4 2 2 4" xfId="367"/>
    <cellStyle name="20% - Accent1 4 2 2 5" xfId="19660"/>
    <cellStyle name="20% - Accent1 4 2 2 5 2" xfId="31630"/>
    <cellStyle name="20% - Accent1 4 2 2 6" xfId="25606"/>
    <cellStyle name="20% - Accent1 4 2 3" xfId="368"/>
    <cellStyle name="20% - Accent1 4 2 3 2" xfId="369"/>
    <cellStyle name="20% - Accent1 4 2 3 2 2" xfId="19665"/>
    <cellStyle name="20% - Accent1 4 2 3 2 2 2" xfId="31635"/>
    <cellStyle name="20% - Accent1 4 2 3 2 3" xfId="25611"/>
    <cellStyle name="20% - Accent1 4 2 3 3" xfId="370"/>
    <cellStyle name="20% - Accent1 4 2 3 4" xfId="19664"/>
    <cellStyle name="20% - Accent1 4 2 3 4 2" xfId="31634"/>
    <cellStyle name="20% - Accent1 4 2 3 5" xfId="25610"/>
    <cellStyle name="20% - Accent1 4 2 4" xfId="371"/>
    <cellStyle name="20% - Accent1 4 2 4 2" xfId="372"/>
    <cellStyle name="20% - Accent1 4 2 4 3" xfId="19666"/>
    <cellStyle name="20% - Accent1 4 2 4 3 2" xfId="31636"/>
    <cellStyle name="20% - Accent1 4 2 4 4" xfId="25612"/>
    <cellStyle name="20% - Accent1 4 2 5" xfId="373"/>
    <cellStyle name="20% - Accent1 4 2 5 2" xfId="374"/>
    <cellStyle name="20% - Accent1 4 2 6" xfId="375"/>
    <cellStyle name="20% - Accent1 4 2 6 2" xfId="376"/>
    <cellStyle name="20% - Accent1 4 2 7" xfId="377"/>
    <cellStyle name="20% - Accent1 4 2 8" xfId="19659"/>
    <cellStyle name="20% - Accent1 4 2 8 2" xfId="31629"/>
    <cellStyle name="20% - Accent1 4 2 9" xfId="25605"/>
    <cellStyle name="20% - Accent1 4 3" xfId="378"/>
    <cellStyle name="20% - Accent1 4 3 2" xfId="379"/>
    <cellStyle name="20% - Accent1 4 3 2 2" xfId="19668"/>
    <cellStyle name="20% - Accent1 4 3 2 2 2" xfId="31638"/>
    <cellStyle name="20% - Accent1 4 3 2 3" xfId="25614"/>
    <cellStyle name="20% - Accent1 4 3 3" xfId="380"/>
    <cellStyle name="20% - Accent1 4 3 3 2" xfId="19669"/>
    <cellStyle name="20% - Accent1 4 3 3 2 2" xfId="31639"/>
    <cellStyle name="20% - Accent1 4 3 3 3" xfId="25615"/>
    <cellStyle name="20% - Accent1 4 3 4" xfId="381"/>
    <cellStyle name="20% - Accent1 4 3 5" xfId="19667"/>
    <cellStyle name="20% - Accent1 4 3 5 2" xfId="31637"/>
    <cellStyle name="20% - Accent1 4 3 6" xfId="25613"/>
    <cellStyle name="20% - Accent1 4 4" xfId="382"/>
    <cellStyle name="20% - Accent1 4 4 2" xfId="383"/>
    <cellStyle name="20% - Accent1 4 4 2 2" xfId="19671"/>
    <cellStyle name="20% - Accent1 4 4 2 2 2" xfId="31641"/>
    <cellStyle name="20% - Accent1 4 4 2 3" xfId="25617"/>
    <cellStyle name="20% - Accent1 4 4 3" xfId="384"/>
    <cellStyle name="20% - Accent1 4 4 4" xfId="19670"/>
    <cellStyle name="20% - Accent1 4 4 4 2" xfId="31640"/>
    <cellStyle name="20% - Accent1 4 4 5" xfId="25616"/>
    <cellStyle name="20% - Accent1 4 5" xfId="385"/>
    <cellStyle name="20% - Accent1 4 5 2" xfId="19672"/>
    <cellStyle name="20% - Accent1 4 5 2 2" xfId="31642"/>
    <cellStyle name="20% - Accent1 4 5 3" xfId="25618"/>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2 2 2" xfId="31646"/>
    <cellStyle name="20% - Accent1 5 2 2 2 2 3" xfId="25622"/>
    <cellStyle name="20% - Accent1 5 2 2 2 3" xfId="19675"/>
    <cellStyle name="20% - Accent1 5 2 2 2 3 2" xfId="31645"/>
    <cellStyle name="20% - Accent1 5 2 2 2 4" xfId="25621"/>
    <cellStyle name="20% - Accent1 5 2 2 3" xfId="397"/>
    <cellStyle name="20% - Accent1 5 2 2 3 2" xfId="19677"/>
    <cellStyle name="20% - Accent1 5 2 2 3 2 2" xfId="31647"/>
    <cellStyle name="20% - Accent1 5 2 2 3 3" xfId="25623"/>
    <cellStyle name="20% - Accent1 5 2 2 4" xfId="19674"/>
    <cellStyle name="20% - Accent1 5 2 2 4 2" xfId="31644"/>
    <cellStyle name="20% - Accent1 5 2 2 5" xfId="25620"/>
    <cellStyle name="20% - Accent1 5 2 3" xfId="398"/>
    <cellStyle name="20% - Accent1 5 2 3 2" xfId="399"/>
    <cellStyle name="20% - Accent1 5 2 3 2 2" xfId="19679"/>
    <cellStyle name="20% - Accent1 5 2 3 2 2 2" xfId="31649"/>
    <cellStyle name="20% - Accent1 5 2 3 2 3" xfId="25625"/>
    <cellStyle name="20% - Accent1 5 2 3 3" xfId="19678"/>
    <cellStyle name="20% - Accent1 5 2 3 3 2" xfId="31648"/>
    <cellStyle name="20% - Accent1 5 2 3 4" xfId="25624"/>
    <cellStyle name="20% - Accent1 5 2 4" xfId="400"/>
    <cellStyle name="20% - Accent1 5 2 4 2" xfId="19680"/>
    <cellStyle name="20% - Accent1 5 2 4 2 2" xfId="31650"/>
    <cellStyle name="20% - Accent1 5 2 4 3" xfId="25626"/>
    <cellStyle name="20% - Accent1 5 2 5" xfId="401"/>
    <cellStyle name="20% - Accent1 5 2 6" xfId="19673"/>
    <cellStyle name="20% - Accent1 5 2 6 2" xfId="31643"/>
    <cellStyle name="20% - Accent1 5 2 7" xfId="25619"/>
    <cellStyle name="20% - Accent1 5 3" xfId="402"/>
    <cellStyle name="20% - Accent1 5 3 2" xfId="403"/>
    <cellStyle name="20% - Accent1 5 3 3" xfId="19681"/>
    <cellStyle name="20% - Accent1 5 3 3 2" xfId="31651"/>
    <cellStyle name="20% - Accent1 5 3 4" xfId="25627"/>
    <cellStyle name="20% - Accent1 5 4" xfId="404"/>
    <cellStyle name="20% - Accent1 5 5" xfId="405"/>
    <cellStyle name="20% - Accent1 6" xfId="406"/>
    <cellStyle name="20% - Accent1 6 2" xfId="407"/>
    <cellStyle name="20% - Accent1 6 2 2" xfId="408"/>
    <cellStyle name="20% - Accent1 6 2 2 2" xfId="19683"/>
    <cellStyle name="20% - Accent1 6 2 2 2 2" xfId="31653"/>
    <cellStyle name="20% - Accent1 6 2 2 3" xfId="25629"/>
    <cellStyle name="20% - Accent1 6 2 3" xfId="409"/>
    <cellStyle name="20% - Accent1 6 2 4" xfId="410"/>
    <cellStyle name="20% - Accent1 6 3" xfId="411"/>
    <cellStyle name="20% - Accent1 6 3 2" xfId="412"/>
    <cellStyle name="20% - Accent1 6 3 2 2" xfId="413"/>
    <cellStyle name="20% - Accent1 6 3 2 2 2" xfId="19686"/>
    <cellStyle name="20% - Accent1 6 3 2 2 2 2" xfId="31656"/>
    <cellStyle name="20% - Accent1 6 3 2 2 3" xfId="25632"/>
    <cellStyle name="20% - Accent1 6 3 2 3" xfId="19685"/>
    <cellStyle name="20% - Accent1 6 3 2 3 2" xfId="31655"/>
    <cellStyle name="20% - Accent1 6 3 2 4" xfId="25631"/>
    <cellStyle name="20% - Accent1 6 3 3" xfId="414"/>
    <cellStyle name="20% - Accent1 6 3 3 2" xfId="19687"/>
    <cellStyle name="20% - Accent1 6 3 3 2 2" xfId="31657"/>
    <cellStyle name="20% - Accent1 6 3 3 3" xfId="25633"/>
    <cellStyle name="20% - Accent1 6 3 4" xfId="415"/>
    <cellStyle name="20% - Accent1 6 3 5" xfId="19684"/>
    <cellStyle name="20% - Accent1 6 3 5 2" xfId="31654"/>
    <cellStyle name="20% - Accent1 6 3 6" xfId="25630"/>
    <cellStyle name="20% - Accent1 6 4" xfId="416"/>
    <cellStyle name="20% - Accent1 6 4 2" xfId="417"/>
    <cellStyle name="20% - Accent1 6 4 2 2" xfId="19689"/>
    <cellStyle name="20% - Accent1 6 4 2 2 2" xfId="31659"/>
    <cellStyle name="20% - Accent1 6 4 2 3" xfId="25635"/>
    <cellStyle name="20% - Accent1 6 4 3" xfId="19688"/>
    <cellStyle name="20% - Accent1 6 4 3 2" xfId="31658"/>
    <cellStyle name="20% - Accent1 6 4 4" xfId="25634"/>
    <cellStyle name="20% - Accent1 6 5" xfId="418"/>
    <cellStyle name="20% - Accent1 6 5 2" xfId="19690"/>
    <cellStyle name="20% - Accent1 6 5 2 2" xfId="31660"/>
    <cellStyle name="20% - Accent1 6 5 3" xfId="25636"/>
    <cellStyle name="20% - Accent1 6 6" xfId="419"/>
    <cellStyle name="20% - Accent1 6 7" xfId="19682"/>
    <cellStyle name="20% - Accent1 6 7 2" xfId="31652"/>
    <cellStyle name="20% - Accent1 6 8" xfId="25628"/>
    <cellStyle name="20% - Accent1 7" xfId="420"/>
    <cellStyle name="20% - Accent1 7 2" xfId="421"/>
    <cellStyle name="20% - Accent1 7 2 2" xfId="422"/>
    <cellStyle name="20% - Accent1 7 2 2 2" xfId="423"/>
    <cellStyle name="20% - Accent1 7 2 2 2 2" xfId="19694"/>
    <cellStyle name="20% - Accent1 7 2 2 2 2 2" xfId="31664"/>
    <cellStyle name="20% - Accent1 7 2 2 2 3" xfId="25640"/>
    <cellStyle name="20% - Accent1 7 2 2 3" xfId="19693"/>
    <cellStyle name="20% - Accent1 7 2 2 3 2" xfId="31663"/>
    <cellStyle name="20% - Accent1 7 2 2 4" xfId="25639"/>
    <cellStyle name="20% - Accent1 7 2 3" xfId="424"/>
    <cellStyle name="20% - Accent1 7 2 3 2" xfId="19695"/>
    <cellStyle name="20% - Accent1 7 2 3 2 2" xfId="31665"/>
    <cellStyle name="20% - Accent1 7 2 3 3" xfId="25641"/>
    <cellStyle name="20% - Accent1 7 2 4" xfId="19692"/>
    <cellStyle name="20% - Accent1 7 2 4 2" xfId="31662"/>
    <cellStyle name="20% - Accent1 7 2 5" xfId="25638"/>
    <cellStyle name="20% - Accent1 7 3" xfId="425"/>
    <cellStyle name="20% - Accent1 7 3 2" xfId="426"/>
    <cellStyle name="20% - Accent1 7 3 2 2" xfId="19697"/>
    <cellStyle name="20% - Accent1 7 3 2 2 2" xfId="31667"/>
    <cellStyle name="20% - Accent1 7 3 2 3" xfId="25643"/>
    <cellStyle name="20% - Accent1 7 3 3" xfId="19696"/>
    <cellStyle name="20% - Accent1 7 3 3 2" xfId="31666"/>
    <cellStyle name="20% - Accent1 7 3 4" xfId="25642"/>
    <cellStyle name="20% - Accent1 7 4" xfId="427"/>
    <cellStyle name="20% - Accent1 7 4 2" xfId="19698"/>
    <cellStyle name="20% - Accent1 7 4 2 2" xfId="31668"/>
    <cellStyle name="20% - Accent1 7 4 3" xfId="25644"/>
    <cellStyle name="20% - Accent1 7 5" xfId="428"/>
    <cellStyle name="20% - Accent1 7 6" xfId="19691"/>
    <cellStyle name="20% - Accent1 7 6 2" xfId="31661"/>
    <cellStyle name="20% - Accent1 7 7" xfId="25637"/>
    <cellStyle name="20% - Accent1 8" xfId="429"/>
    <cellStyle name="20% - Accent1 8 2" xfId="430"/>
    <cellStyle name="20% - Accent1 8 3" xfId="431"/>
    <cellStyle name="20% - Accent1 8 3 2" xfId="19699"/>
    <cellStyle name="20% - Accent1 8 3 2 2" xfId="31669"/>
    <cellStyle name="20% - Accent1 8 3 3" xfId="25645"/>
    <cellStyle name="20% - Accent1 8 4" xfId="432"/>
    <cellStyle name="20% - Accent1 9" xfId="433"/>
    <cellStyle name="20% - Accent1 9 2" xfId="434"/>
    <cellStyle name="20% - Accent1 9 2 2" xfId="19700"/>
    <cellStyle name="20% - Accent1 9 2 2 2" xfId="31670"/>
    <cellStyle name="20% - Accent1 9 2 3" xfId="25646"/>
    <cellStyle name="20% - Accent1 9 3" xfId="435"/>
    <cellStyle name="20% - Accent2 10" xfId="436"/>
    <cellStyle name="20% - Accent2 10 2" xfId="437"/>
    <cellStyle name="20% - Accent2 10 2 2" xfId="19701"/>
    <cellStyle name="20% - Accent2 10 2 2 2" xfId="31671"/>
    <cellStyle name="20% - Accent2 10 2 3" xfId="25647"/>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2 2 2" xfId="31675"/>
    <cellStyle name="20% - Accent2 2 2 3 2 2 3" xfId="25651"/>
    <cellStyle name="20% - Accent2 2 2 3 2 3" xfId="19704"/>
    <cellStyle name="20% - Accent2 2 2 3 2 3 2" xfId="31674"/>
    <cellStyle name="20% - Accent2 2 2 3 2 4" xfId="25650"/>
    <cellStyle name="20% - Accent2 2 2 3 3" xfId="450"/>
    <cellStyle name="20% - Accent2 2 2 3 3 2" xfId="19706"/>
    <cellStyle name="20% - Accent2 2 2 3 3 2 2" xfId="31676"/>
    <cellStyle name="20% - Accent2 2 2 3 3 3" xfId="25652"/>
    <cellStyle name="20% - Accent2 2 2 3 4" xfId="451"/>
    <cellStyle name="20% - Accent2 2 2 3 5" xfId="19703"/>
    <cellStyle name="20% - Accent2 2 2 3 5 2" xfId="31673"/>
    <cellStyle name="20% - Accent2 2 2 3 6" xfId="25649"/>
    <cellStyle name="20% - Accent2 2 2 4" xfId="452"/>
    <cellStyle name="20% - Accent2 2 2 4 2" xfId="453"/>
    <cellStyle name="20% - Accent2 2 2 4 2 2" xfId="19708"/>
    <cellStyle name="20% - Accent2 2 2 4 2 2 2" xfId="31678"/>
    <cellStyle name="20% - Accent2 2 2 4 2 3" xfId="25654"/>
    <cellStyle name="20% - Accent2 2 2 4 3" xfId="454"/>
    <cellStyle name="20% - Accent2 2 2 4 4" xfId="19707"/>
    <cellStyle name="20% - Accent2 2 2 4 4 2" xfId="31677"/>
    <cellStyle name="20% - Accent2 2 2 4 5" xfId="25653"/>
    <cellStyle name="20% - Accent2 2 2 5" xfId="455"/>
    <cellStyle name="20% - Accent2 2 2 5 2" xfId="456"/>
    <cellStyle name="20% - Accent2 2 2 5 3" xfId="19709"/>
    <cellStyle name="20% - Accent2 2 2 5 3 2" xfId="31679"/>
    <cellStyle name="20% - Accent2 2 2 5 4" xfId="25655"/>
    <cellStyle name="20% - Accent2 2 2 6" xfId="457"/>
    <cellStyle name="20% - Accent2 2 2 6 2" xfId="458"/>
    <cellStyle name="20% - Accent2 2 2 7" xfId="459"/>
    <cellStyle name="20% - Accent2 2 2 8" xfId="19702"/>
    <cellStyle name="20% - Accent2 2 2 8 2" xfId="31672"/>
    <cellStyle name="20% - Accent2 2 2 9" xfId="25648"/>
    <cellStyle name="20% - Accent2 2 3" xfId="460"/>
    <cellStyle name="20% - Accent2 2 3 2" xfId="461"/>
    <cellStyle name="20% - Accent2 2 3 2 2" xfId="462"/>
    <cellStyle name="20% - Accent2 2 3 2 3" xfId="463"/>
    <cellStyle name="20% - Accent2 2 3 2 4" xfId="464"/>
    <cellStyle name="20% - Accent2 2 3 2 5" xfId="19710"/>
    <cellStyle name="20% - Accent2 2 3 2 5 2" xfId="31680"/>
    <cellStyle name="20% - Accent2 2 3 2 6" xfId="25656"/>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2 2 2" xfId="31684"/>
    <cellStyle name="20% - Accent2 3 2 2 2 2 3" xfId="25660"/>
    <cellStyle name="20% - Accent2 3 2 2 2 3" xfId="483"/>
    <cellStyle name="20% - Accent2 3 2 2 2 4" xfId="19713"/>
    <cellStyle name="20% - Accent2 3 2 2 2 4 2" xfId="31683"/>
    <cellStyle name="20% - Accent2 3 2 2 2 5" xfId="25659"/>
    <cellStyle name="20% - Accent2 3 2 2 3" xfId="484"/>
    <cellStyle name="20% - Accent2 3 2 2 3 2" xfId="485"/>
    <cellStyle name="20% - Accent2 3 2 2 3 3" xfId="19715"/>
    <cellStyle name="20% - Accent2 3 2 2 3 3 2" xfId="31685"/>
    <cellStyle name="20% - Accent2 3 2 2 3 4" xfId="25661"/>
    <cellStyle name="20% - Accent2 3 2 2 4" xfId="486"/>
    <cellStyle name="20% - Accent2 3 2 2 5" xfId="19712"/>
    <cellStyle name="20% - Accent2 3 2 2 5 2" xfId="31682"/>
    <cellStyle name="20% - Accent2 3 2 2 6" xfId="25658"/>
    <cellStyle name="20% - Accent2 3 2 3" xfId="487"/>
    <cellStyle name="20% - Accent2 3 2 3 2" xfId="488"/>
    <cellStyle name="20% - Accent2 3 2 3 2 2" xfId="19717"/>
    <cellStyle name="20% - Accent2 3 2 3 2 2 2" xfId="31687"/>
    <cellStyle name="20% - Accent2 3 2 3 2 3" xfId="25663"/>
    <cellStyle name="20% - Accent2 3 2 3 3" xfId="489"/>
    <cellStyle name="20% - Accent2 3 2 3 4" xfId="19716"/>
    <cellStyle name="20% - Accent2 3 2 3 4 2" xfId="31686"/>
    <cellStyle name="20% - Accent2 3 2 3 5" xfId="25662"/>
    <cellStyle name="20% - Accent2 3 2 4" xfId="490"/>
    <cellStyle name="20% - Accent2 3 2 4 2" xfId="491"/>
    <cellStyle name="20% - Accent2 3 2 4 3" xfId="19718"/>
    <cellStyle name="20% - Accent2 3 2 4 3 2" xfId="31688"/>
    <cellStyle name="20% - Accent2 3 2 4 4" xfId="25664"/>
    <cellStyle name="20% - Accent2 3 2 5" xfId="492"/>
    <cellStyle name="20% - Accent2 3 2 5 2" xfId="493"/>
    <cellStyle name="20% - Accent2 3 2 6" xfId="494"/>
    <cellStyle name="20% - Accent2 3 2 6 2" xfId="495"/>
    <cellStyle name="20% - Accent2 3 2 7" xfId="496"/>
    <cellStyle name="20% - Accent2 3 2 8" xfId="19711"/>
    <cellStyle name="20% - Accent2 3 2 8 2" xfId="31681"/>
    <cellStyle name="20% - Accent2 3 2 9" xfId="25657"/>
    <cellStyle name="20% - Accent2 3 3" xfId="497"/>
    <cellStyle name="20% - Accent2 3 3 2" xfId="498"/>
    <cellStyle name="20% - Accent2 3 3 2 2" xfId="499"/>
    <cellStyle name="20% - Accent2 3 3 2 2 2" xfId="19721"/>
    <cellStyle name="20% - Accent2 3 3 2 2 2 2" xfId="31691"/>
    <cellStyle name="20% - Accent2 3 3 2 2 3" xfId="25667"/>
    <cellStyle name="20% - Accent2 3 3 2 3" xfId="19720"/>
    <cellStyle name="20% - Accent2 3 3 2 3 2" xfId="31690"/>
    <cellStyle name="20% - Accent2 3 3 2 4" xfId="25666"/>
    <cellStyle name="20% - Accent2 3 3 3" xfId="500"/>
    <cellStyle name="20% - Accent2 3 3 3 2" xfId="19722"/>
    <cellStyle name="20% - Accent2 3 3 3 2 2" xfId="31692"/>
    <cellStyle name="20% - Accent2 3 3 3 3" xfId="25668"/>
    <cellStyle name="20% - Accent2 3 3 4" xfId="501"/>
    <cellStyle name="20% - Accent2 3 3 5" xfId="19719"/>
    <cellStyle name="20% - Accent2 3 3 5 2" xfId="31689"/>
    <cellStyle name="20% - Accent2 3 3 6" xfId="25665"/>
    <cellStyle name="20% - Accent2 3 4" xfId="502"/>
    <cellStyle name="20% - Accent2 3 4 2" xfId="503"/>
    <cellStyle name="20% - Accent2 3 4 2 2" xfId="19724"/>
    <cellStyle name="20% - Accent2 3 4 2 2 2" xfId="31694"/>
    <cellStyle name="20% - Accent2 3 4 2 3" xfId="25670"/>
    <cellStyle name="20% - Accent2 3 4 3" xfId="504"/>
    <cellStyle name="20% - Accent2 3 4 4" xfId="19723"/>
    <cellStyle name="20% - Accent2 3 4 4 2" xfId="31693"/>
    <cellStyle name="20% - Accent2 3 4 5" xfId="25669"/>
    <cellStyle name="20% - Accent2 3 5" xfId="505"/>
    <cellStyle name="20% - Accent2 3 5 2" xfId="506"/>
    <cellStyle name="20% - Accent2 3 5 3" xfId="19725"/>
    <cellStyle name="20% - Accent2 3 5 3 2" xfId="31695"/>
    <cellStyle name="20% - Accent2 3 5 4" xfId="25671"/>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2 2 2" xfId="31699"/>
    <cellStyle name="20% - Accent2 4 2 2 2 2 3" xfId="25675"/>
    <cellStyle name="20% - Accent2 4 2 2 2 3" xfId="519"/>
    <cellStyle name="20% - Accent2 4 2 2 2 4" xfId="19728"/>
    <cellStyle name="20% - Accent2 4 2 2 2 4 2" xfId="31698"/>
    <cellStyle name="20% - Accent2 4 2 2 2 5" xfId="25674"/>
    <cellStyle name="20% - Accent2 4 2 2 3" xfId="520"/>
    <cellStyle name="20% - Accent2 4 2 2 3 2" xfId="521"/>
    <cellStyle name="20% - Accent2 4 2 2 3 3" xfId="19730"/>
    <cellStyle name="20% - Accent2 4 2 2 3 3 2" xfId="31700"/>
    <cellStyle name="20% - Accent2 4 2 2 3 4" xfId="25676"/>
    <cellStyle name="20% - Accent2 4 2 2 4" xfId="522"/>
    <cellStyle name="20% - Accent2 4 2 2 5" xfId="19727"/>
    <cellStyle name="20% - Accent2 4 2 2 5 2" xfId="31697"/>
    <cellStyle name="20% - Accent2 4 2 2 6" xfId="25673"/>
    <cellStyle name="20% - Accent2 4 2 3" xfId="523"/>
    <cellStyle name="20% - Accent2 4 2 3 2" xfId="524"/>
    <cellStyle name="20% - Accent2 4 2 3 2 2" xfId="19732"/>
    <cellStyle name="20% - Accent2 4 2 3 2 2 2" xfId="31702"/>
    <cellStyle name="20% - Accent2 4 2 3 2 3" xfId="25678"/>
    <cellStyle name="20% - Accent2 4 2 3 3" xfId="525"/>
    <cellStyle name="20% - Accent2 4 2 3 4" xfId="19731"/>
    <cellStyle name="20% - Accent2 4 2 3 4 2" xfId="31701"/>
    <cellStyle name="20% - Accent2 4 2 3 5" xfId="25677"/>
    <cellStyle name="20% - Accent2 4 2 4" xfId="526"/>
    <cellStyle name="20% - Accent2 4 2 4 2" xfId="527"/>
    <cellStyle name="20% - Accent2 4 2 4 3" xfId="19733"/>
    <cellStyle name="20% - Accent2 4 2 4 3 2" xfId="31703"/>
    <cellStyle name="20% - Accent2 4 2 4 4" xfId="25679"/>
    <cellStyle name="20% - Accent2 4 2 5" xfId="528"/>
    <cellStyle name="20% - Accent2 4 2 5 2" xfId="529"/>
    <cellStyle name="20% - Accent2 4 2 6" xfId="530"/>
    <cellStyle name="20% - Accent2 4 2 6 2" xfId="531"/>
    <cellStyle name="20% - Accent2 4 2 7" xfId="532"/>
    <cellStyle name="20% - Accent2 4 2 8" xfId="19726"/>
    <cellStyle name="20% - Accent2 4 2 8 2" xfId="31696"/>
    <cellStyle name="20% - Accent2 4 2 9" xfId="25672"/>
    <cellStyle name="20% - Accent2 4 3" xfId="533"/>
    <cellStyle name="20% - Accent2 4 3 2" xfId="534"/>
    <cellStyle name="20% - Accent2 4 3 2 2" xfId="19735"/>
    <cellStyle name="20% - Accent2 4 3 2 2 2" xfId="31705"/>
    <cellStyle name="20% - Accent2 4 3 2 3" xfId="25681"/>
    <cellStyle name="20% - Accent2 4 3 3" xfId="535"/>
    <cellStyle name="20% - Accent2 4 3 3 2" xfId="19736"/>
    <cellStyle name="20% - Accent2 4 3 3 2 2" xfId="31706"/>
    <cellStyle name="20% - Accent2 4 3 3 3" xfId="25682"/>
    <cellStyle name="20% - Accent2 4 3 4" xfId="536"/>
    <cellStyle name="20% - Accent2 4 3 5" xfId="19734"/>
    <cellStyle name="20% - Accent2 4 3 5 2" xfId="31704"/>
    <cellStyle name="20% - Accent2 4 3 6" xfId="25680"/>
    <cellStyle name="20% - Accent2 4 4" xfId="537"/>
    <cellStyle name="20% - Accent2 4 4 2" xfId="538"/>
    <cellStyle name="20% - Accent2 4 4 2 2" xfId="19738"/>
    <cellStyle name="20% - Accent2 4 4 2 2 2" xfId="31708"/>
    <cellStyle name="20% - Accent2 4 4 2 3" xfId="25684"/>
    <cellStyle name="20% - Accent2 4 4 3" xfId="539"/>
    <cellStyle name="20% - Accent2 4 4 4" xfId="19737"/>
    <cellStyle name="20% - Accent2 4 4 4 2" xfId="31707"/>
    <cellStyle name="20% - Accent2 4 4 5" xfId="25683"/>
    <cellStyle name="20% - Accent2 4 5" xfId="540"/>
    <cellStyle name="20% - Accent2 4 5 2" xfId="19739"/>
    <cellStyle name="20% - Accent2 4 5 2 2" xfId="31709"/>
    <cellStyle name="20% - Accent2 4 5 3" xfId="25685"/>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2 2 2" xfId="31713"/>
    <cellStyle name="20% - Accent2 5 2 2 2 2 3" xfId="25689"/>
    <cellStyle name="20% - Accent2 5 2 2 2 3" xfId="19742"/>
    <cellStyle name="20% - Accent2 5 2 2 2 3 2" xfId="31712"/>
    <cellStyle name="20% - Accent2 5 2 2 2 4" xfId="25688"/>
    <cellStyle name="20% - Accent2 5 2 2 3" xfId="552"/>
    <cellStyle name="20% - Accent2 5 2 2 3 2" xfId="19744"/>
    <cellStyle name="20% - Accent2 5 2 2 3 2 2" xfId="31714"/>
    <cellStyle name="20% - Accent2 5 2 2 3 3" xfId="25690"/>
    <cellStyle name="20% - Accent2 5 2 2 4" xfId="19741"/>
    <cellStyle name="20% - Accent2 5 2 2 4 2" xfId="31711"/>
    <cellStyle name="20% - Accent2 5 2 2 5" xfId="25687"/>
    <cellStyle name="20% - Accent2 5 2 3" xfId="553"/>
    <cellStyle name="20% - Accent2 5 2 3 2" xfId="554"/>
    <cellStyle name="20% - Accent2 5 2 3 2 2" xfId="19746"/>
    <cellStyle name="20% - Accent2 5 2 3 2 2 2" xfId="31716"/>
    <cellStyle name="20% - Accent2 5 2 3 2 3" xfId="25692"/>
    <cellStyle name="20% - Accent2 5 2 3 3" xfId="19745"/>
    <cellStyle name="20% - Accent2 5 2 3 3 2" xfId="31715"/>
    <cellStyle name="20% - Accent2 5 2 3 4" xfId="25691"/>
    <cellStyle name="20% - Accent2 5 2 4" xfId="555"/>
    <cellStyle name="20% - Accent2 5 2 4 2" xfId="19747"/>
    <cellStyle name="20% - Accent2 5 2 4 2 2" xfId="31717"/>
    <cellStyle name="20% - Accent2 5 2 4 3" xfId="25693"/>
    <cellStyle name="20% - Accent2 5 2 5" xfId="556"/>
    <cellStyle name="20% - Accent2 5 2 6" xfId="19740"/>
    <cellStyle name="20% - Accent2 5 2 6 2" xfId="31710"/>
    <cellStyle name="20% - Accent2 5 2 7" xfId="25686"/>
    <cellStyle name="20% - Accent2 5 3" xfId="557"/>
    <cellStyle name="20% - Accent2 5 3 2" xfId="558"/>
    <cellStyle name="20% - Accent2 5 3 3" xfId="19748"/>
    <cellStyle name="20% - Accent2 5 3 3 2" xfId="31718"/>
    <cellStyle name="20% - Accent2 5 3 4" xfId="25694"/>
    <cellStyle name="20% - Accent2 5 4" xfId="559"/>
    <cellStyle name="20% - Accent2 5 5" xfId="560"/>
    <cellStyle name="20% - Accent2 6" xfId="561"/>
    <cellStyle name="20% - Accent2 6 2" xfId="562"/>
    <cellStyle name="20% - Accent2 6 2 2" xfId="563"/>
    <cellStyle name="20% - Accent2 6 2 2 2" xfId="19750"/>
    <cellStyle name="20% - Accent2 6 2 2 2 2" xfId="31720"/>
    <cellStyle name="20% - Accent2 6 2 2 3" xfId="25696"/>
    <cellStyle name="20% - Accent2 6 2 3" xfId="564"/>
    <cellStyle name="20% - Accent2 6 2 4" xfId="565"/>
    <cellStyle name="20% - Accent2 6 3" xfId="566"/>
    <cellStyle name="20% - Accent2 6 3 2" xfId="567"/>
    <cellStyle name="20% - Accent2 6 3 2 2" xfId="568"/>
    <cellStyle name="20% - Accent2 6 3 2 2 2" xfId="19753"/>
    <cellStyle name="20% - Accent2 6 3 2 2 2 2" xfId="31723"/>
    <cellStyle name="20% - Accent2 6 3 2 2 3" xfId="25699"/>
    <cellStyle name="20% - Accent2 6 3 2 3" xfId="19752"/>
    <cellStyle name="20% - Accent2 6 3 2 3 2" xfId="31722"/>
    <cellStyle name="20% - Accent2 6 3 2 4" xfId="25698"/>
    <cellStyle name="20% - Accent2 6 3 3" xfId="569"/>
    <cellStyle name="20% - Accent2 6 3 3 2" xfId="19754"/>
    <cellStyle name="20% - Accent2 6 3 3 2 2" xfId="31724"/>
    <cellStyle name="20% - Accent2 6 3 3 3" xfId="25700"/>
    <cellStyle name="20% - Accent2 6 3 4" xfId="570"/>
    <cellStyle name="20% - Accent2 6 3 5" xfId="19751"/>
    <cellStyle name="20% - Accent2 6 3 5 2" xfId="31721"/>
    <cellStyle name="20% - Accent2 6 3 6" xfId="25697"/>
    <cellStyle name="20% - Accent2 6 4" xfId="571"/>
    <cellStyle name="20% - Accent2 6 4 2" xfId="572"/>
    <cellStyle name="20% - Accent2 6 4 2 2" xfId="19756"/>
    <cellStyle name="20% - Accent2 6 4 2 2 2" xfId="31726"/>
    <cellStyle name="20% - Accent2 6 4 2 3" xfId="25702"/>
    <cellStyle name="20% - Accent2 6 4 3" xfId="19755"/>
    <cellStyle name="20% - Accent2 6 4 3 2" xfId="31725"/>
    <cellStyle name="20% - Accent2 6 4 4" xfId="25701"/>
    <cellStyle name="20% - Accent2 6 5" xfId="573"/>
    <cellStyle name="20% - Accent2 6 5 2" xfId="19757"/>
    <cellStyle name="20% - Accent2 6 5 2 2" xfId="31727"/>
    <cellStyle name="20% - Accent2 6 5 3" xfId="25703"/>
    <cellStyle name="20% - Accent2 6 6" xfId="574"/>
    <cellStyle name="20% - Accent2 6 7" xfId="19749"/>
    <cellStyle name="20% - Accent2 6 7 2" xfId="31719"/>
    <cellStyle name="20% - Accent2 6 8" xfId="25695"/>
    <cellStyle name="20% - Accent2 7" xfId="575"/>
    <cellStyle name="20% - Accent2 7 2" xfId="576"/>
    <cellStyle name="20% - Accent2 7 2 2" xfId="577"/>
    <cellStyle name="20% - Accent2 7 2 2 2" xfId="578"/>
    <cellStyle name="20% - Accent2 7 2 2 2 2" xfId="19761"/>
    <cellStyle name="20% - Accent2 7 2 2 2 2 2" xfId="31731"/>
    <cellStyle name="20% - Accent2 7 2 2 2 3" xfId="25707"/>
    <cellStyle name="20% - Accent2 7 2 2 3" xfId="19760"/>
    <cellStyle name="20% - Accent2 7 2 2 3 2" xfId="31730"/>
    <cellStyle name="20% - Accent2 7 2 2 4" xfId="25706"/>
    <cellStyle name="20% - Accent2 7 2 3" xfId="579"/>
    <cellStyle name="20% - Accent2 7 2 3 2" xfId="19762"/>
    <cellStyle name="20% - Accent2 7 2 3 2 2" xfId="31732"/>
    <cellStyle name="20% - Accent2 7 2 3 3" xfId="25708"/>
    <cellStyle name="20% - Accent2 7 2 4" xfId="19759"/>
    <cellStyle name="20% - Accent2 7 2 4 2" xfId="31729"/>
    <cellStyle name="20% - Accent2 7 2 5" xfId="25705"/>
    <cellStyle name="20% - Accent2 7 3" xfId="580"/>
    <cellStyle name="20% - Accent2 7 3 2" xfId="581"/>
    <cellStyle name="20% - Accent2 7 3 2 2" xfId="19764"/>
    <cellStyle name="20% - Accent2 7 3 2 2 2" xfId="31734"/>
    <cellStyle name="20% - Accent2 7 3 2 3" xfId="25710"/>
    <cellStyle name="20% - Accent2 7 3 3" xfId="19763"/>
    <cellStyle name="20% - Accent2 7 3 3 2" xfId="31733"/>
    <cellStyle name="20% - Accent2 7 3 4" xfId="25709"/>
    <cellStyle name="20% - Accent2 7 4" xfId="582"/>
    <cellStyle name="20% - Accent2 7 4 2" xfId="19765"/>
    <cellStyle name="20% - Accent2 7 4 2 2" xfId="31735"/>
    <cellStyle name="20% - Accent2 7 4 3" xfId="25711"/>
    <cellStyle name="20% - Accent2 7 5" xfId="583"/>
    <cellStyle name="20% - Accent2 7 6" xfId="19758"/>
    <cellStyle name="20% - Accent2 7 6 2" xfId="31728"/>
    <cellStyle name="20% - Accent2 7 7" xfId="25704"/>
    <cellStyle name="20% - Accent2 8" xfId="584"/>
    <cellStyle name="20% - Accent2 8 2" xfId="585"/>
    <cellStyle name="20% - Accent2 8 3" xfId="586"/>
    <cellStyle name="20% - Accent2 8 3 2" xfId="19766"/>
    <cellStyle name="20% - Accent2 8 3 2 2" xfId="31736"/>
    <cellStyle name="20% - Accent2 8 3 3" xfId="25712"/>
    <cellStyle name="20% - Accent2 8 4" xfId="587"/>
    <cellStyle name="20% - Accent2 9" xfId="588"/>
    <cellStyle name="20% - Accent2 9 2" xfId="589"/>
    <cellStyle name="20% - Accent2 9 2 2" xfId="19767"/>
    <cellStyle name="20% - Accent2 9 2 2 2" xfId="31737"/>
    <cellStyle name="20% - Accent2 9 2 3" xfId="25713"/>
    <cellStyle name="20% - Accent2 9 3" xfId="590"/>
    <cellStyle name="20% - Accent3 10" xfId="591"/>
    <cellStyle name="20% - Accent3 10 2" xfId="592"/>
    <cellStyle name="20% - Accent3 10 2 2" xfId="19768"/>
    <cellStyle name="20% - Accent3 10 2 2 2" xfId="31738"/>
    <cellStyle name="20% - Accent3 10 2 3" xfId="25714"/>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2 2 2" xfId="31742"/>
    <cellStyle name="20% - Accent3 2 2 3 2 2 3" xfId="25718"/>
    <cellStyle name="20% - Accent3 2 2 3 2 3" xfId="19771"/>
    <cellStyle name="20% - Accent3 2 2 3 2 3 2" xfId="31741"/>
    <cellStyle name="20% - Accent3 2 2 3 2 4" xfId="25717"/>
    <cellStyle name="20% - Accent3 2 2 3 3" xfId="605"/>
    <cellStyle name="20% - Accent3 2 2 3 3 2" xfId="19773"/>
    <cellStyle name="20% - Accent3 2 2 3 3 2 2" xfId="31743"/>
    <cellStyle name="20% - Accent3 2 2 3 3 3" xfId="25719"/>
    <cellStyle name="20% - Accent3 2 2 3 4" xfId="606"/>
    <cellStyle name="20% - Accent3 2 2 3 5" xfId="19770"/>
    <cellStyle name="20% - Accent3 2 2 3 5 2" xfId="31740"/>
    <cellStyle name="20% - Accent3 2 2 3 6" xfId="25716"/>
    <cellStyle name="20% - Accent3 2 2 4" xfId="607"/>
    <cellStyle name="20% - Accent3 2 2 4 2" xfId="608"/>
    <cellStyle name="20% - Accent3 2 2 4 2 2" xfId="19775"/>
    <cellStyle name="20% - Accent3 2 2 4 2 2 2" xfId="31745"/>
    <cellStyle name="20% - Accent3 2 2 4 2 3" xfId="25721"/>
    <cellStyle name="20% - Accent3 2 2 4 3" xfId="609"/>
    <cellStyle name="20% - Accent3 2 2 4 4" xfId="19774"/>
    <cellStyle name="20% - Accent3 2 2 4 4 2" xfId="31744"/>
    <cellStyle name="20% - Accent3 2 2 4 5" xfId="25720"/>
    <cellStyle name="20% - Accent3 2 2 5" xfId="610"/>
    <cellStyle name="20% - Accent3 2 2 5 2" xfId="611"/>
    <cellStyle name="20% - Accent3 2 2 5 3" xfId="19776"/>
    <cellStyle name="20% - Accent3 2 2 5 3 2" xfId="31746"/>
    <cellStyle name="20% - Accent3 2 2 5 4" xfId="25722"/>
    <cellStyle name="20% - Accent3 2 2 6" xfId="612"/>
    <cellStyle name="20% - Accent3 2 2 6 2" xfId="613"/>
    <cellStyle name="20% - Accent3 2 2 7" xfId="614"/>
    <cellStyle name="20% - Accent3 2 2 8" xfId="19769"/>
    <cellStyle name="20% - Accent3 2 2 8 2" xfId="31739"/>
    <cellStyle name="20% - Accent3 2 2 9" xfId="25715"/>
    <cellStyle name="20% - Accent3 2 3" xfId="615"/>
    <cellStyle name="20% - Accent3 2 3 2" xfId="616"/>
    <cellStyle name="20% - Accent3 2 3 2 2" xfId="617"/>
    <cellStyle name="20% - Accent3 2 3 2 3" xfId="618"/>
    <cellStyle name="20% - Accent3 2 3 2 4" xfId="619"/>
    <cellStyle name="20% - Accent3 2 3 2 5" xfId="19777"/>
    <cellStyle name="20% - Accent3 2 3 2 5 2" xfId="31747"/>
    <cellStyle name="20% - Accent3 2 3 2 6" xfId="25723"/>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2 2 2" xfId="31751"/>
    <cellStyle name="20% - Accent3 3 2 2 2 2 3" xfId="25727"/>
    <cellStyle name="20% - Accent3 3 2 2 2 3" xfId="638"/>
    <cellStyle name="20% - Accent3 3 2 2 2 4" xfId="19780"/>
    <cellStyle name="20% - Accent3 3 2 2 2 4 2" xfId="31750"/>
    <cellStyle name="20% - Accent3 3 2 2 2 5" xfId="25726"/>
    <cellStyle name="20% - Accent3 3 2 2 3" xfId="639"/>
    <cellStyle name="20% - Accent3 3 2 2 3 2" xfId="640"/>
    <cellStyle name="20% - Accent3 3 2 2 3 3" xfId="19782"/>
    <cellStyle name="20% - Accent3 3 2 2 3 3 2" xfId="31752"/>
    <cellStyle name="20% - Accent3 3 2 2 3 4" xfId="25728"/>
    <cellStyle name="20% - Accent3 3 2 2 4" xfId="641"/>
    <cellStyle name="20% - Accent3 3 2 2 5" xfId="19779"/>
    <cellStyle name="20% - Accent3 3 2 2 5 2" xfId="31749"/>
    <cellStyle name="20% - Accent3 3 2 2 6" xfId="25725"/>
    <cellStyle name="20% - Accent3 3 2 3" xfId="642"/>
    <cellStyle name="20% - Accent3 3 2 3 2" xfId="643"/>
    <cellStyle name="20% - Accent3 3 2 3 2 2" xfId="19784"/>
    <cellStyle name="20% - Accent3 3 2 3 2 2 2" xfId="31754"/>
    <cellStyle name="20% - Accent3 3 2 3 2 3" xfId="25730"/>
    <cellStyle name="20% - Accent3 3 2 3 3" xfId="644"/>
    <cellStyle name="20% - Accent3 3 2 3 4" xfId="19783"/>
    <cellStyle name="20% - Accent3 3 2 3 4 2" xfId="31753"/>
    <cellStyle name="20% - Accent3 3 2 3 5" xfId="25729"/>
    <cellStyle name="20% - Accent3 3 2 4" xfId="645"/>
    <cellStyle name="20% - Accent3 3 2 4 2" xfId="646"/>
    <cellStyle name="20% - Accent3 3 2 4 3" xfId="19785"/>
    <cellStyle name="20% - Accent3 3 2 4 3 2" xfId="31755"/>
    <cellStyle name="20% - Accent3 3 2 4 4" xfId="25731"/>
    <cellStyle name="20% - Accent3 3 2 5" xfId="647"/>
    <cellStyle name="20% - Accent3 3 2 5 2" xfId="648"/>
    <cellStyle name="20% - Accent3 3 2 6" xfId="649"/>
    <cellStyle name="20% - Accent3 3 2 6 2" xfId="650"/>
    <cellStyle name="20% - Accent3 3 2 7" xfId="651"/>
    <cellStyle name="20% - Accent3 3 2 8" xfId="19778"/>
    <cellStyle name="20% - Accent3 3 2 8 2" xfId="31748"/>
    <cellStyle name="20% - Accent3 3 2 9" xfId="25724"/>
    <cellStyle name="20% - Accent3 3 3" xfId="652"/>
    <cellStyle name="20% - Accent3 3 3 2" xfId="653"/>
    <cellStyle name="20% - Accent3 3 3 2 2" xfId="654"/>
    <cellStyle name="20% - Accent3 3 3 2 2 2" xfId="19788"/>
    <cellStyle name="20% - Accent3 3 3 2 2 2 2" xfId="31758"/>
    <cellStyle name="20% - Accent3 3 3 2 2 3" xfId="25734"/>
    <cellStyle name="20% - Accent3 3 3 2 3" xfId="19787"/>
    <cellStyle name="20% - Accent3 3 3 2 3 2" xfId="31757"/>
    <cellStyle name="20% - Accent3 3 3 2 4" xfId="25733"/>
    <cellStyle name="20% - Accent3 3 3 3" xfId="655"/>
    <cellStyle name="20% - Accent3 3 3 3 2" xfId="19789"/>
    <cellStyle name="20% - Accent3 3 3 3 2 2" xfId="31759"/>
    <cellStyle name="20% - Accent3 3 3 3 3" xfId="25735"/>
    <cellStyle name="20% - Accent3 3 3 4" xfId="656"/>
    <cellStyle name="20% - Accent3 3 3 5" xfId="19786"/>
    <cellStyle name="20% - Accent3 3 3 5 2" xfId="31756"/>
    <cellStyle name="20% - Accent3 3 3 6" xfId="25732"/>
    <cellStyle name="20% - Accent3 3 4" xfId="657"/>
    <cellStyle name="20% - Accent3 3 4 2" xfId="658"/>
    <cellStyle name="20% - Accent3 3 4 2 2" xfId="19791"/>
    <cellStyle name="20% - Accent3 3 4 2 2 2" xfId="31761"/>
    <cellStyle name="20% - Accent3 3 4 2 3" xfId="25737"/>
    <cellStyle name="20% - Accent3 3 4 3" xfId="659"/>
    <cellStyle name="20% - Accent3 3 4 4" xfId="19790"/>
    <cellStyle name="20% - Accent3 3 4 4 2" xfId="31760"/>
    <cellStyle name="20% - Accent3 3 4 5" xfId="25736"/>
    <cellStyle name="20% - Accent3 3 5" xfId="660"/>
    <cellStyle name="20% - Accent3 3 5 2" xfId="661"/>
    <cellStyle name="20% - Accent3 3 5 3" xfId="19792"/>
    <cellStyle name="20% - Accent3 3 5 3 2" xfId="31762"/>
    <cellStyle name="20% - Accent3 3 5 4" xfId="25738"/>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2 2 2" xfId="31766"/>
    <cellStyle name="20% - Accent3 4 2 2 2 2 3" xfId="25742"/>
    <cellStyle name="20% - Accent3 4 2 2 2 3" xfId="674"/>
    <cellStyle name="20% - Accent3 4 2 2 2 4" xfId="19795"/>
    <cellStyle name="20% - Accent3 4 2 2 2 4 2" xfId="31765"/>
    <cellStyle name="20% - Accent3 4 2 2 2 5" xfId="25741"/>
    <cellStyle name="20% - Accent3 4 2 2 3" xfId="675"/>
    <cellStyle name="20% - Accent3 4 2 2 3 2" xfId="676"/>
    <cellStyle name="20% - Accent3 4 2 2 3 3" xfId="19797"/>
    <cellStyle name="20% - Accent3 4 2 2 3 3 2" xfId="31767"/>
    <cellStyle name="20% - Accent3 4 2 2 3 4" xfId="25743"/>
    <cellStyle name="20% - Accent3 4 2 2 4" xfId="677"/>
    <cellStyle name="20% - Accent3 4 2 2 5" xfId="19794"/>
    <cellStyle name="20% - Accent3 4 2 2 5 2" xfId="31764"/>
    <cellStyle name="20% - Accent3 4 2 2 6" xfId="25740"/>
    <cellStyle name="20% - Accent3 4 2 3" xfId="678"/>
    <cellStyle name="20% - Accent3 4 2 3 2" xfId="679"/>
    <cellStyle name="20% - Accent3 4 2 3 2 2" xfId="19799"/>
    <cellStyle name="20% - Accent3 4 2 3 2 2 2" xfId="31769"/>
    <cellStyle name="20% - Accent3 4 2 3 2 3" xfId="25745"/>
    <cellStyle name="20% - Accent3 4 2 3 3" xfId="680"/>
    <cellStyle name="20% - Accent3 4 2 3 4" xfId="19798"/>
    <cellStyle name="20% - Accent3 4 2 3 4 2" xfId="31768"/>
    <cellStyle name="20% - Accent3 4 2 3 5" xfId="25744"/>
    <cellStyle name="20% - Accent3 4 2 4" xfId="681"/>
    <cellStyle name="20% - Accent3 4 2 4 2" xfId="682"/>
    <cellStyle name="20% - Accent3 4 2 4 3" xfId="19800"/>
    <cellStyle name="20% - Accent3 4 2 4 3 2" xfId="31770"/>
    <cellStyle name="20% - Accent3 4 2 4 4" xfId="25746"/>
    <cellStyle name="20% - Accent3 4 2 5" xfId="683"/>
    <cellStyle name="20% - Accent3 4 2 5 2" xfId="684"/>
    <cellStyle name="20% - Accent3 4 2 6" xfId="685"/>
    <cellStyle name="20% - Accent3 4 2 6 2" xfId="686"/>
    <cellStyle name="20% - Accent3 4 2 7" xfId="687"/>
    <cellStyle name="20% - Accent3 4 2 8" xfId="19793"/>
    <cellStyle name="20% - Accent3 4 2 8 2" xfId="31763"/>
    <cellStyle name="20% - Accent3 4 2 9" xfId="25739"/>
    <cellStyle name="20% - Accent3 4 3" xfId="688"/>
    <cellStyle name="20% - Accent3 4 3 2" xfId="689"/>
    <cellStyle name="20% - Accent3 4 3 2 2" xfId="19802"/>
    <cellStyle name="20% - Accent3 4 3 2 2 2" xfId="31772"/>
    <cellStyle name="20% - Accent3 4 3 2 3" xfId="25748"/>
    <cellStyle name="20% - Accent3 4 3 3" xfId="690"/>
    <cellStyle name="20% - Accent3 4 3 3 2" xfId="19803"/>
    <cellStyle name="20% - Accent3 4 3 3 2 2" xfId="31773"/>
    <cellStyle name="20% - Accent3 4 3 3 3" xfId="25749"/>
    <cellStyle name="20% - Accent3 4 3 4" xfId="691"/>
    <cellStyle name="20% - Accent3 4 3 5" xfId="19801"/>
    <cellStyle name="20% - Accent3 4 3 5 2" xfId="31771"/>
    <cellStyle name="20% - Accent3 4 3 6" xfId="25747"/>
    <cellStyle name="20% - Accent3 4 4" xfId="692"/>
    <cellStyle name="20% - Accent3 4 4 2" xfId="693"/>
    <cellStyle name="20% - Accent3 4 4 2 2" xfId="19805"/>
    <cellStyle name="20% - Accent3 4 4 2 2 2" xfId="31775"/>
    <cellStyle name="20% - Accent3 4 4 2 3" xfId="25751"/>
    <cellStyle name="20% - Accent3 4 4 3" xfId="694"/>
    <cellStyle name="20% - Accent3 4 4 4" xfId="19804"/>
    <cellStyle name="20% - Accent3 4 4 4 2" xfId="31774"/>
    <cellStyle name="20% - Accent3 4 4 5" xfId="25750"/>
    <cellStyle name="20% - Accent3 4 5" xfId="695"/>
    <cellStyle name="20% - Accent3 4 5 2" xfId="19806"/>
    <cellStyle name="20% - Accent3 4 5 2 2" xfId="31776"/>
    <cellStyle name="20% - Accent3 4 5 3" xfId="25752"/>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2 2 2" xfId="31780"/>
    <cellStyle name="20% - Accent3 5 2 2 2 2 3" xfId="25756"/>
    <cellStyle name="20% - Accent3 5 2 2 2 3" xfId="19809"/>
    <cellStyle name="20% - Accent3 5 2 2 2 3 2" xfId="31779"/>
    <cellStyle name="20% - Accent3 5 2 2 2 4" xfId="25755"/>
    <cellStyle name="20% - Accent3 5 2 2 3" xfId="707"/>
    <cellStyle name="20% - Accent3 5 2 2 3 2" xfId="19811"/>
    <cellStyle name="20% - Accent3 5 2 2 3 2 2" xfId="31781"/>
    <cellStyle name="20% - Accent3 5 2 2 3 3" xfId="25757"/>
    <cellStyle name="20% - Accent3 5 2 2 4" xfId="19808"/>
    <cellStyle name="20% - Accent3 5 2 2 4 2" xfId="31778"/>
    <cellStyle name="20% - Accent3 5 2 2 5" xfId="25754"/>
    <cellStyle name="20% - Accent3 5 2 3" xfId="708"/>
    <cellStyle name="20% - Accent3 5 2 3 2" xfId="709"/>
    <cellStyle name="20% - Accent3 5 2 3 2 2" xfId="19813"/>
    <cellStyle name="20% - Accent3 5 2 3 2 2 2" xfId="31783"/>
    <cellStyle name="20% - Accent3 5 2 3 2 3" xfId="25759"/>
    <cellStyle name="20% - Accent3 5 2 3 3" xfId="19812"/>
    <cellStyle name="20% - Accent3 5 2 3 3 2" xfId="31782"/>
    <cellStyle name="20% - Accent3 5 2 3 4" xfId="25758"/>
    <cellStyle name="20% - Accent3 5 2 4" xfId="710"/>
    <cellStyle name="20% - Accent3 5 2 4 2" xfId="19814"/>
    <cellStyle name="20% - Accent3 5 2 4 2 2" xfId="31784"/>
    <cellStyle name="20% - Accent3 5 2 4 3" xfId="25760"/>
    <cellStyle name="20% - Accent3 5 2 5" xfId="711"/>
    <cellStyle name="20% - Accent3 5 2 6" xfId="19807"/>
    <cellStyle name="20% - Accent3 5 2 6 2" xfId="31777"/>
    <cellStyle name="20% - Accent3 5 2 7" xfId="25753"/>
    <cellStyle name="20% - Accent3 5 3" xfId="712"/>
    <cellStyle name="20% - Accent3 5 3 2" xfId="713"/>
    <cellStyle name="20% - Accent3 5 3 3" xfId="19815"/>
    <cellStyle name="20% - Accent3 5 3 3 2" xfId="31785"/>
    <cellStyle name="20% - Accent3 5 3 4" xfId="25761"/>
    <cellStyle name="20% - Accent3 5 4" xfId="714"/>
    <cellStyle name="20% - Accent3 5 5" xfId="715"/>
    <cellStyle name="20% - Accent3 6" xfId="716"/>
    <cellStyle name="20% - Accent3 6 2" xfId="717"/>
    <cellStyle name="20% - Accent3 6 2 2" xfId="718"/>
    <cellStyle name="20% - Accent3 6 2 2 2" xfId="19817"/>
    <cellStyle name="20% - Accent3 6 2 2 2 2" xfId="31787"/>
    <cellStyle name="20% - Accent3 6 2 2 3" xfId="25763"/>
    <cellStyle name="20% - Accent3 6 2 3" xfId="719"/>
    <cellStyle name="20% - Accent3 6 2 4" xfId="720"/>
    <cellStyle name="20% - Accent3 6 3" xfId="721"/>
    <cellStyle name="20% - Accent3 6 3 2" xfId="722"/>
    <cellStyle name="20% - Accent3 6 3 2 2" xfId="723"/>
    <cellStyle name="20% - Accent3 6 3 2 2 2" xfId="19820"/>
    <cellStyle name="20% - Accent3 6 3 2 2 2 2" xfId="31790"/>
    <cellStyle name="20% - Accent3 6 3 2 2 3" xfId="25766"/>
    <cellStyle name="20% - Accent3 6 3 2 3" xfId="19819"/>
    <cellStyle name="20% - Accent3 6 3 2 3 2" xfId="31789"/>
    <cellStyle name="20% - Accent3 6 3 2 4" xfId="25765"/>
    <cellStyle name="20% - Accent3 6 3 3" xfId="724"/>
    <cellStyle name="20% - Accent3 6 3 3 2" xfId="19821"/>
    <cellStyle name="20% - Accent3 6 3 3 2 2" xfId="31791"/>
    <cellStyle name="20% - Accent3 6 3 3 3" xfId="25767"/>
    <cellStyle name="20% - Accent3 6 3 4" xfId="725"/>
    <cellStyle name="20% - Accent3 6 3 5" xfId="19818"/>
    <cellStyle name="20% - Accent3 6 3 5 2" xfId="31788"/>
    <cellStyle name="20% - Accent3 6 3 6" xfId="25764"/>
    <cellStyle name="20% - Accent3 6 4" xfId="726"/>
    <cellStyle name="20% - Accent3 6 4 2" xfId="727"/>
    <cellStyle name="20% - Accent3 6 4 2 2" xfId="19823"/>
    <cellStyle name="20% - Accent3 6 4 2 2 2" xfId="31793"/>
    <cellStyle name="20% - Accent3 6 4 2 3" xfId="25769"/>
    <cellStyle name="20% - Accent3 6 4 3" xfId="19822"/>
    <cellStyle name="20% - Accent3 6 4 3 2" xfId="31792"/>
    <cellStyle name="20% - Accent3 6 4 4" xfId="25768"/>
    <cellStyle name="20% - Accent3 6 5" xfId="728"/>
    <cellStyle name="20% - Accent3 6 5 2" xfId="19824"/>
    <cellStyle name="20% - Accent3 6 5 2 2" xfId="31794"/>
    <cellStyle name="20% - Accent3 6 5 3" xfId="25770"/>
    <cellStyle name="20% - Accent3 6 6" xfId="729"/>
    <cellStyle name="20% - Accent3 6 7" xfId="19816"/>
    <cellStyle name="20% - Accent3 6 7 2" xfId="31786"/>
    <cellStyle name="20% - Accent3 6 8" xfId="25762"/>
    <cellStyle name="20% - Accent3 7" xfId="730"/>
    <cellStyle name="20% - Accent3 7 2" xfId="731"/>
    <cellStyle name="20% - Accent3 7 2 2" xfId="732"/>
    <cellStyle name="20% - Accent3 7 2 2 2" xfId="733"/>
    <cellStyle name="20% - Accent3 7 2 2 2 2" xfId="19828"/>
    <cellStyle name="20% - Accent3 7 2 2 2 2 2" xfId="31798"/>
    <cellStyle name="20% - Accent3 7 2 2 2 3" xfId="25774"/>
    <cellStyle name="20% - Accent3 7 2 2 3" xfId="19827"/>
    <cellStyle name="20% - Accent3 7 2 2 3 2" xfId="31797"/>
    <cellStyle name="20% - Accent3 7 2 2 4" xfId="25773"/>
    <cellStyle name="20% - Accent3 7 2 3" xfId="734"/>
    <cellStyle name="20% - Accent3 7 2 3 2" xfId="19829"/>
    <cellStyle name="20% - Accent3 7 2 3 2 2" xfId="31799"/>
    <cellStyle name="20% - Accent3 7 2 3 3" xfId="25775"/>
    <cellStyle name="20% - Accent3 7 2 4" xfId="19826"/>
    <cellStyle name="20% - Accent3 7 2 4 2" xfId="31796"/>
    <cellStyle name="20% - Accent3 7 2 5" xfId="25772"/>
    <cellStyle name="20% - Accent3 7 3" xfId="735"/>
    <cellStyle name="20% - Accent3 7 3 2" xfId="736"/>
    <cellStyle name="20% - Accent3 7 3 2 2" xfId="19831"/>
    <cellStyle name="20% - Accent3 7 3 2 2 2" xfId="31801"/>
    <cellStyle name="20% - Accent3 7 3 2 3" xfId="25777"/>
    <cellStyle name="20% - Accent3 7 3 3" xfId="19830"/>
    <cellStyle name="20% - Accent3 7 3 3 2" xfId="31800"/>
    <cellStyle name="20% - Accent3 7 3 4" xfId="25776"/>
    <cellStyle name="20% - Accent3 7 4" xfId="737"/>
    <cellStyle name="20% - Accent3 7 4 2" xfId="19832"/>
    <cellStyle name="20% - Accent3 7 4 2 2" xfId="31802"/>
    <cellStyle name="20% - Accent3 7 4 3" xfId="25778"/>
    <cellStyle name="20% - Accent3 7 5" xfId="738"/>
    <cellStyle name="20% - Accent3 7 6" xfId="19825"/>
    <cellStyle name="20% - Accent3 7 6 2" xfId="31795"/>
    <cellStyle name="20% - Accent3 7 7" xfId="25771"/>
    <cellStyle name="20% - Accent3 8" xfId="739"/>
    <cellStyle name="20% - Accent3 8 2" xfId="740"/>
    <cellStyle name="20% - Accent3 8 3" xfId="741"/>
    <cellStyle name="20% - Accent3 8 3 2" xfId="19833"/>
    <cellStyle name="20% - Accent3 8 3 2 2" xfId="31803"/>
    <cellStyle name="20% - Accent3 8 3 3" xfId="25779"/>
    <cellStyle name="20% - Accent3 8 4" xfId="742"/>
    <cellStyle name="20% - Accent3 9" xfId="743"/>
    <cellStyle name="20% - Accent3 9 2" xfId="744"/>
    <cellStyle name="20% - Accent3 9 2 2" xfId="19834"/>
    <cellStyle name="20% - Accent3 9 2 2 2" xfId="31804"/>
    <cellStyle name="20% - Accent3 9 2 3" xfId="25780"/>
    <cellStyle name="20% - Accent3 9 3" xfId="745"/>
    <cellStyle name="20% - Accent4 10" xfId="746"/>
    <cellStyle name="20% - Accent4 10 2" xfId="747"/>
    <cellStyle name="20% - Accent4 10 2 2" xfId="19835"/>
    <cellStyle name="20% - Accent4 10 2 2 2" xfId="31805"/>
    <cellStyle name="20% - Accent4 10 2 3" xfId="25781"/>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2 2 2" xfId="31809"/>
    <cellStyle name="20% - Accent4 2 2 3 2 2 3" xfId="25785"/>
    <cellStyle name="20% - Accent4 2 2 3 2 3" xfId="19838"/>
    <cellStyle name="20% - Accent4 2 2 3 2 3 2" xfId="31808"/>
    <cellStyle name="20% - Accent4 2 2 3 2 4" xfId="25784"/>
    <cellStyle name="20% - Accent4 2 2 3 3" xfId="760"/>
    <cellStyle name="20% - Accent4 2 2 3 3 2" xfId="19840"/>
    <cellStyle name="20% - Accent4 2 2 3 3 2 2" xfId="31810"/>
    <cellStyle name="20% - Accent4 2 2 3 3 3" xfId="25786"/>
    <cellStyle name="20% - Accent4 2 2 3 4" xfId="761"/>
    <cellStyle name="20% - Accent4 2 2 3 5" xfId="19837"/>
    <cellStyle name="20% - Accent4 2 2 3 5 2" xfId="31807"/>
    <cellStyle name="20% - Accent4 2 2 3 6" xfId="25783"/>
    <cellStyle name="20% - Accent4 2 2 4" xfId="762"/>
    <cellStyle name="20% - Accent4 2 2 4 2" xfId="763"/>
    <cellStyle name="20% - Accent4 2 2 4 2 2" xfId="19842"/>
    <cellStyle name="20% - Accent4 2 2 4 2 2 2" xfId="31812"/>
    <cellStyle name="20% - Accent4 2 2 4 2 3" xfId="25788"/>
    <cellStyle name="20% - Accent4 2 2 4 3" xfId="764"/>
    <cellStyle name="20% - Accent4 2 2 4 4" xfId="19841"/>
    <cellStyle name="20% - Accent4 2 2 4 4 2" xfId="31811"/>
    <cellStyle name="20% - Accent4 2 2 4 5" xfId="25787"/>
    <cellStyle name="20% - Accent4 2 2 5" xfId="765"/>
    <cellStyle name="20% - Accent4 2 2 5 2" xfId="766"/>
    <cellStyle name="20% - Accent4 2 2 5 3" xfId="19843"/>
    <cellStyle name="20% - Accent4 2 2 5 3 2" xfId="31813"/>
    <cellStyle name="20% - Accent4 2 2 5 4" xfId="25789"/>
    <cellStyle name="20% - Accent4 2 2 6" xfId="767"/>
    <cellStyle name="20% - Accent4 2 2 6 2" xfId="768"/>
    <cellStyle name="20% - Accent4 2 2 7" xfId="769"/>
    <cellStyle name="20% - Accent4 2 2 8" xfId="19836"/>
    <cellStyle name="20% - Accent4 2 2 8 2" xfId="31806"/>
    <cellStyle name="20% - Accent4 2 2 9" xfId="25782"/>
    <cellStyle name="20% - Accent4 2 3" xfId="770"/>
    <cellStyle name="20% - Accent4 2 3 2" xfId="771"/>
    <cellStyle name="20% - Accent4 2 3 2 2" xfId="772"/>
    <cellStyle name="20% - Accent4 2 3 2 3" xfId="773"/>
    <cellStyle name="20% - Accent4 2 3 2 4" xfId="774"/>
    <cellStyle name="20% - Accent4 2 3 2 5" xfId="19844"/>
    <cellStyle name="20% - Accent4 2 3 2 5 2" xfId="31814"/>
    <cellStyle name="20% - Accent4 2 3 2 6" xfId="25790"/>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2 2 2" xfId="31818"/>
    <cellStyle name="20% - Accent4 3 2 2 2 2 3" xfId="25794"/>
    <cellStyle name="20% - Accent4 3 2 2 2 3" xfId="793"/>
    <cellStyle name="20% - Accent4 3 2 2 2 4" xfId="19847"/>
    <cellStyle name="20% - Accent4 3 2 2 2 4 2" xfId="31817"/>
    <cellStyle name="20% - Accent4 3 2 2 2 5" xfId="25793"/>
    <cellStyle name="20% - Accent4 3 2 2 3" xfId="794"/>
    <cellStyle name="20% - Accent4 3 2 2 3 2" xfId="795"/>
    <cellStyle name="20% - Accent4 3 2 2 3 3" xfId="19849"/>
    <cellStyle name="20% - Accent4 3 2 2 3 3 2" xfId="31819"/>
    <cellStyle name="20% - Accent4 3 2 2 3 4" xfId="25795"/>
    <cellStyle name="20% - Accent4 3 2 2 4" xfId="796"/>
    <cellStyle name="20% - Accent4 3 2 2 5" xfId="19846"/>
    <cellStyle name="20% - Accent4 3 2 2 5 2" xfId="31816"/>
    <cellStyle name="20% - Accent4 3 2 2 6" xfId="25792"/>
    <cellStyle name="20% - Accent4 3 2 3" xfId="797"/>
    <cellStyle name="20% - Accent4 3 2 3 2" xfId="798"/>
    <cellStyle name="20% - Accent4 3 2 3 2 2" xfId="19851"/>
    <cellStyle name="20% - Accent4 3 2 3 2 2 2" xfId="31821"/>
    <cellStyle name="20% - Accent4 3 2 3 2 3" xfId="25797"/>
    <cellStyle name="20% - Accent4 3 2 3 3" xfId="799"/>
    <cellStyle name="20% - Accent4 3 2 3 4" xfId="19850"/>
    <cellStyle name="20% - Accent4 3 2 3 4 2" xfId="31820"/>
    <cellStyle name="20% - Accent4 3 2 3 5" xfId="25796"/>
    <cellStyle name="20% - Accent4 3 2 4" xfId="800"/>
    <cellStyle name="20% - Accent4 3 2 4 2" xfId="801"/>
    <cellStyle name="20% - Accent4 3 2 4 3" xfId="19852"/>
    <cellStyle name="20% - Accent4 3 2 4 3 2" xfId="31822"/>
    <cellStyle name="20% - Accent4 3 2 4 4" xfId="25798"/>
    <cellStyle name="20% - Accent4 3 2 5" xfId="802"/>
    <cellStyle name="20% - Accent4 3 2 5 2" xfId="803"/>
    <cellStyle name="20% - Accent4 3 2 6" xfId="804"/>
    <cellStyle name="20% - Accent4 3 2 6 2" xfId="805"/>
    <cellStyle name="20% - Accent4 3 2 7" xfId="806"/>
    <cellStyle name="20% - Accent4 3 2 8" xfId="19845"/>
    <cellStyle name="20% - Accent4 3 2 8 2" xfId="31815"/>
    <cellStyle name="20% - Accent4 3 2 9" xfId="25791"/>
    <cellStyle name="20% - Accent4 3 3" xfId="807"/>
    <cellStyle name="20% - Accent4 3 3 2" xfId="808"/>
    <cellStyle name="20% - Accent4 3 3 2 2" xfId="809"/>
    <cellStyle name="20% - Accent4 3 3 2 2 2" xfId="19855"/>
    <cellStyle name="20% - Accent4 3 3 2 2 2 2" xfId="31825"/>
    <cellStyle name="20% - Accent4 3 3 2 2 3" xfId="25801"/>
    <cellStyle name="20% - Accent4 3 3 2 3" xfId="19854"/>
    <cellStyle name="20% - Accent4 3 3 2 3 2" xfId="31824"/>
    <cellStyle name="20% - Accent4 3 3 2 4" xfId="25800"/>
    <cellStyle name="20% - Accent4 3 3 3" xfId="810"/>
    <cellStyle name="20% - Accent4 3 3 3 2" xfId="19856"/>
    <cellStyle name="20% - Accent4 3 3 3 2 2" xfId="31826"/>
    <cellStyle name="20% - Accent4 3 3 3 3" xfId="25802"/>
    <cellStyle name="20% - Accent4 3 3 4" xfId="811"/>
    <cellStyle name="20% - Accent4 3 3 5" xfId="19853"/>
    <cellStyle name="20% - Accent4 3 3 5 2" xfId="31823"/>
    <cellStyle name="20% - Accent4 3 3 6" xfId="25799"/>
    <cellStyle name="20% - Accent4 3 4" xfId="812"/>
    <cellStyle name="20% - Accent4 3 4 2" xfId="813"/>
    <cellStyle name="20% - Accent4 3 4 2 2" xfId="19858"/>
    <cellStyle name="20% - Accent4 3 4 2 2 2" xfId="31828"/>
    <cellStyle name="20% - Accent4 3 4 2 3" xfId="25804"/>
    <cellStyle name="20% - Accent4 3 4 3" xfId="814"/>
    <cellStyle name="20% - Accent4 3 4 4" xfId="19857"/>
    <cellStyle name="20% - Accent4 3 4 4 2" xfId="31827"/>
    <cellStyle name="20% - Accent4 3 4 5" xfId="25803"/>
    <cellStyle name="20% - Accent4 3 5" xfId="815"/>
    <cellStyle name="20% - Accent4 3 5 2" xfId="816"/>
    <cellStyle name="20% - Accent4 3 5 3" xfId="19859"/>
    <cellStyle name="20% - Accent4 3 5 3 2" xfId="31829"/>
    <cellStyle name="20% - Accent4 3 5 4" xfId="25805"/>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2 2 2" xfId="31833"/>
    <cellStyle name="20% - Accent4 4 2 2 2 2 3" xfId="25809"/>
    <cellStyle name="20% - Accent4 4 2 2 2 3" xfId="829"/>
    <cellStyle name="20% - Accent4 4 2 2 2 4" xfId="19862"/>
    <cellStyle name="20% - Accent4 4 2 2 2 4 2" xfId="31832"/>
    <cellStyle name="20% - Accent4 4 2 2 2 5" xfId="25808"/>
    <cellStyle name="20% - Accent4 4 2 2 3" xfId="830"/>
    <cellStyle name="20% - Accent4 4 2 2 3 2" xfId="831"/>
    <cellStyle name="20% - Accent4 4 2 2 3 3" xfId="19864"/>
    <cellStyle name="20% - Accent4 4 2 2 3 3 2" xfId="31834"/>
    <cellStyle name="20% - Accent4 4 2 2 3 4" xfId="25810"/>
    <cellStyle name="20% - Accent4 4 2 2 4" xfId="832"/>
    <cellStyle name="20% - Accent4 4 2 2 5" xfId="19861"/>
    <cellStyle name="20% - Accent4 4 2 2 5 2" xfId="31831"/>
    <cellStyle name="20% - Accent4 4 2 2 6" xfId="25807"/>
    <cellStyle name="20% - Accent4 4 2 3" xfId="833"/>
    <cellStyle name="20% - Accent4 4 2 3 2" xfId="834"/>
    <cellStyle name="20% - Accent4 4 2 3 2 2" xfId="19866"/>
    <cellStyle name="20% - Accent4 4 2 3 2 2 2" xfId="31836"/>
    <cellStyle name="20% - Accent4 4 2 3 2 3" xfId="25812"/>
    <cellStyle name="20% - Accent4 4 2 3 3" xfId="835"/>
    <cellStyle name="20% - Accent4 4 2 3 4" xfId="19865"/>
    <cellStyle name="20% - Accent4 4 2 3 4 2" xfId="31835"/>
    <cellStyle name="20% - Accent4 4 2 3 5" xfId="25811"/>
    <cellStyle name="20% - Accent4 4 2 4" xfId="836"/>
    <cellStyle name="20% - Accent4 4 2 4 2" xfId="837"/>
    <cellStyle name="20% - Accent4 4 2 4 3" xfId="19867"/>
    <cellStyle name="20% - Accent4 4 2 4 3 2" xfId="31837"/>
    <cellStyle name="20% - Accent4 4 2 4 4" xfId="25813"/>
    <cellStyle name="20% - Accent4 4 2 5" xfId="838"/>
    <cellStyle name="20% - Accent4 4 2 5 2" xfId="839"/>
    <cellStyle name="20% - Accent4 4 2 6" xfId="840"/>
    <cellStyle name="20% - Accent4 4 2 6 2" xfId="841"/>
    <cellStyle name="20% - Accent4 4 2 7" xfId="842"/>
    <cellStyle name="20% - Accent4 4 2 8" xfId="19860"/>
    <cellStyle name="20% - Accent4 4 2 8 2" xfId="31830"/>
    <cellStyle name="20% - Accent4 4 2 9" xfId="25806"/>
    <cellStyle name="20% - Accent4 4 3" xfId="843"/>
    <cellStyle name="20% - Accent4 4 3 2" xfId="844"/>
    <cellStyle name="20% - Accent4 4 3 2 2" xfId="19869"/>
    <cellStyle name="20% - Accent4 4 3 2 2 2" xfId="31839"/>
    <cellStyle name="20% - Accent4 4 3 2 3" xfId="25815"/>
    <cellStyle name="20% - Accent4 4 3 3" xfId="845"/>
    <cellStyle name="20% - Accent4 4 3 3 2" xfId="19870"/>
    <cellStyle name="20% - Accent4 4 3 3 2 2" xfId="31840"/>
    <cellStyle name="20% - Accent4 4 3 3 3" xfId="25816"/>
    <cellStyle name="20% - Accent4 4 3 4" xfId="846"/>
    <cellStyle name="20% - Accent4 4 3 5" xfId="19868"/>
    <cellStyle name="20% - Accent4 4 3 5 2" xfId="31838"/>
    <cellStyle name="20% - Accent4 4 3 6" xfId="25814"/>
    <cellStyle name="20% - Accent4 4 4" xfId="847"/>
    <cellStyle name="20% - Accent4 4 4 2" xfId="848"/>
    <cellStyle name="20% - Accent4 4 4 2 2" xfId="19872"/>
    <cellStyle name="20% - Accent4 4 4 2 2 2" xfId="31842"/>
    <cellStyle name="20% - Accent4 4 4 2 3" xfId="25818"/>
    <cellStyle name="20% - Accent4 4 4 3" xfId="849"/>
    <cellStyle name="20% - Accent4 4 4 4" xfId="19871"/>
    <cellStyle name="20% - Accent4 4 4 4 2" xfId="31841"/>
    <cellStyle name="20% - Accent4 4 4 5" xfId="25817"/>
    <cellStyle name="20% - Accent4 4 5" xfId="850"/>
    <cellStyle name="20% - Accent4 4 5 2" xfId="19873"/>
    <cellStyle name="20% - Accent4 4 5 2 2" xfId="31843"/>
    <cellStyle name="20% - Accent4 4 5 3" xfId="25819"/>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2 2 2" xfId="31847"/>
    <cellStyle name="20% - Accent4 5 2 2 2 2 3" xfId="25823"/>
    <cellStyle name="20% - Accent4 5 2 2 2 3" xfId="19876"/>
    <cellStyle name="20% - Accent4 5 2 2 2 3 2" xfId="31846"/>
    <cellStyle name="20% - Accent4 5 2 2 2 4" xfId="25822"/>
    <cellStyle name="20% - Accent4 5 2 2 3" xfId="862"/>
    <cellStyle name="20% - Accent4 5 2 2 3 2" xfId="19878"/>
    <cellStyle name="20% - Accent4 5 2 2 3 2 2" xfId="31848"/>
    <cellStyle name="20% - Accent4 5 2 2 3 3" xfId="25824"/>
    <cellStyle name="20% - Accent4 5 2 2 4" xfId="19875"/>
    <cellStyle name="20% - Accent4 5 2 2 4 2" xfId="31845"/>
    <cellStyle name="20% - Accent4 5 2 2 5" xfId="25821"/>
    <cellStyle name="20% - Accent4 5 2 3" xfId="863"/>
    <cellStyle name="20% - Accent4 5 2 3 2" xfId="864"/>
    <cellStyle name="20% - Accent4 5 2 3 2 2" xfId="19880"/>
    <cellStyle name="20% - Accent4 5 2 3 2 2 2" xfId="31850"/>
    <cellStyle name="20% - Accent4 5 2 3 2 3" xfId="25826"/>
    <cellStyle name="20% - Accent4 5 2 3 3" xfId="19879"/>
    <cellStyle name="20% - Accent4 5 2 3 3 2" xfId="31849"/>
    <cellStyle name="20% - Accent4 5 2 3 4" xfId="25825"/>
    <cellStyle name="20% - Accent4 5 2 4" xfId="865"/>
    <cellStyle name="20% - Accent4 5 2 4 2" xfId="19881"/>
    <cellStyle name="20% - Accent4 5 2 4 2 2" xfId="31851"/>
    <cellStyle name="20% - Accent4 5 2 4 3" xfId="25827"/>
    <cellStyle name="20% - Accent4 5 2 5" xfId="866"/>
    <cellStyle name="20% - Accent4 5 2 6" xfId="19874"/>
    <cellStyle name="20% - Accent4 5 2 6 2" xfId="31844"/>
    <cellStyle name="20% - Accent4 5 2 7" xfId="25820"/>
    <cellStyle name="20% - Accent4 5 3" xfId="867"/>
    <cellStyle name="20% - Accent4 5 3 2" xfId="868"/>
    <cellStyle name="20% - Accent4 5 3 3" xfId="19882"/>
    <cellStyle name="20% - Accent4 5 3 3 2" xfId="31852"/>
    <cellStyle name="20% - Accent4 5 3 4" xfId="25828"/>
    <cellStyle name="20% - Accent4 5 4" xfId="869"/>
    <cellStyle name="20% - Accent4 5 5" xfId="870"/>
    <cellStyle name="20% - Accent4 6" xfId="871"/>
    <cellStyle name="20% - Accent4 6 2" xfId="872"/>
    <cellStyle name="20% - Accent4 6 2 2" xfId="873"/>
    <cellStyle name="20% - Accent4 6 2 2 2" xfId="19884"/>
    <cellStyle name="20% - Accent4 6 2 2 2 2" xfId="31854"/>
    <cellStyle name="20% - Accent4 6 2 2 3" xfId="25830"/>
    <cellStyle name="20% - Accent4 6 2 3" xfId="874"/>
    <cellStyle name="20% - Accent4 6 2 4" xfId="875"/>
    <cellStyle name="20% - Accent4 6 3" xfId="876"/>
    <cellStyle name="20% - Accent4 6 3 2" xfId="877"/>
    <cellStyle name="20% - Accent4 6 3 2 2" xfId="878"/>
    <cellStyle name="20% - Accent4 6 3 2 2 2" xfId="19887"/>
    <cellStyle name="20% - Accent4 6 3 2 2 2 2" xfId="31857"/>
    <cellStyle name="20% - Accent4 6 3 2 2 3" xfId="25833"/>
    <cellStyle name="20% - Accent4 6 3 2 3" xfId="19886"/>
    <cellStyle name="20% - Accent4 6 3 2 3 2" xfId="31856"/>
    <cellStyle name="20% - Accent4 6 3 2 4" xfId="25832"/>
    <cellStyle name="20% - Accent4 6 3 3" xfId="879"/>
    <cellStyle name="20% - Accent4 6 3 3 2" xfId="19888"/>
    <cellStyle name="20% - Accent4 6 3 3 2 2" xfId="31858"/>
    <cellStyle name="20% - Accent4 6 3 3 3" xfId="25834"/>
    <cellStyle name="20% - Accent4 6 3 4" xfId="880"/>
    <cellStyle name="20% - Accent4 6 3 5" xfId="19885"/>
    <cellStyle name="20% - Accent4 6 3 5 2" xfId="31855"/>
    <cellStyle name="20% - Accent4 6 3 6" xfId="25831"/>
    <cellStyle name="20% - Accent4 6 4" xfId="881"/>
    <cellStyle name="20% - Accent4 6 4 2" xfId="882"/>
    <cellStyle name="20% - Accent4 6 4 2 2" xfId="19890"/>
    <cellStyle name="20% - Accent4 6 4 2 2 2" xfId="31860"/>
    <cellStyle name="20% - Accent4 6 4 2 3" xfId="25836"/>
    <cellStyle name="20% - Accent4 6 4 3" xfId="19889"/>
    <cellStyle name="20% - Accent4 6 4 3 2" xfId="31859"/>
    <cellStyle name="20% - Accent4 6 4 4" xfId="25835"/>
    <cellStyle name="20% - Accent4 6 5" xfId="883"/>
    <cellStyle name="20% - Accent4 6 5 2" xfId="19891"/>
    <cellStyle name="20% - Accent4 6 5 2 2" xfId="31861"/>
    <cellStyle name="20% - Accent4 6 5 3" xfId="25837"/>
    <cellStyle name="20% - Accent4 6 6" xfId="884"/>
    <cellStyle name="20% - Accent4 6 7" xfId="19883"/>
    <cellStyle name="20% - Accent4 6 7 2" xfId="31853"/>
    <cellStyle name="20% - Accent4 6 8" xfId="25829"/>
    <cellStyle name="20% - Accent4 7" xfId="885"/>
    <cellStyle name="20% - Accent4 7 2" xfId="886"/>
    <cellStyle name="20% - Accent4 7 2 2" xfId="887"/>
    <cellStyle name="20% - Accent4 7 2 2 2" xfId="888"/>
    <cellStyle name="20% - Accent4 7 2 2 2 2" xfId="19895"/>
    <cellStyle name="20% - Accent4 7 2 2 2 2 2" xfId="31865"/>
    <cellStyle name="20% - Accent4 7 2 2 2 3" xfId="25841"/>
    <cellStyle name="20% - Accent4 7 2 2 3" xfId="19894"/>
    <cellStyle name="20% - Accent4 7 2 2 3 2" xfId="31864"/>
    <cellStyle name="20% - Accent4 7 2 2 4" xfId="25840"/>
    <cellStyle name="20% - Accent4 7 2 3" xfId="889"/>
    <cellStyle name="20% - Accent4 7 2 3 2" xfId="19896"/>
    <cellStyle name="20% - Accent4 7 2 3 2 2" xfId="31866"/>
    <cellStyle name="20% - Accent4 7 2 3 3" xfId="25842"/>
    <cellStyle name="20% - Accent4 7 2 4" xfId="19893"/>
    <cellStyle name="20% - Accent4 7 2 4 2" xfId="31863"/>
    <cellStyle name="20% - Accent4 7 2 5" xfId="25839"/>
    <cellStyle name="20% - Accent4 7 3" xfId="890"/>
    <cellStyle name="20% - Accent4 7 3 2" xfId="891"/>
    <cellStyle name="20% - Accent4 7 3 2 2" xfId="19898"/>
    <cellStyle name="20% - Accent4 7 3 2 2 2" xfId="31868"/>
    <cellStyle name="20% - Accent4 7 3 2 3" xfId="25844"/>
    <cellStyle name="20% - Accent4 7 3 3" xfId="19897"/>
    <cellStyle name="20% - Accent4 7 3 3 2" xfId="31867"/>
    <cellStyle name="20% - Accent4 7 3 4" xfId="25843"/>
    <cellStyle name="20% - Accent4 7 4" xfId="892"/>
    <cellStyle name="20% - Accent4 7 4 2" xfId="19899"/>
    <cellStyle name="20% - Accent4 7 4 2 2" xfId="31869"/>
    <cellStyle name="20% - Accent4 7 4 3" xfId="25845"/>
    <cellStyle name="20% - Accent4 7 5" xfId="893"/>
    <cellStyle name="20% - Accent4 7 6" xfId="19892"/>
    <cellStyle name="20% - Accent4 7 6 2" xfId="31862"/>
    <cellStyle name="20% - Accent4 7 7" xfId="25838"/>
    <cellStyle name="20% - Accent4 8" xfId="894"/>
    <cellStyle name="20% - Accent4 8 2" xfId="895"/>
    <cellStyle name="20% - Accent4 8 3" xfId="896"/>
    <cellStyle name="20% - Accent4 8 3 2" xfId="19900"/>
    <cellStyle name="20% - Accent4 8 3 2 2" xfId="31870"/>
    <cellStyle name="20% - Accent4 8 3 3" xfId="25846"/>
    <cellStyle name="20% - Accent4 8 4" xfId="897"/>
    <cellStyle name="20% - Accent4 9" xfId="898"/>
    <cellStyle name="20% - Accent4 9 2" xfId="899"/>
    <cellStyle name="20% - Accent4 9 2 2" xfId="19901"/>
    <cellStyle name="20% - Accent4 9 2 2 2" xfId="31871"/>
    <cellStyle name="20% - Accent4 9 2 3" xfId="25847"/>
    <cellStyle name="20% - Accent4 9 3" xfId="900"/>
    <cellStyle name="20% - Accent5 10" xfId="901"/>
    <cellStyle name="20% - Accent5 10 2" xfId="902"/>
    <cellStyle name="20% - Accent5 10 2 2" xfId="19902"/>
    <cellStyle name="20% - Accent5 10 2 2 2" xfId="31872"/>
    <cellStyle name="20% - Accent5 10 2 3" xfId="25848"/>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2 2 2" xfId="31876"/>
    <cellStyle name="20% - Accent5 2 2 3 2 2 3" xfId="25852"/>
    <cellStyle name="20% - Accent5 2 2 3 2 3" xfId="19905"/>
    <cellStyle name="20% - Accent5 2 2 3 2 3 2" xfId="31875"/>
    <cellStyle name="20% - Accent5 2 2 3 2 4" xfId="25851"/>
    <cellStyle name="20% - Accent5 2 2 3 3" xfId="915"/>
    <cellStyle name="20% - Accent5 2 2 3 3 2" xfId="19907"/>
    <cellStyle name="20% - Accent5 2 2 3 3 2 2" xfId="31877"/>
    <cellStyle name="20% - Accent5 2 2 3 3 3" xfId="25853"/>
    <cellStyle name="20% - Accent5 2 2 3 4" xfId="916"/>
    <cellStyle name="20% - Accent5 2 2 3 5" xfId="19904"/>
    <cellStyle name="20% - Accent5 2 2 3 5 2" xfId="31874"/>
    <cellStyle name="20% - Accent5 2 2 3 6" xfId="25850"/>
    <cellStyle name="20% - Accent5 2 2 4" xfId="917"/>
    <cellStyle name="20% - Accent5 2 2 4 2" xfId="918"/>
    <cellStyle name="20% - Accent5 2 2 4 2 2" xfId="19909"/>
    <cellStyle name="20% - Accent5 2 2 4 2 2 2" xfId="31879"/>
    <cellStyle name="20% - Accent5 2 2 4 2 3" xfId="25855"/>
    <cellStyle name="20% - Accent5 2 2 4 3" xfId="919"/>
    <cellStyle name="20% - Accent5 2 2 4 4" xfId="19908"/>
    <cellStyle name="20% - Accent5 2 2 4 4 2" xfId="31878"/>
    <cellStyle name="20% - Accent5 2 2 4 5" xfId="25854"/>
    <cellStyle name="20% - Accent5 2 2 5" xfId="920"/>
    <cellStyle name="20% - Accent5 2 2 5 2" xfId="921"/>
    <cellStyle name="20% - Accent5 2 2 5 3" xfId="19910"/>
    <cellStyle name="20% - Accent5 2 2 5 3 2" xfId="31880"/>
    <cellStyle name="20% - Accent5 2 2 5 4" xfId="25856"/>
    <cellStyle name="20% - Accent5 2 2 6" xfId="922"/>
    <cellStyle name="20% - Accent5 2 2 6 2" xfId="923"/>
    <cellStyle name="20% - Accent5 2 2 7" xfId="924"/>
    <cellStyle name="20% - Accent5 2 2 8" xfId="19903"/>
    <cellStyle name="20% - Accent5 2 2 8 2" xfId="31873"/>
    <cellStyle name="20% - Accent5 2 2 9" xfId="25849"/>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2 2 2" xfId="31884"/>
    <cellStyle name="20% - Accent5 3 2 2 2 2 3" xfId="25860"/>
    <cellStyle name="20% - Accent5 3 2 2 2 3" xfId="944"/>
    <cellStyle name="20% - Accent5 3 2 2 2 4" xfId="19913"/>
    <cellStyle name="20% - Accent5 3 2 2 2 4 2" xfId="31883"/>
    <cellStyle name="20% - Accent5 3 2 2 2 5" xfId="25859"/>
    <cellStyle name="20% - Accent5 3 2 2 3" xfId="945"/>
    <cellStyle name="20% - Accent5 3 2 2 3 2" xfId="946"/>
    <cellStyle name="20% - Accent5 3 2 2 3 3" xfId="19915"/>
    <cellStyle name="20% - Accent5 3 2 2 3 3 2" xfId="31885"/>
    <cellStyle name="20% - Accent5 3 2 2 3 4" xfId="25861"/>
    <cellStyle name="20% - Accent5 3 2 2 4" xfId="947"/>
    <cellStyle name="20% - Accent5 3 2 2 5" xfId="19912"/>
    <cellStyle name="20% - Accent5 3 2 2 5 2" xfId="31882"/>
    <cellStyle name="20% - Accent5 3 2 2 6" xfId="25858"/>
    <cellStyle name="20% - Accent5 3 2 3" xfId="948"/>
    <cellStyle name="20% - Accent5 3 2 3 2" xfId="949"/>
    <cellStyle name="20% - Accent5 3 2 3 2 2" xfId="19917"/>
    <cellStyle name="20% - Accent5 3 2 3 2 2 2" xfId="31887"/>
    <cellStyle name="20% - Accent5 3 2 3 2 3" xfId="25863"/>
    <cellStyle name="20% - Accent5 3 2 3 3" xfId="950"/>
    <cellStyle name="20% - Accent5 3 2 3 4" xfId="19916"/>
    <cellStyle name="20% - Accent5 3 2 3 4 2" xfId="31886"/>
    <cellStyle name="20% - Accent5 3 2 3 5" xfId="25862"/>
    <cellStyle name="20% - Accent5 3 2 4" xfId="951"/>
    <cellStyle name="20% - Accent5 3 2 4 2" xfId="952"/>
    <cellStyle name="20% - Accent5 3 2 4 3" xfId="19918"/>
    <cellStyle name="20% - Accent5 3 2 4 3 2" xfId="31888"/>
    <cellStyle name="20% - Accent5 3 2 4 4" xfId="25864"/>
    <cellStyle name="20% - Accent5 3 2 5" xfId="953"/>
    <cellStyle name="20% - Accent5 3 2 5 2" xfId="954"/>
    <cellStyle name="20% - Accent5 3 2 6" xfId="955"/>
    <cellStyle name="20% - Accent5 3 2 6 2" xfId="956"/>
    <cellStyle name="20% - Accent5 3 2 7" xfId="957"/>
    <cellStyle name="20% - Accent5 3 2 8" xfId="19911"/>
    <cellStyle name="20% - Accent5 3 2 8 2" xfId="31881"/>
    <cellStyle name="20% - Accent5 3 2 9" xfId="25857"/>
    <cellStyle name="20% - Accent5 3 3" xfId="958"/>
    <cellStyle name="20% - Accent5 3 3 2" xfId="959"/>
    <cellStyle name="20% - Accent5 3 3 2 2" xfId="960"/>
    <cellStyle name="20% - Accent5 3 3 2 2 2" xfId="19921"/>
    <cellStyle name="20% - Accent5 3 3 2 2 2 2" xfId="31891"/>
    <cellStyle name="20% - Accent5 3 3 2 2 3" xfId="25867"/>
    <cellStyle name="20% - Accent5 3 3 2 3" xfId="19920"/>
    <cellStyle name="20% - Accent5 3 3 2 3 2" xfId="31890"/>
    <cellStyle name="20% - Accent5 3 3 2 4" xfId="25866"/>
    <cellStyle name="20% - Accent5 3 3 3" xfId="961"/>
    <cellStyle name="20% - Accent5 3 3 3 2" xfId="19922"/>
    <cellStyle name="20% - Accent5 3 3 3 2 2" xfId="31892"/>
    <cellStyle name="20% - Accent5 3 3 3 3" xfId="25868"/>
    <cellStyle name="20% - Accent5 3 3 4" xfId="962"/>
    <cellStyle name="20% - Accent5 3 3 5" xfId="19919"/>
    <cellStyle name="20% - Accent5 3 3 5 2" xfId="31889"/>
    <cellStyle name="20% - Accent5 3 3 6" xfId="25865"/>
    <cellStyle name="20% - Accent5 3 4" xfId="963"/>
    <cellStyle name="20% - Accent5 3 4 2" xfId="964"/>
    <cellStyle name="20% - Accent5 3 4 2 2" xfId="19924"/>
    <cellStyle name="20% - Accent5 3 4 2 2 2" xfId="31894"/>
    <cellStyle name="20% - Accent5 3 4 2 3" xfId="25870"/>
    <cellStyle name="20% - Accent5 3 4 3" xfId="965"/>
    <cellStyle name="20% - Accent5 3 4 4" xfId="19923"/>
    <cellStyle name="20% - Accent5 3 4 4 2" xfId="31893"/>
    <cellStyle name="20% - Accent5 3 4 5" xfId="25869"/>
    <cellStyle name="20% - Accent5 3 5" xfId="966"/>
    <cellStyle name="20% - Accent5 3 5 2" xfId="967"/>
    <cellStyle name="20% - Accent5 3 5 3" xfId="19925"/>
    <cellStyle name="20% - Accent5 3 5 3 2" xfId="31895"/>
    <cellStyle name="20% - Accent5 3 5 4" xfId="25871"/>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2 2 2" xfId="31899"/>
    <cellStyle name="20% - Accent5 4 2 2 2 2 3" xfId="25875"/>
    <cellStyle name="20% - Accent5 4 2 2 2 3" xfId="980"/>
    <cellStyle name="20% - Accent5 4 2 2 2 4" xfId="19928"/>
    <cellStyle name="20% - Accent5 4 2 2 2 4 2" xfId="31898"/>
    <cellStyle name="20% - Accent5 4 2 2 2 5" xfId="25874"/>
    <cellStyle name="20% - Accent5 4 2 2 3" xfId="981"/>
    <cellStyle name="20% - Accent5 4 2 2 3 2" xfId="982"/>
    <cellStyle name="20% - Accent5 4 2 2 3 3" xfId="19930"/>
    <cellStyle name="20% - Accent5 4 2 2 3 3 2" xfId="31900"/>
    <cellStyle name="20% - Accent5 4 2 2 3 4" xfId="25876"/>
    <cellStyle name="20% - Accent5 4 2 2 4" xfId="983"/>
    <cellStyle name="20% - Accent5 4 2 2 5" xfId="19927"/>
    <cellStyle name="20% - Accent5 4 2 2 5 2" xfId="31897"/>
    <cellStyle name="20% - Accent5 4 2 2 6" xfId="25873"/>
    <cellStyle name="20% - Accent5 4 2 3" xfId="984"/>
    <cellStyle name="20% - Accent5 4 2 3 2" xfId="985"/>
    <cellStyle name="20% - Accent5 4 2 3 2 2" xfId="19932"/>
    <cellStyle name="20% - Accent5 4 2 3 2 2 2" xfId="31902"/>
    <cellStyle name="20% - Accent5 4 2 3 2 3" xfId="25878"/>
    <cellStyle name="20% - Accent5 4 2 3 3" xfId="986"/>
    <cellStyle name="20% - Accent5 4 2 3 4" xfId="19931"/>
    <cellStyle name="20% - Accent5 4 2 3 4 2" xfId="31901"/>
    <cellStyle name="20% - Accent5 4 2 3 5" xfId="25877"/>
    <cellStyle name="20% - Accent5 4 2 4" xfId="987"/>
    <cellStyle name="20% - Accent5 4 2 4 2" xfId="988"/>
    <cellStyle name="20% - Accent5 4 2 4 3" xfId="19933"/>
    <cellStyle name="20% - Accent5 4 2 4 3 2" xfId="31903"/>
    <cellStyle name="20% - Accent5 4 2 4 4" xfId="25879"/>
    <cellStyle name="20% - Accent5 4 2 5" xfId="989"/>
    <cellStyle name="20% - Accent5 4 2 5 2" xfId="990"/>
    <cellStyle name="20% - Accent5 4 2 6" xfId="991"/>
    <cellStyle name="20% - Accent5 4 2 6 2" xfId="992"/>
    <cellStyle name="20% - Accent5 4 2 7" xfId="993"/>
    <cellStyle name="20% - Accent5 4 2 8" xfId="19926"/>
    <cellStyle name="20% - Accent5 4 2 8 2" xfId="31896"/>
    <cellStyle name="20% - Accent5 4 2 9" xfId="25872"/>
    <cellStyle name="20% - Accent5 4 3" xfId="994"/>
    <cellStyle name="20% - Accent5 4 3 2" xfId="995"/>
    <cellStyle name="20% - Accent5 4 3 2 2" xfId="19935"/>
    <cellStyle name="20% - Accent5 4 3 2 2 2" xfId="31905"/>
    <cellStyle name="20% - Accent5 4 3 2 3" xfId="25881"/>
    <cellStyle name="20% - Accent5 4 3 3" xfId="996"/>
    <cellStyle name="20% - Accent5 4 3 3 2" xfId="19936"/>
    <cellStyle name="20% - Accent5 4 3 3 2 2" xfId="31906"/>
    <cellStyle name="20% - Accent5 4 3 3 3" xfId="25882"/>
    <cellStyle name="20% - Accent5 4 3 4" xfId="997"/>
    <cellStyle name="20% - Accent5 4 3 5" xfId="19934"/>
    <cellStyle name="20% - Accent5 4 3 5 2" xfId="31904"/>
    <cellStyle name="20% - Accent5 4 3 6" xfId="25880"/>
    <cellStyle name="20% - Accent5 4 4" xfId="998"/>
    <cellStyle name="20% - Accent5 4 4 2" xfId="999"/>
    <cellStyle name="20% - Accent5 4 4 2 2" xfId="19938"/>
    <cellStyle name="20% - Accent5 4 4 2 2 2" xfId="31908"/>
    <cellStyle name="20% - Accent5 4 4 2 3" xfId="25884"/>
    <cellStyle name="20% - Accent5 4 4 3" xfId="1000"/>
    <cellStyle name="20% - Accent5 4 4 4" xfId="19937"/>
    <cellStyle name="20% - Accent5 4 4 4 2" xfId="31907"/>
    <cellStyle name="20% - Accent5 4 4 5" xfId="25883"/>
    <cellStyle name="20% - Accent5 4 5" xfId="1001"/>
    <cellStyle name="20% - Accent5 4 5 2" xfId="19939"/>
    <cellStyle name="20% - Accent5 4 5 2 2" xfId="31909"/>
    <cellStyle name="20% - Accent5 4 5 3" xfId="25885"/>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2 2 2" xfId="31911"/>
    <cellStyle name="20% - Accent5 5 2 2 3" xfId="25887"/>
    <cellStyle name="20% - Accent5 5 2 3" xfId="1011"/>
    <cellStyle name="20% - Accent5 5 2 3 2" xfId="19942"/>
    <cellStyle name="20% - Accent5 5 2 3 2 2" xfId="31912"/>
    <cellStyle name="20% - Accent5 5 2 3 3" xfId="25888"/>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2 2 2" xfId="31915"/>
    <cellStyle name="20% - Accent5 5 3 2 2 3" xfId="25891"/>
    <cellStyle name="20% - Accent5 5 3 2 3" xfId="19944"/>
    <cellStyle name="20% - Accent5 5 3 2 3 2" xfId="31914"/>
    <cellStyle name="20% - Accent5 5 3 2 4" xfId="25890"/>
    <cellStyle name="20% - Accent5 5 3 3" xfId="1017"/>
    <cellStyle name="20% - Accent5 5 3 3 2" xfId="19946"/>
    <cellStyle name="20% - Accent5 5 3 3 2 2" xfId="31916"/>
    <cellStyle name="20% - Accent5 5 3 3 3" xfId="25892"/>
    <cellStyle name="20% - Accent5 5 3 4" xfId="1018"/>
    <cellStyle name="20% - Accent5 5 3 5" xfId="19943"/>
    <cellStyle name="20% - Accent5 5 3 5 2" xfId="31913"/>
    <cellStyle name="20% - Accent5 5 3 6" xfId="25889"/>
    <cellStyle name="20% - Accent5 5 4" xfId="1019"/>
    <cellStyle name="20% - Accent5 5 4 2" xfId="1020"/>
    <cellStyle name="20% - Accent5 5 4 2 2" xfId="19948"/>
    <cellStyle name="20% - Accent5 5 4 2 2 2" xfId="31918"/>
    <cellStyle name="20% - Accent5 5 4 2 3" xfId="25894"/>
    <cellStyle name="20% - Accent5 5 4 3" xfId="19947"/>
    <cellStyle name="20% - Accent5 5 4 3 2" xfId="31917"/>
    <cellStyle name="20% - Accent5 5 4 4" xfId="25893"/>
    <cellStyle name="20% - Accent5 5 5" xfId="1021"/>
    <cellStyle name="20% - Accent5 5 5 2" xfId="19949"/>
    <cellStyle name="20% - Accent5 5 5 2 2" xfId="31919"/>
    <cellStyle name="20% - Accent5 5 5 3" xfId="25895"/>
    <cellStyle name="20% - Accent5 5 6" xfId="1022"/>
    <cellStyle name="20% - Accent5 5 7" xfId="19940"/>
    <cellStyle name="20% - Accent5 5 7 2" xfId="31910"/>
    <cellStyle name="20% - Accent5 5 8" xfId="25886"/>
    <cellStyle name="20% - Accent5 6" xfId="1023"/>
    <cellStyle name="20% - Accent5 6 2" xfId="1024"/>
    <cellStyle name="20% - Accent5 6 2 2" xfId="1025"/>
    <cellStyle name="20% - Accent5 6 2 2 2" xfId="1026"/>
    <cellStyle name="20% - Accent5 6 2 2 2 2" xfId="19953"/>
    <cellStyle name="20% - Accent5 6 2 2 2 2 2" xfId="31923"/>
    <cellStyle name="20% - Accent5 6 2 2 2 3" xfId="25899"/>
    <cellStyle name="20% - Accent5 6 2 2 3" xfId="19952"/>
    <cellStyle name="20% - Accent5 6 2 2 3 2" xfId="31922"/>
    <cellStyle name="20% - Accent5 6 2 2 4" xfId="25898"/>
    <cellStyle name="20% - Accent5 6 2 3" xfId="1027"/>
    <cellStyle name="20% - Accent5 6 2 3 2" xfId="19954"/>
    <cellStyle name="20% - Accent5 6 2 3 2 2" xfId="31924"/>
    <cellStyle name="20% - Accent5 6 2 3 3" xfId="25900"/>
    <cellStyle name="20% - Accent5 6 2 4" xfId="1028"/>
    <cellStyle name="20% - Accent5 6 2 5" xfId="19951"/>
    <cellStyle name="20% - Accent5 6 2 5 2" xfId="31921"/>
    <cellStyle name="20% - Accent5 6 2 6" xfId="25897"/>
    <cellStyle name="20% - Accent5 6 3" xfId="1029"/>
    <cellStyle name="20% - Accent5 6 3 2" xfId="1030"/>
    <cellStyle name="20% - Accent5 6 3 2 2" xfId="19956"/>
    <cellStyle name="20% - Accent5 6 3 2 2 2" xfId="31926"/>
    <cellStyle name="20% - Accent5 6 3 2 3" xfId="25902"/>
    <cellStyle name="20% - Accent5 6 3 3" xfId="1031"/>
    <cellStyle name="20% - Accent5 6 3 4" xfId="19955"/>
    <cellStyle name="20% - Accent5 6 3 4 2" xfId="31925"/>
    <cellStyle name="20% - Accent5 6 3 5" xfId="25901"/>
    <cellStyle name="20% - Accent5 6 4" xfId="1032"/>
    <cellStyle name="20% - Accent5 6 4 2" xfId="19957"/>
    <cellStyle name="20% - Accent5 6 4 2 2" xfId="31927"/>
    <cellStyle name="20% - Accent5 6 4 3" xfId="25903"/>
    <cellStyle name="20% - Accent5 6 5" xfId="1033"/>
    <cellStyle name="20% - Accent5 6 6" xfId="19950"/>
    <cellStyle name="20% - Accent5 6 6 2" xfId="31920"/>
    <cellStyle name="20% - Accent5 6 7" xfId="25896"/>
    <cellStyle name="20% - Accent5 7" xfId="1034"/>
    <cellStyle name="20% - Accent5 7 2" xfId="1035"/>
    <cellStyle name="20% - Accent5 7 2 2" xfId="1036"/>
    <cellStyle name="20% - Accent5 7 2 2 2" xfId="1037"/>
    <cellStyle name="20% - Accent5 7 2 2 2 2" xfId="19961"/>
    <cellStyle name="20% - Accent5 7 2 2 2 2 2" xfId="31931"/>
    <cellStyle name="20% - Accent5 7 2 2 2 3" xfId="25907"/>
    <cellStyle name="20% - Accent5 7 2 2 3" xfId="19960"/>
    <cellStyle name="20% - Accent5 7 2 2 3 2" xfId="31930"/>
    <cellStyle name="20% - Accent5 7 2 2 4" xfId="25906"/>
    <cellStyle name="20% - Accent5 7 2 3" xfId="1038"/>
    <cellStyle name="20% - Accent5 7 2 3 2" xfId="19962"/>
    <cellStyle name="20% - Accent5 7 2 3 2 2" xfId="31932"/>
    <cellStyle name="20% - Accent5 7 2 3 3" xfId="25908"/>
    <cellStyle name="20% - Accent5 7 2 4" xfId="19959"/>
    <cellStyle name="20% - Accent5 7 2 4 2" xfId="31929"/>
    <cellStyle name="20% - Accent5 7 2 5" xfId="25905"/>
    <cellStyle name="20% - Accent5 7 3" xfId="1039"/>
    <cellStyle name="20% - Accent5 7 3 2" xfId="1040"/>
    <cellStyle name="20% - Accent5 7 3 2 2" xfId="19964"/>
    <cellStyle name="20% - Accent5 7 3 2 2 2" xfId="31934"/>
    <cellStyle name="20% - Accent5 7 3 2 3" xfId="25910"/>
    <cellStyle name="20% - Accent5 7 3 3" xfId="19963"/>
    <cellStyle name="20% - Accent5 7 3 3 2" xfId="31933"/>
    <cellStyle name="20% - Accent5 7 3 4" xfId="25909"/>
    <cellStyle name="20% - Accent5 7 4" xfId="1041"/>
    <cellStyle name="20% - Accent5 7 4 2" xfId="19965"/>
    <cellStyle name="20% - Accent5 7 4 2 2" xfId="31935"/>
    <cellStyle name="20% - Accent5 7 4 3" xfId="25911"/>
    <cellStyle name="20% - Accent5 7 5" xfId="1042"/>
    <cellStyle name="20% - Accent5 7 6" xfId="19958"/>
    <cellStyle name="20% - Accent5 7 6 2" xfId="31928"/>
    <cellStyle name="20% - Accent5 7 7" xfId="25904"/>
    <cellStyle name="20% - Accent5 8" xfId="1043"/>
    <cellStyle name="20% - Accent5 8 2" xfId="1044"/>
    <cellStyle name="20% - Accent5 8 3" xfId="1045"/>
    <cellStyle name="20% - Accent5 8 3 2" xfId="19966"/>
    <cellStyle name="20% - Accent5 8 3 2 2" xfId="31936"/>
    <cellStyle name="20% - Accent5 8 3 3" xfId="25912"/>
    <cellStyle name="20% - Accent5 8 4" xfId="1046"/>
    <cellStyle name="20% - Accent5 9" xfId="1047"/>
    <cellStyle name="20% - Accent5 9 2" xfId="1048"/>
    <cellStyle name="20% - Accent5 9 2 2" xfId="19967"/>
    <cellStyle name="20% - Accent5 9 2 2 2" xfId="31937"/>
    <cellStyle name="20% - Accent5 9 2 3" xfId="25913"/>
    <cellStyle name="20% - Accent5 9 3" xfId="1049"/>
    <cellStyle name="20% - Accent6 10" xfId="1050"/>
    <cellStyle name="20% - Accent6 10 2" xfId="1051"/>
    <cellStyle name="20% - Accent6 10 2 2" xfId="19968"/>
    <cellStyle name="20% - Accent6 10 2 2 2" xfId="31938"/>
    <cellStyle name="20% - Accent6 10 2 3" xfId="25914"/>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2 2 2" xfId="31942"/>
    <cellStyle name="20% - Accent6 2 2 3 2 2 3" xfId="25918"/>
    <cellStyle name="20% - Accent6 2 2 3 2 3" xfId="19971"/>
    <cellStyle name="20% - Accent6 2 2 3 2 3 2" xfId="31941"/>
    <cellStyle name="20% - Accent6 2 2 3 2 4" xfId="25917"/>
    <cellStyle name="20% - Accent6 2 2 3 3" xfId="1064"/>
    <cellStyle name="20% - Accent6 2 2 3 3 2" xfId="19973"/>
    <cellStyle name="20% - Accent6 2 2 3 3 2 2" xfId="31943"/>
    <cellStyle name="20% - Accent6 2 2 3 3 3" xfId="25919"/>
    <cellStyle name="20% - Accent6 2 2 3 4" xfId="1065"/>
    <cellStyle name="20% - Accent6 2 2 3 5" xfId="19970"/>
    <cellStyle name="20% - Accent6 2 2 3 5 2" xfId="31940"/>
    <cellStyle name="20% - Accent6 2 2 3 6" xfId="25916"/>
    <cellStyle name="20% - Accent6 2 2 4" xfId="1066"/>
    <cellStyle name="20% - Accent6 2 2 4 2" xfId="1067"/>
    <cellStyle name="20% - Accent6 2 2 4 2 2" xfId="19975"/>
    <cellStyle name="20% - Accent6 2 2 4 2 2 2" xfId="31945"/>
    <cellStyle name="20% - Accent6 2 2 4 2 3" xfId="25921"/>
    <cellStyle name="20% - Accent6 2 2 4 3" xfId="1068"/>
    <cellStyle name="20% - Accent6 2 2 4 4" xfId="19974"/>
    <cellStyle name="20% - Accent6 2 2 4 4 2" xfId="31944"/>
    <cellStyle name="20% - Accent6 2 2 4 5" xfId="25920"/>
    <cellStyle name="20% - Accent6 2 2 5" xfId="1069"/>
    <cellStyle name="20% - Accent6 2 2 5 2" xfId="1070"/>
    <cellStyle name="20% - Accent6 2 2 5 3" xfId="19976"/>
    <cellStyle name="20% - Accent6 2 2 5 3 2" xfId="31946"/>
    <cellStyle name="20% - Accent6 2 2 5 4" xfId="25922"/>
    <cellStyle name="20% - Accent6 2 2 6" xfId="1071"/>
    <cellStyle name="20% - Accent6 2 2 6 2" xfId="1072"/>
    <cellStyle name="20% - Accent6 2 2 7" xfId="1073"/>
    <cellStyle name="20% - Accent6 2 2 8" xfId="19969"/>
    <cellStyle name="20% - Accent6 2 2 8 2" xfId="31939"/>
    <cellStyle name="20% - Accent6 2 2 9" xfId="25915"/>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2 2 2" xfId="31950"/>
    <cellStyle name="20% - Accent6 3 2 2 2 2 3" xfId="25926"/>
    <cellStyle name="20% - Accent6 3 2 2 2 3" xfId="1093"/>
    <cellStyle name="20% - Accent6 3 2 2 2 4" xfId="19979"/>
    <cellStyle name="20% - Accent6 3 2 2 2 4 2" xfId="31949"/>
    <cellStyle name="20% - Accent6 3 2 2 2 5" xfId="25925"/>
    <cellStyle name="20% - Accent6 3 2 2 3" xfId="1094"/>
    <cellStyle name="20% - Accent6 3 2 2 3 2" xfId="1095"/>
    <cellStyle name="20% - Accent6 3 2 2 3 3" xfId="19981"/>
    <cellStyle name="20% - Accent6 3 2 2 3 3 2" xfId="31951"/>
    <cellStyle name="20% - Accent6 3 2 2 3 4" xfId="25927"/>
    <cellStyle name="20% - Accent6 3 2 2 4" xfId="1096"/>
    <cellStyle name="20% - Accent6 3 2 2 5" xfId="19978"/>
    <cellStyle name="20% - Accent6 3 2 2 5 2" xfId="31948"/>
    <cellStyle name="20% - Accent6 3 2 2 6" xfId="25924"/>
    <cellStyle name="20% - Accent6 3 2 3" xfId="1097"/>
    <cellStyle name="20% - Accent6 3 2 3 2" xfId="1098"/>
    <cellStyle name="20% - Accent6 3 2 3 2 2" xfId="19983"/>
    <cellStyle name="20% - Accent6 3 2 3 2 2 2" xfId="31953"/>
    <cellStyle name="20% - Accent6 3 2 3 2 3" xfId="25929"/>
    <cellStyle name="20% - Accent6 3 2 3 3" xfId="1099"/>
    <cellStyle name="20% - Accent6 3 2 3 4" xfId="19982"/>
    <cellStyle name="20% - Accent6 3 2 3 4 2" xfId="31952"/>
    <cellStyle name="20% - Accent6 3 2 3 5" xfId="25928"/>
    <cellStyle name="20% - Accent6 3 2 4" xfId="1100"/>
    <cellStyle name="20% - Accent6 3 2 4 2" xfId="1101"/>
    <cellStyle name="20% - Accent6 3 2 4 3" xfId="19984"/>
    <cellStyle name="20% - Accent6 3 2 4 3 2" xfId="31954"/>
    <cellStyle name="20% - Accent6 3 2 4 4" xfId="25930"/>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2 8 2" xfId="31947"/>
    <cellStyle name="20% - Accent6 3 2 9" xfId="25923"/>
    <cellStyle name="20% - Accent6 3 3" xfId="1107"/>
    <cellStyle name="20% - Accent6 3 3 2" xfId="1108"/>
    <cellStyle name="20% - Accent6 3 3 2 2" xfId="1109"/>
    <cellStyle name="20% - Accent6 3 3 2 2 2" xfId="19987"/>
    <cellStyle name="20% - Accent6 3 3 2 2 2 2" xfId="31957"/>
    <cellStyle name="20% - Accent6 3 3 2 2 3" xfId="25933"/>
    <cellStyle name="20% - Accent6 3 3 2 3" xfId="19986"/>
    <cellStyle name="20% - Accent6 3 3 2 3 2" xfId="31956"/>
    <cellStyle name="20% - Accent6 3 3 2 4" xfId="25932"/>
    <cellStyle name="20% - Accent6 3 3 3" xfId="1110"/>
    <cellStyle name="20% - Accent6 3 3 3 2" xfId="19988"/>
    <cellStyle name="20% - Accent6 3 3 3 2 2" xfId="31958"/>
    <cellStyle name="20% - Accent6 3 3 3 3" xfId="25934"/>
    <cellStyle name="20% - Accent6 3 3 4" xfId="1111"/>
    <cellStyle name="20% - Accent6 3 3 5" xfId="19985"/>
    <cellStyle name="20% - Accent6 3 3 5 2" xfId="31955"/>
    <cellStyle name="20% - Accent6 3 3 6" xfId="25931"/>
    <cellStyle name="20% - Accent6 3 4" xfId="1112"/>
    <cellStyle name="20% - Accent6 3 4 2" xfId="1113"/>
    <cellStyle name="20% - Accent6 3 4 2 2" xfId="19990"/>
    <cellStyle name="20% - Accent6 3 4 2 2 2" xfId="31960"/>
    <cellStyle name="20% - Accent6 3 4 2 3" xfId="25936"/>
    <cellStyle name="20% - Accent6 3 4 3" xfId="1114"/>
    <cellStyle name="20% - Accent6 3 4 4" xfId="19989"/>
    <cellStyle name="20% - Accent6 3 4 4 2" xfId="31959"/>
    <cellStyle name="20% - Accent6 3 4 5" xfId="25935"/>
    <cellStyle name="20% - Accent6 3 5" xfId="1115"/>
    <cellStyle name="20% - Accent6 3 5 2" xfId="1116"/>
    <cellStyle name="20% - Accent6 3 5 3" xfId="19991"/>
    <cellStyle name="20% - Accent6 3 5 3 2" xfId="31961"/>
    <cellStyle name="20% - Accent6 3 5 4" xfId="25937"/>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2 2 2" xfId="31965"/>
    <cellStyle name="20% - Accent6 4 2 2 2 2 3" xfId="25941"/>
    <cellStyle name="20% - Accent6 4 2 2 2 3" xfId="1129"/>
    <cellStyle name="20% - Accent6 4 2 2 2 4" xfId="19994"/>
    <cellStyle name="20% - Accent6 4 2 2 2 4 2" xfId="31964"/>
    <cellStyle name="20% - Accent6 4 2 2 2 5" xfId="25940"/>
    <cellStyle name="20% - Accent6 4 2 2 3" xfId="1130"/>
    <cellStyle name="20% - Accent6 4 2 2 3 2" xfId="1131"/>
    <cellStyle name="20% - Accent6 4 2 2 3 3" xfId="19996"/>
    <cellStyle name="20% - Accent6 4 2 2 3 3 2" xfId="31966"/>
    <cellStyle name="20% - Accent6 4 2 2 3 4" xfId="25942"/>
    <cellStyle name="20% - Accent6 4 2 2 4" xfId="1132"/>
    <cellStyle name="20% - Accent6 4 2 2 5" xfId="19993"/>
    <cellStyle name="20% - Accent6 4 2 2 5 2" xfId="31963"/>
    <cellStyle name="20% - Accent6 4 2 2 6" xfId="25939"/>
    <cellStyle name="20% - Accent6 4 2 3" xfId="1133"/>
    <cellStyle name="20% - Accent6 4 2 3 2" xfId="1134"/>
    <cellStyle name="20% - Accent6 4 2 3 2 2" xfId="19998"/>
    <cellStyle name="20% - Accent6 4 2 3 2 2 2" xfId="31968"/>
    <cellStyle name="20% - Accent6 4 2 3 2 3" xfId="25944"/>
    <cellStyle name="20% - Accent6 4 2 3 3" xfId="1135"/>
    <cellStyle name="20% - Accent6 4 2 3 4" xfId="19997"/>
    <cellStyle name="20% - Accent6 4 2 3 4 2" xfId="31967"/>
    <cellStyle name="20% - Accent6 4 2 3 5" xfId="25943"/>
    <cellStyle name="20% - Accent6 4 2 4" xfId="1136"/>
    <cellStyle name="20% - Accent6 4 2 4 2" xfId="1137"/>
    <cellStyle name="20% - Accent6 4 2 4 3" xfId="19999"/>
    <cellStyle name="20% - Accent6 4 2 4 3 2" xfId="31969"/>
    <cellStyle name="20% - Accent6 4 2 4 4" xfId="25945"/>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2 8 2" xfId="31962"/>
    <cellStyle name="20% - Accent6 4 2 9" xfId="25938"/>
    <cellStyle name="20% - Accent6 4 3" xfId="1143"/>
    <cellStyle name="20% - Accent6 4 3 2" xfId="1144"/>
    <cellStyle name="20% - Accent6 4 3 2 2" xfId="20001"/>
    <cellStyle name="20% - Accent6 4 3 2 2 2" xfId="31971"/>
    <cellStyle name="20% - Accent6 4 3 2 3" xfId="25947"/>
    <cellStyle name="20% - Accent6 4 3 3" xfId="1145"/>
    <cellStyle name="20% - Accent6 4 3 3 2" xfId="20002"/>
    <cellStyle name="20% - Accent6 4 3 3 2 2" xfId="31972"/>
    <cellStyle name="20% - Accent6 4 3 3 3" xfId="25948"/>
    <cellStyle name="20% - Accent6 4 3 4" xfId="1146"/>
    <cellStyle name="20% - Accent6 4 3 5" xfId="20000"/>
    <cellStyle name="20% - Accent6 4 3 5 2" xfId="31970"/>
    <cellStyle name="20% - Accent6 4 3 6" xfId="25946"/>
    <cellStyle name="20% - Accent6 4 4" xfId="1147"/>
    <cellStyle name="20% - Accent6 4 4 2" xfId="1148"/>
    <cellStyle name="20% - Accent6 4 4 2 2" xfId="20004"/>
    <cellStyle name="20% - Accent6 4 4 2 2 2" xfId="31974"/>
    <cellStyle name="20% - Accent6 4 4 2 3" xfId="25950"/>
    <cellStyle name="20% - Accent6 4 4 3" xfId="1149"/>
    <cellStyle name="20% - Accent6 4 4 4" xfId="20003"/>
    <cellStyle name="20% - Accent6 4 4 4 2" xfId="31973"/>
    <cellStyle name="20% - Accent6 4 4 5" xfId="25949"/>
    <cellStyle name="20% - Accent6 4 5" xfId="1150"/>
    <cellStyle name="20% - Accent6 4 5 2" xfId="20005"/>
    <cellStyle name="20% - Accent6 4 5 2 2" xfId="31975"/>
    <cellStyle name="20% - Accent6 4 5 3" xfId="25951"/>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2 2 2" xfId="31977"/>
    <cellStyle name="20% - Accent6 5 2 2 3" xfId="25953"/>
    <cellStyle name="20% - Accent6 5 2 3" xfId="1160"/>
    <cellStyle name="20% - Accent6 5 2 3 2" xfId="20008"/>
    <cellStyle name="20% - Accent6 5 2 3 2 2" xfId="31978"/>
    <cellStyle name="20% - Accent6 5 2 3 3" xfId="25954"/>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2 2 2" xfId="31981"/>
    <cellStyle name="20% - Accent6 5 3 2 2 3" xfId="25957"/>
    <cellStyle name="20% - Accent6 5 3 2 3" xfId="20010"/>
    <cellStyle name="20% - Accent6 5 3 2 3 2" xfId="31980"/>
    <cellStyle name="20% - Accent6 5 3 2 4" xfId="25956"/>
    <cellStyle name="20% - Accent6 5 3 3" xfId="1166"/>
    <cellStyle name="20% - Accent6 5 3 3 2" xfId="20012"/>
    <cellStyle name="20% - Accent6 5 3 3 2 2" xfId="31982"/>
    <cellStyle name="20% - Accent6 5 3 3 3" xfId="25958"/>
    <cellStyle name="20% - Accent6 5 3 4" xfId="1167"/>
    <cellStyle name="20% - Accent6 5 3 5" xfId="20009"/>
    <cellStyle name="20% - Accent6 5 3 5 2" xfId="31979"/>
    <cellStyle name="20% - Accent6 5 3 6" xfId="25955"/>
    <cellStyle name="20% - Accent6 5 4" xfId="1168"/>
    <cellStyle name="20% - Accent6 5 4 2" xfId="1169"/>
    <cellStyle name="20% - Accent6 5 4 2 2" xfId="20014"/>
    <cellStyle name="20% - Accent6 5 4 2 2 2" xfId="31984"/>
    <cellStyle name="20% - Accent6 5 4 2 3" xfId="25960"/>
    <cellStyle name="20% - Accent6 5 4 3" xfId="20013"/>
    <cellStyle name="20% - Accent6 5 4 3 2" xfId="31983"/>
    <cellStyle name="20% - Accent6 5 4 4" xfId="25959"/>
    <cellStyle name="20% - Accent6 5 5" xfId="1170"/>
    <cellStyle name="20% - Accent6 5 5 2" xfId="20015"/>
    <cellStyle name="20% - Accent6 5 5 2 2" xfId="31985"/>
    <cellStyle name="20% - Accent6 5 5 3" xfId="25961"/>
    <cellStyle name="20% - Accent6 5 6" xfId="1171"/>
    <cellStyle name="20% - Accent6 5 7" xfId="20006"/>
    <cellStyle name="20% - Accent6 5 7 2" xfId="31976"/>
    <cellStyle name="20% - Accent6 5 8" xfId="25952"/>
    <cellStyle name="20% - Accent6 6" xfId="1172"/>
    <cellStyle name="20% - Accent6 6 2" xfId="1173"/>
    <cellStyle name="20% - Accent6 6 2 2" xfId="1174"/>
    <cellStyle name="20% - Accent6 6 2 2 2" xfId="1175"/>
    <cellStyle name="20% - Accent6 6 2 2 2 2" xfId="20019"/>
    <cellStyle name="20% - Accent6 6 2 2 2 2 2" xfId="31989"/>
    <cellStyle name="20% - Accent6 6 2 2 2 3" xfId="25965"/>
    <cellStyle name="20% - Accent6 6 2 2 3" xfId="20018"/>
    <cellStyle name="20% - Accent6 6 2 2 3 2" xfId="31988"/>
    <cellStyle name="20% - Accent6 6 2 2 4" xfId="25964"/>
    <cellStyle name="20% - Accent6 6 2 3" xfId="1176"/>
    <cellStyle name="20% - Accent6 6 2 3 2" xfId="20020"/>
    <cellStyle name="20% - Accent6 6 2 3 2 2" xfId="31990"/>
    <cellStyle name="20% - Accent6 6 2 3 3" xfId="25966"/>
    <cellStyle name="20% - Accent6 6 2 4" xfId="1177"/>
    <cellStyle name="20% - Accent6 6 2 5" xfId="20017"/>
    <cellStyle name="20% - Accent6 6 2 5 2" xfId="31987"/>
    <cellStyle name="20% - Accent6 6 2 6" xfId="25963"/>
    <cellStyle name="20% - Accent6 6 3" xfId="1178"/>
    <cellStyle name="20% - Accent6 6 3 2" xfId="1179"/>
    <cellStyle name="20% - Accent6 6 3 2 2" xfId="20022"/>
    <cellStyle name="20% - Accent6 6 3 2 2 2" xfId="31992"/>
    <cellStyle name="20% - Accent6 6 3 2 3" xfId="25968"/>
    <cellStyle name="20% - Accent6 6 3 3" xfId="1180"/>
    <cellStyle name="20% - Accent6 6 3 4" xfId="20021"/>
    <cellStyle name="20% - Accent6 6 3 4 2" xfId="31991"/>
    <cellStyle name="20% - Accent6 6 3 5" xfId="25967"/>
    <cellStyle name="20% - Accent6 6 4" xfId="1181"/>
    <cellStyle name="20% - Accent6 6 4 2" xfId="20023"/>
    <cellStyle name="20% - Accent6 6 4 2 2" xfId="31993"/>
    <cellStyle name="20% - Accent6 6 4 3" xfId="25969"/>
    <cellStyle name="20% - Accent6 6 5" xfId="1182"/>
    <cellStyle name="20% - Accent6 6 6" xfId="20016"/>
    <cellStyle name="20% - Accent6 6 6 2" xfId="31986"/>
    <cellStyle name="20% - Accent6 6 7" xfId="25962"/>
    <cellStyle name="20% - Accent6 7" xfId="1183"/>
    <cellStyle name="20% - Accent6 7 2" xfId="1184"/>
    <cellStyle name="20% - Accent6 7 2 2" xfId="1185"/>
    <cellStyle name="20% - Accent6 7 2 2 2" xfId="1186"/>
    <cellStyle name="20% - Accent6 7 2 2 2 2" xfId="20027"/>
    <cellStyle name="20% - Accent6 7 2 2 2 2 2" xfId="31997"/>
    <cellStyle name="20% - Accent6 7 2 2 2 3" xfId="25973"/>
    <cellStyle name="20% - Accent6 7 2 2 3" xfId="20026"/>
    <cellStyle name="20% - Accent6 7 2 2 3 2" xfId="31996"/>
    <cellStyle name="20% - Accent6 7 2 2 4" xfId="25972"/>
    <cellStyle name="20% - Accent6 7 2 3" xfId="1187"/>
    <cellStyle name="20% - Accent6 7 2 3 2" xfId="20028"/>
    <cellStyle name="20% - Accent6 7 2 3 2 2" xfId="31998"/>
    <cellStyle name="20% - Accent6 7 2 3 3" xfId="25974"/>
    <cellStyle name="20% - Accent6 7 2 4" xfId="20025"/>
    <cellStyle name="20% - Accent6 7 2 4 2" xfId="31995"/>
    <cellStyle name="20% - Accent6 7 2 5" xfId="25971"/>
    <cellStyle name="20% - Accent6 7 3" xfId="1188"/>
    <cellStyle name="20% - Accent6 7 3 2" xfId="1189"/>
    <cellStyle name="20% - Accent6 7 3 2 2" xfId="20030"/>
    <cellStyle name="20% - Accent6 7 3 2 2 2" xfId="32000"/>
    <cellStyle name="20% - Accent6 7 3 2 3" xfId="25976"/>
    <cellStyle name="20% - Accent6 7 3 3" xfId="20029"/>
    <cellStyle name="20% - Accent6 7 3 3 2" xfId="31999"/>
    <cellStyle name="20% - Accent6 7 3 4" xfId="25975"/>
    <cellStyle name="20% - Accent6 7 4" xfId="1190"/>
    <cellStyle name="20% - Accent6 7 4 2" xfId="20031"/>
    <cellStyle name="20% - Accent6 7 4 2 2" xfId="32001"/>
    <cellStyle name="20% - Accent6 7 4 3" xfId="25977"/>
    <cellStyle name="20% - Accent6 7 5" xfId="1191"/>
    <cellStyle name="20% - Accent6 7 6" xfId="20024"/>
    <cellStyle name="20% - Accent6 7 6 2" xfId="31994"/>
    <cellStyle name="20% - Accent6 7 7" xfId="25970"/>
    <cellStyle name="20% - Accent6 8" xfId="1192"/>
    <cellStyle name="20% - Accent6 8 2" xfId="1193"/>
    <cellStyle name="20% - Accent6 8 3" xfId="1194"/>
    <cellStyle name="20% - Accent6 8 3 2" xfId="20032"/>
    <cellStyle name="20% - Accent6 8 3 2 2" xfId="32002"/>
    <cellStyle name="20% - Accent6 8 3 3" xfId="25978"/>
    <cellStyle name="20% - Accent6 8 4" xfId="1195"/>
    <cellStyle name="20% - Accent6 9" xfId="1196"/>
    <cellStyle name="20% - Accent6 9 2" xfId="1197"/>
    <cellStyle name="20% - Accent6 9 2 2" xfId="20033"/>
    <cellStyle name="20% - Accent6 9 2 2 2" xfId="32003"/>
    <cellStyle name="20% - Accent6 9 2 3" xfId="25979"/>
    <cellStyle name="20% - Accent6 9 3" xfId="1198"/>
    <cellStyle name="40% - Accent1 10" xfId="1199"/>
    <cellStyle name="40% - Accent1 10 2" xfId="1200"/>
    <cellStyle name="40% - Accent1 10 2 2" xfId="20034"/>
    <cellStyle name="40% - Accent1 10 2 2 2" xfId="32004"/>
    <cellStyle name="40% - Accent1 10 2 3" xfId="25980"/>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2 2 2" xfId="32008"/>
    <cellStyle name="40% - Accent1 2 2 3 2 2 3" xfId="25984"/>
    <cellStyle name="40% - Accent1 2 2 3 2 3" xfId="20037"/>
    <cellStyle name="40% - Accent1 2 2 3 2 3 2" xfId="32007"/>
    <cellStyle name="40% - Accent1 2 2 3 2 4" xfId="25983"/>
    <cellStyle name="40% - Accent1 2 2 3 3" xfId="1213"/>
    <cellStyle name="40% - Accent1 2 2 3 3 2" xfId="20039"/>
    <cellStyle name="40% - Accent1 2 2 3 3 2 2" xfId="32009"/>
    <cellStyle name="40% - Accent1 2 2 3 3 3" xfId="25985"/>
    <cellStyle name="40% - Accent1 2 2 3 4" xfId="1214"/>
    <cellStyle name="40% - Accent1 2 2 3 5" xfId="20036"/>
    <cellStyle name="40% - Accent1 2 2 3 5 2" xfId="32006"/>
    <cellStyle name="40% - Accent1 2 2 3 6" xfId="25982"/>
    <cellStyle name="40% - Accent1 2 2 4" xfId="1215"/>
    <cellStyle name="40% - Accent1 2 2 4 2" xfId="1216"/>
    <cellStyle name="40% - Accent1 2 2 4 2 2" xfId="20041"/>
    <cellStyle name="40% - Accent1 2 2 4 2 2 2" xfId="32011"/>
    <cellStyle name="40% - Accent1 2 2 4 2 3" xfId="25987"/>
    <cellStyle name="40% - Accent1 2 2 4 3" xfId="1217"/>
    <cellStyle name="40% - Accent1 2 2 4 4" xfId="20040"/>
    <cellStyle name="40% - Accent1 2 2 4 4 2" xfId="32010"/>
    <cellStyle name="40% - Accent1 2 2 4 5" xfId="25986"/>
    <cellStyle name="40% - Accent1 2 2 5" xfId="1218"/>
    <cellStyle name="40% - Accent1 2 2 5 2" xfId="1219"/>
    <cellStyle name="40% - Accent1 2 2 5 3" xfId="20042"/>
    <cellStyle name="40% - Accent1 2 2 5 3 2" xfId="32012"/>
    <cellStyle name="40% - Accent1 2 2 5 4" xfId="25988"/>
    <cellStyle name="40% - Accent1 2 2 6" xfId="1220"/>
    <cellStyle name="40% - Accent1 2 2 6 2" xfId="1221"/>
    <cellStyle name="40% - Accent1 2 2 7" xfId="1222"/>
    <cellStyle name="40% - Accent1 2 2 8" xfId="20035"/>
    <cellStyle name="40% - Accent1 2 2 8 2" xfId="32005"/>
    <cellStyle name="40% - Accent1 2 2 9" xfId="25981"/>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2 5 2" xfId="32013"/>
    <cellStyle name="40% - Accent1 2 3 2 6" xfId="25989"/>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2 2 2" xfId="32017"/>
    <cellStyle name="40% - Accent1 3 2 2 2 2 3" xfId="25993"/>
    <cellStyle name="40% - Accent1 3 2 2 2 3" xfId="1246"/>
    <cellStyle name="40% - Accent1 3 2 2 2 4" xfId="20046"/>
    <cellStyle name="40% - Accent1 3 2 2 2 4 2" xfId="32016"/>
    <cellStyle name="40% - Accent1 3 2 2 2 5" xfId="25992"/>
    <cellStyle name="40% - Accent1 3 2 2 3" xfId="1247"/>
    <cellStyle name="40% - Accent1 3 2 2 3 2" xfId="1248"/>
    <cellStyle name="40% - Accent1 3 2 2 3 3" xfId="20048"/>
    <cellStyle name="40% - Accent1 3 2 2 3 3 2" xfId="32018"/>
    <cellStyle name="40% - Accent1 3 2 2 3 4" xfId="25994"/>
    <cellStyle name="40% - Accent1 3 2 2 4" xfId="1249"/>
    <cellStyle name="40% - Accent1 3 2 2 5" xfId="20045"/>
    <cellStyle name="40% - Accent1 3 2 2 5 2" xfId="32015"/>
    <cellStyle name="40% - Accent1 3 2 2 6" xfId="25991"/>
    <cellStyle name="40% - Accent1 3 2 3" xfId="1250"/>
    <cellStyle name="40% - Accent1 3 2 3 2" xfId="1251"/>
    <cellStyle name="40% - Accent1 3 2 3 2 2" xfId="20050"/>
    <cellStyle name="40% - Accent1 3 2 3 2 2 2" xfId="32020"/>
    <cellStyle name="40% - Accent1 3 2 3 2 3" xfId="25996"/>
    <cellStyle name="40% - Accent1 3 2 3 3" xfId="1252"/>
    <cellStyle name="40% - Accent1 3 2 3 4" xfId="20049"/>
    <cellStyle name="40% - Accent1 3 2 3 4 2" xfId="32019"/>
    <cellStyle name="40% - Accent1 3 2 3 5" xfId="25995"/>
    <cellStyle name="40% - Accent1 3 2 4" xfId="1253"/>
    <cellStyle name="40% - Accent1 3 2 4 2" xfId="1254"/>
    <cellStyle name="40% - Accent1 3 2 4 3" xfId="20051"/>
    <cellStyle name="40% - Accent1 3 2 4 3 2" xfId="32021"/>
    <cellStyle name="40% - Accent1 3 2 4 4" xfId="25997"/>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2 8 2" xfId="32014"/>
    <cellStyle name="40% - Accent1 3 2 9" xfId="25990"/>
    <cellStyle name="40% - Accent1 3 3" xfId="1260"/>
    <cellStyle name="40% - Accent1 3 3 2" xfId="1261"/>
    <cellStyle name="40% - Accent1 3 3 2 2" xfId="1262"/>
    <cellStyle name="40% - Accent1 3 3 2 2 2" xfId="20054"/>
    <cellStyle name="40% - Accent1 3 3 2 2 2 2" xfId="32024"/>
    <cellStyle name="40% - Accent1 3 3 2 2 3" xfId="26000"/>
    <cellStyle name="40% - Accent1 3 3 2 3" xfId="20053"/>
    <cellStyle name="40% - Accent1 3 3 2 3 2" xfId="32023"/>
    <cellStyle name="40% - Accent1 3 3 2 4" xfId="25999"/>
    <cellStyle name="40% - Accent1 3 3 3" xfId="1263"/>
    <cellStyle name="40% - Accent1 3 3 3 2" xfId="20055"/>
    <cellStyle name="40% - Accent1 3 3 3 2 2" xfId="32025"/>
    <cellStyle name="40% - Accent1 3 3 3 3" xfId="26001"/>
    <cellStyle name="40% - Accent1 3 3 4" xfId="1264"/>
    <cellStyle name="40% - Accent1 3 3 5" xfId="20052"/>
    <cellStyle name="40% - Accent1 3 3 5 2" xfId="32022"/>
    <cellStyle name="40% - Accent1 3 3 6" xfId="25998"/>
    <cellStyle name="40% - Accent1 3 4" xfId="1265"/>
    <cellStyle name="40% - Accent1 3 4 2" xfId="1266"/>
    <cellStyle name="40% - Accent1 3 4 2 2" xfId="20057"/>
    <cellStyle name="40% - Accent1 3 4 2 2 2" xfId="32027"/>
    <cellStyle name="40% - Accent1 3 4 2 3" xfId="26003"/>
    <cellStyle name="40% - Accent1 3 4 3" xfId="1267"/>
    <cellStyle name="40% - Accent1 3 4 4" xfId="20056"/>
    <cellStyle name="40% - Accent1 3 4 4 2" xfId="32026"/>
    <cellStyle name="40% - Accent1 3 4 5" xfId="26002"/>
    <cellStyle name="40% - Accent1 3 5" xfId="1268"/>
    <cellStyle name="40% - Accent1 3 5 2" xfId="1269"/>
    <cellStyle name="40% - Accent1 3 5 3" xfId="20058"/>
    <cellStyle name="40% - Accent1 3 5 3 2" xfId="32028"/>
    <cellStyle name="40% - Accent1 3 5 4" xfId="26004"/>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2 2 2" xfId="32032"/>
    <cellStyle name="40% - Accent1 4 2 2 2 2 3" xfId="26008"/>
    <cellStyle name="40% - Accent1 4 2 2 2 3" xfId="1282"/>
    <cellStyle name="40% - Accent1 4 2 2 2 4" xfId="20061"/>
    <cellStyle name="40% - Accent1 4 2 2 2 4 2" xfId="32031"/>
    <cellStyle name="40% - Accent1 4 2 2 2 5" xfId="26007"/>
    <cellStyle name="40% - Accent1 4 2 2 3" xfId="1283"/>
    <cellStyle name="40% - Accent1 4 2 2 3 2" xfId="1284"/>
    <cellStyle name="40% - Accent1 4 2 2 3 3" xfId="20063"/>
    <cellStyle name="40% - Accent1 4 2 2 3 3 2" xfId="32033"/>
    <cellStyle name="40% - Accent1 4 2 2 3 4" xfId="26009"/>
    <cellStyle name="40% - Accent1 4 2 2 4" xfId="1285"/>
    <cellStyle name="40% - Accent1 4 2 2 5" xfId="20060"/>
    <cellStyle name="40% - Accent1 4 2 2 5 2" xfId="32030"/>
    <cellStyle name="40% - Accent1 4 2 2 6" xfId="26006"/>
    <cellStyle name="40% - Accent1 4 2 3" xfId="1286"/>
    <cellStyle name="40% - Accent1 4 2 3 2" xfId="1287"/>
    <cellStyle name="40% - Accent1 4 2 3 2 2" xfId="20065"/>
    <cellStyle name="40% - Accent1 4 2 3 2 2 2" xfId="32035"/>
    <cellStyle name="40% - Accent1 4 2 3 2 3" xfId="26011"/>
    <cellStyle name="40% - Accent1 4 2 3 3" xfId="1288"/>
    <cellStyle name="40% - Accent1 4 2 3 4" xfId="20064"/>
    <cellStyle name="40% - Accent1 4 2 3 4 2" xfId="32034"/>
    <cellStyle name="40% - Accent1 4 2 3 5" xfId="26010"/>
    <cellStyle name="40% - Accent1 4 2 4" xfId="1289"/>
    <cellStyle name="40% - Accent1 4 2 4 2" xfId="1290"/>
    <cellStyle name="40% - Accent1 4 2 4 3" xfId="20066"/>
    <cellStyle name="40% - Accent1 4 2 4 3 2" xfId="32036"/>
    <cellStyle name="40% - Accent1 4 2 4 4" xfId="26012"/>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2 8 2" xfId="32029"/>
    <cellStyle name="40% - Accent1 4 2 9" xfId="26005"/>
    <cellStyle name="40% - Accent1 4 3" xfId="1296"/>
    <cellStyle name="40% - Accent1 4 3 2" xfId="1297"/>
    <cellStyle name="40% - Accent1 4 3 2 2" xfId="20068"/>
    <cellStyle name="40% - Accent1 4 3 2 2 2" xfId="32038"/>
    <cellStyle name="40% - Accent1 4 3 2 3" xfId="26014"/>
    <cellStyle name="40% - Accent1 4 3 3" xfId="1298"/>
    <cellStyle name="40% - Accent1 4 3 3 2" xfId="20069"/>
    <cellStyle name="40% - Accent1 4 3 3 2 2" xfId="32039"/>
    <cellStyle name="40% - Accent1 4 3 3 3" xfId="26015"/>
    <cellStyle name="40% - Accent1 4 3 4" xfId="1299"/>
    <cellStyle name="40% - Accent1 4 3 5" xfId="20067"/>
    <cellStyle name="40% - Accent1 4 3 5 2" xfId="32037"/>
    <cellStyle name="40% - Accent1 4 3 6" xfId="26013"/>
    <cellStyle name="40% - Accent1 4 4" xfId="1300"/>
    <cellStyle name="40% - Accent1 4 4 2" xfId="1301"/>
    <cellStyle name="40% - Accent1 4 4 2 2" xfId="20071"/>
    <cellStyle name="40% - Accent1 4 4 2 2 2" xfId="32041"/>
    <cellStyle name="40% - Accent1 4 4 2 3" xfId="26017"/>
    <cellStyle name="40% - Accent1 4 4 3" xfId="1302"/>
    <cellStyle name="40% - Accent1 4 4 4" xfId="20070"/>
    <cellStyle name="40% - Accent1 4 4 4 2" xfId="32040"/>
    <cellStyle name="40% - Accent1 4 4 5" xfId="26016"/>
    <cellStyle name="40% - Accent1 4 5" xfId="1303"/>
    <cellStyle name="40% - Accent1 4 5 2" xfId="20072"/>
    <cellStyle name="40% - Accent1 4 5 2 2" xfId="32042"/>
    <cellStyle name="40% - Accent1 4 5 3" xfId="26018"/>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2 2 2" xfId="32046"/>
    <cellStyle name="40% - Accent1 5 2 2 2 2 3" xfId="26022"/>
    <cellStyle name="40% - Accent1 5 2 2 2 3" xfId="20075"/>
    <cellStyle name="40% - Accent1 5 2 2 2 3 2" xfId="32045"/>
    <cellStyle name="40% - Accent1 5 2 2 2 4" xfId="26021"/>
    <cellStyle name="40% - Accent1 5 2 2 3" xfId="1315"/>
    <cellStyle name="40% - Accent1 5 2 2 3 2" xfId="20077"/>
    <cellStyle name="40% - Accent1 5 2 2 3 2 2" xfId="32047"/>
    <cellStyle name="40% - Accent1 5 2 2 3 3" xfId="26023"/>
    <cellStyle name="40% - Accent1 5 2 2 4" xfId="20074"/>
    <cellStyle name="40% - Accent1 5 2 2 4 2" xfId="32044"/>
    <cellStyle name="40% - Accent1 5 2 2 5" xfId="26020"/>
    <cellStyle name="40% - Accent1 5 2 3" xfId="1316"/>
    <cellStyle name="40% - Accent1 5 2 3 2" xfId="1317"/>
    <cellStyle name="40% - Accent1 5 2 3 2 2" xfId="20079"/>
    <cellStyle name="40% - Accent1 5 2 3 2 2 2" xfId="32049"/>
    <cellStyle name="40% - Accent1 5 2 3 2 3" xfId="26025"/>
    <cellStyle name="40% - Accent1 5 2 3 3" xfId="20078"/>
    <cellStyle name="40% - Accent1 5 2 3 3 2" xfId="32048"/>
    <cellStyle name="40% - Accent1 5 2 3 4" xfId="26024"/>
    <cellStyle name="40% - Accent1 5 2 4" xfId="1318"/>
    <cellStyle name="40% - Accent1 5 2 4 2" xfId="20080"/>
    <cellStyle name="40% - Accent1 5 2 4 2 2" xfId="32050"/>
    <cellStyle name="40% - Accent1 5 2 4 3" xfId="26026"/>
    <cellStyle name="40% - Accent1 5 2 5" xfId="1319"/>
    <cellStyle name="40% - Accent1 5 2 6" xfId="20073"/>
    <cellStyle name="40% - Accent1 5 2 6 2" xfId="32043"/>
    <cellStyle name="40% - Accent1 5 2 7" xfId="26019"/>
    <cellStyle name="40% - Accent1 5 3" xfId="1320"/>
    <cellStyle name="40% - Accent1 5 3 2" xfId="1321"/>
    <cellStyle name="40% - Accent1 5 3 3" xfId="20081"/>
    <cellStyle name="40% - Accent1 5 3 3 2" xfId="32051"/>
    <cellStyle name="40% - Accent1 5 3 4" xfId="26027"/>
    <cellStyle name="40% - Accent1 5 4" xfId="1322"/>
    <cellStyle name="40% - Accent1 5 5" xfId="1323"/>
    <cellStyle name="40% - Accent1 6" xfId="1324"/>
    <cellStyle name="40% - Accent1 6 2" xfId="1325"/>
    <cellStyle name="40% - Accent1 6 2 2" xfId="1326"/>
    <cellStyle name="40% - Accent1 6 2 2 2" xfId="20083"/>
    <cellStyle name="40% - Accent1 6 2 2 2 2" xfId="32053"/>
    <cellStyle name="40% - Accent1 6 2 2 3" xfId="26029"/>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2 2 2" xfId="32056"/>
    <cellStyle name="40% - Accent1 6 3 2 2 3" xfId="26032"/>
    <cellStyle name="40% - Accent1 6 3 2 3" xfId="20085"/>
    <cellStyle name="40% - Accent1 6 3 2 3 2" xfId="32055"/>
    <cellStyle name="40% - Accent1 6 3 2 4" xfId="26031"/>
    <cellStyle name="40% - Accent1 6 3 3" xfId="1332"/>
    <cellStyle name="40% - Accent1 6 3 3 2" xfId="20087"/>
    <cellStyle name="40% - Accent1 6 3 3 2 2" xfId="32057"/>
    <cellStyle name="40% - Accent1 6 3 3 3" xfId="26033"/>
    <cellStyle name="40% - Accent1 6 3 4" xfId="1333"/>
    <cellStyle name="40% - Accent1 6 3 5" xfId="20084"/>
    <cellStyle name="40% - Accent1 6 3 5 2" xfId="32054"/>
    <cellStyle name="40% - Accent1 6 3 6" xfId="26030"/>
    <cellStyle name="40% - Accent1 6 4" xfId="1334"/>
    <cellStyle name="40% - Accent1 6 4 2" xfId="1335"/>
    <cellStyle name="40% - Accent1 6 4 2 2" xfId="20089"/>
    <cellStyle name="40% - Accent1 6 4 2 2 2" xfId="32059"/>
    <cellStyle name="40% - Accent1 6 4 2 3" xfId="26035"/>
    <cellStyle name="40% - Accent1 6 4 3" xfId="20088"/>
    <cellStyle name="40% - Accent1 6 4 3 2" xfId="32058"/>
    <cellStyle name="40% - Accent1 6 4 4" xfId="26034"/>
    <cellStyle name="40% - Accent1 6 5" xfId="1336"/>
    <cellStyle name="40% - Accent1 6 5 2" xfId="20090"/>
    <cellStyle name="40% - Accent1 6 5 2 2" xfId="32060"/>
    <cellStyle name="40% - Accent1 6 5 3" xfId="26036"/>
    <cellStyle name="40% - Accent1 6 6" xfId="1337"/>
    <cellStyle name="40% - Accent1 6 7" xfId="20082"/>
    <cellStyle name="40% - Accent1 6 7 2" xfId="32052"/>
    <cellStyle name="40% - Accent1 6 8" xfId="26028"/>
    <cellStyle name="40% - Accent1 7" xfId="1338"/>
    <cellStyle name="40% - Accent1 7 2" xfId="1339"/>
    <cellStyle name="40% - Accent1 7 2 2" xfId="1340"/>
    <cellStyle name="40% - Accent1 7 2 2 2" xfId="1341"/>
    <cellStyle name="40% - Accent1 7 2 2 2 2" xfId="20094"/>
    <cellStyle name="40% - Accent1 7 2 2 2 2 2" xfId="32064"/>
    <cellStyle name="40% - Accent1 7 2 2 2 3" xfId="26040"/>
    <cellStyle name="40% - Accent1 7 2 2 3" xfId="20093"/>
    <cellStyle name="40% - Accent1 7 2 2 3 2" xfId="32063"/>
    <cellStyle name="40% - Accent1 7 2 2 4" xfId="26039"/>
    <cellStyle name="40% - Accent1 7 2 3" xfId="1342"/>
    <cellStyle name="40% - Accent1 7 2 3 2" xfId="20095"/>
    <cellStyle name="40% - Accent1 7 2 3 2 2" xfId="32065"/>
    <cellStyle name="40% - Accent1 7 2 3 3" xfId="26041"/>
    <cellStyle name="40% - Accent1 7 2 4" xfId="20092"/>
    <cellStyle name="40% - Accent1 7 2 4 2" xfId="32062"/>
    <cellStyle name="40% - Accent1 7 2 5" xfId="26038"/>
    <cellStyle name="40% - Accent1 7 3" xfId="1343"/>
    <cellStyle name="40% - Accent1 7 3 2" xfId="1344"/>
    <cellStyle name="40% - Accent1 7 3 2 2" xfId="20097"/>
    <cellStyle name="40% - Accent1 7 3 2 2 2" xfId="32067"/>
    <cellStyle name="40% - Accent1 7 3 2 3" xfId="26043"/>
    <cellStyle name="40% - Accent1 7 3 3" xfId="20096"/>
    <cellStyle name="40% - Accent1 7 3 3 2" xfId="32066"/>
    <cellStyle name="40% - Accent1 7 3 4" xfId="26042"/>
    <cellStyle name="40% - Accent1 7 4" xfId="1345"/>
    <cellStyle name="40% - Accent1 7 4 2" xfId="20098"/>
    <cellStyle name="40% - Accent1 7 4 2 2" xfId="32068"/>
    <cellStyle name="40% - Accent1 7 4 3" xfId="26044"/>
    <cellStyle name="40% - Accent1 7 5" xfId="1346"/>
    <cellStyle name="40% - Accent1 7 6" xfId="20091"/>
    <cellStyle name="40% - Accent1 7 6 2" xfId="32061"/>
    <cellStyle name="40% - Accent1 7 7" xfId="26037"/>
    <cellStyle name="40% - Accent1 8" xfId="1347"/>
    <cellStyle name="40% - Accent1 8 2" xfId="1348"/>
    <cellStyle name="40% - Accent1 8 3" xfId="1349"/>
    <cellStyle name="40% - Accent1 8 3 2" xfId="20099"/>
    <cellStyle name="40% - Accent1 8 3 2 2" xfId="32069"/>
    <cellStyle name="40% - Accent1 8 3 3" xfId="26045"/>
    <cellStyle name="40% - Accent1 8 4" xfId="1350"/>
    <cellStyle name="40% - Accent1 9" xfId="1351"/>
    <cellStyle name="40% - Accent1 9 2" xfId="1352"/>
    <cellStyle name="40% - Accent1 9 2 2" xfId="20100"/>
    <cellStyle name="40% - Accent1 9 2 2 2" xfId="32070"/>
    <cellStyle name="40% - Accent1 9 2 3" xfId="26046"/>
    <cellStyle name="40% - Accent1 9 3" xfId="1353"/>
    <cellStyle name="40% - Accent2 10" xfId="1354"/>
    <cellStyle name="40% - Accent2 10 2" xfId="1355"/>
    <cellStyle name="40% - Accent2 10 2 2" xfId="20101"/>
    <cellStyle name="40% - Accent2 10 2 2 2" xfId="32071"/>
    <cellStyle name="40% - Accent2 10 2 3" xfId="26047"/>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2 2 2" xfId="32075"/>
    <cellStyle name="40% - Accent2 2 2 3 2 2 3" xfId="26051"/>
    <cellStyle name="40% - Accent2 2 2 3 2 3" xfId="20104"/>
    <cellStyle name="40% - Accent2 2 2 3 2 3 2" xfId="32074"/>
    <cellStyle name="40% - Accent2 2 2 3 2 4" xfId="26050"/>
    <cellStyle name="40% - Accent2 2 2 3 3" xfId="1368"/>
    <cellStyle name="40% - Accent2 2 2 3 3 2" xfId="20106"/>
    <cellStyle name="40% - Accent2 2 2 3 3 2 2" xfId="32076"/>
    <cellStyle name="40% - Accent2 2 2 3 3 3" xfId="26052"/>
    <cellStyle name="40% - Accent2 2 2 3 4" xfId="1369"/>
    <cellStyle name="40% - Accent2 2 2 3 5" xfId="20103"/>
    <cellStyle name="40% - Accent2 2 2 3 5 2" xfId="32073"/>
    <cellStyle name="40% - Accent2 2 2 3 6" xfId="26049"/>
    <cellStyle name="40% - Accent2 2 2 4" xfId="1370"/>
    <cellStyle name="40% - Accent2 2 2 4 2" xfId="1371"/>
    <cellStyle name="40% - Accent2 2 2 4 2 2" xfId="20108"/>
    <cellStyle name="40% - Accent2 2 2 4 2 2 2" xfId="32078"/>
    <cellStyle name="40% - Accent2 2 2 4 2 3" xfId="26054"/>
    <cellStyle name="40% - Accent2 2 2 4 3" xfId="1372"/>
    <cellStyle name="40% - Accent2 2 2 4 4" xfId="20107"/>
    <cellStyle name="40% - Accent2 2 2 4 4 2" xfId="32077"/>
    <cellStyle name="40% - Accent2 2 2 4 5" xfId="26053"/>
    <cellStyle name="40% - Accent2 2 2 5" xfId="1373"/>
    <cellStyle name="40% - Accent2 2 2 5 2" xfId="1374"/>
    <cellStyle name="40% - Accent2 2 2 5 3" xfId="20109"/>
    <cellStyle name="40% - Accent2 2 2 5 3 2" xfId="32079"/>
    <cellStyle name="40% - Accent2 2 2 5 4" xfId="26055"/>
    <cellStyle name="40% - Accent2 2 2 6" xfId="1375"/>
    <cellStyle name="40% - Accent2 2 2 6 2" xfId="1376"/>
    <cellStyle name="40% - Accent2 2 2 7" xfId="1377"/>
    <cellStyle name="40% - Accent2 2 2 8" xfId="20102"/>
    <cellStyle name="40% - Accent2 2 2 8 2" xfId="32072"/>
    <cellStyle name="40% - Accent2 2 2 9" xfId="26048"/>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2 2 2" xfId="32083"/>
    <cellStyle name="40% - Accent2 3 2 2 2 2 3" xfId="26059"/>
    <cellStyle name="40% - Accent2 3 2 2 2 3" xfId="1397"/>
    <cellStyle name="40% - Accent2 3 2 2 2 4" xfId="20112"/>
    <cellStyle name="40% - Accent2 3 2 2 2 4 2" xfId="32082"/>
    <cellStyle name="40% - Accent2 3 2 2 2 5" xfId="26058"/>
    <cellStyle name="40% - Accent2 3 2 2 3" xfId="1398"/>
    <cellStyle name="40% - Accent2 3 2 2 3 2" xfId="1399"/>
    <cellStyle name="40% - Accent2 3 2 2 3 3" xfId="20114"/>
    <cellStyle name="40% - Accent2 3 2 2 3 3 2" xfId="32084"/>
    <cellStyle name="40% - Accent2 3 2 2 3 4" xfId="26060"/>
    <cellStyle name="40% - Accent2 3 2 2 4" xfId="1400"/>
    <cellStyle name="40% - Accent2 3 2 2 5" xfId="20111"/>
    <cellStyle name="40% - Accent2 3 2 2 5 2" xfId="32081"/>
    <cellStyle name="40% - Accent2 3 2 2 6" xfId="26057"/>
    <cellStyle name="40% - Accent2 3 2 3" xfId="1401"/>
    <cellStyle name="40% - Accent2 3 2 3 2" xfId="1402"/>
    <cellStyle name="40% - Accent2 3 2 3 2 2" xfId="20116"/>
    <cellStyle name="40% - Accent2 3 2 3 2 2 2" xfId="32086"/>
    <cellStyle name="40% - Accent2 3 2 3 2 3" xfId="26062"/>
    <cellStyle name="40% - Accent2 3 2 3 3" xfId="1403"/>
    <cellStyle name="40% - Accent2 3 2 3 4" xfId="20115"/>
    <cellStyle name="40% - Accent2 3 2 3 4 2" xfId="32085"/>
    <cellStyle name="40% - Accent2 3 2 3 5" xfId="26061"/>
    <cellStyle name="40% - Accent2 3 2 4" xfId="1404"/>
    <cellStyle name="40% - Accent2 3 2 4 2" xfId="1405"/>
    <cellStyle name="40% - Accent2 3 2 4 3" xfId="20117"/>
    <cellStyle name="40% - Accent2 3 2 4 3 2" xfId="32087"/>
    <cellStyle name="40% - Accent2 3 2 4 4" xfId="26063"/>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2 8 2" xfId="32080"/>
    <cellStyle name="40% - Accent2 3 2 9" xfId="26056"/>
    <cellStyle name="40% - Accent2 3 3" xfId="1411"/>
    <cellStyle name="40% - Accent2 3 3 2" xfId="1412"/>
    <cellStyle name="40% - Accent2 3 3 2 2" xfId="1413"/>
    <cellStyle name="40% - Accent2 3 3 2 2 2" xfId="20120"/>
    <cellStyle name="40% - Accent2 3 3 2 2 2 2" xfId="32090"/>
    <cellStyle name="40% - Accent2 3 3 2 2 3" xfId="26066"/>
    <cellStyle name="40% - Accent2 3 3 2 3" xfId="20119"/>
    <cellStyle name="40% - Accent2 3 3 2 3 2" xfId="32089"/>
    <cellStyle name="40% - Accent2 3 3 2 4" xfId="26065"/>
    <cellStyle name="40% - Accent2 3 3 3" xfId="1414"/>
    <cellStyle name="40% - Accent2 3 3 3 2" xfId="20121"/>
    <cellStyle name="40% - Accent2 3 3 3 2 2" xfId="32091"/>
    <cellStyle name="40% - Accent2 3 3 3 3" xfId="26067"/>
    <cellStyle name="40% - Accent2 3 3 4" xfId="1415"/>
    <cellStyle name="40% - Accent2 3 3 5" xfId="20118"/>
    <cellStyle name="40% - Accent2 3 3 5 2" xfId="32088"/>
    <cellStyle name="40% - Accent2 3 3 6" xfId="26064"/>
    <cellStyle name="40% - Accent2 3 4" xfId="1416"/>
    <cellStyle name="40% - Accent2 3 4 2" xfId="1417"/>
    <cellStyle name="40% - Accent2 3 4 2 2" xfId="20123"/>
    <cellStyle name="40% - Accent2 3 4 2 2 2" xfId="32093"/>
    <cellStyle name="40% - Accent2 3 4 2 3" xfId="26069"/>
    <cellStyle name="40% - Accent2 3 4 3" xfId="1418"/>
    <cellStyle name="40% - Accent2 3 4 4" xfId="20122"/>
    <cellStyle name="40% - Accent2 3 4 4 2" xfId="32092"/>
    <cellStyle name="40% - Accent2 3 4 5" xfId="26068"/>
    <cellStyle name="40% - Accent2 3 5" xfId="1419"/>
    <cellStyle name="40% - Accent2 3 5 2" xfId="1420"/>
    <cellStyle name="40% - Accent2 3 5 3" xfId="20124"/>
    <cellStyle name="40% - Accent2 3 5 3 2" xfId="32094"/>
    <cellStyle name="40% - Accent2 3 5 4" xfId="26070"/>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2 2 2" xfId="32098"/>
    <cellStyle name="40% - Accent2 4 2 2 2 2 3" xfId="26074"/>
    <cellStyle name="40% - Accent2 4 2 2 2 3" xfId="1433"/>
    <cellStyle name="40% - Accent2 4 2 2 2 4" xfId="20127"/>
    <cellStyle name="40% - Accent2 4 2 2 2 4 2" xfId="32097"/>
    <cellStyle name="40% - Accent2 4 2 2 2 5" xfId="26073"/>
    <cellStyle name="40% - Accent2 4 2 2 3" xfId="1434"/>
    <cellStyle name="40% - Accent2 4 2 2 3 2" xfId="1435"/>
    <cellStyle name="40% - Accent2 4 2 2 3 3" xfId="20129"/>
    <cellStyle name="40% - Accent2 4 2 2 3 3 2" xfId="32099"/>
    <cellStyle name="40% - Accent2 4 2 2 3 4" xfId="26075"/>
    <cellStyle name="40% - Accent2 4 2 2 4" xfId="1436"/>
    <cellStyle name="40% - Accent2 4 2 2 5" xfId="20126"/>
    <cellStyle name="40% - Accent2 4 2 2 5 2" xfId="32096"/>
    <cellStyle name="40% - Accent2 4 2 2 6" xfId="26072"/>
    <cellStyle name="40% - Accent2 4 2 3" xfId="1437"/>
    <cellStyle name="40% - Accent2 4 2 3 2" xfId="1438"/>
    <cellStyle name="40% - Accent2 4 2 3 2 2" xfId="20131"/>
    <cellStyle name="40% - Accent2 4 2 3 2 2 2" xfId="32101"/>
    <cellStyle name="40% - Accent2 4 2 3 2 3" xfId="26077"/>
    <cellStyle name="40% - Accent2 4 2 3 3" xfId="1439"/>
    <cellStyle name="40% - Accent2 4 2 3 4" xfId="20130"/>
    <cellStyle name="40% - Accent2 4 2 3 4 2" xfId="32100"/>
    <cellStyle name="40% - Accent2 4 2 3 5" xfId="26076"/>
    <cellStyle name="40% - Accent2 4 2 4" xfId="1440"/>
    <cellStyle name="40% - Accent2 4 2 4 2" xfId="1441"/>
    <cellStyle name="40% - Accent2 4 2 4 3" xfId="20132"/>
    <cellStyle name="40% - Accent2 4 2 4 3 2" xfId="32102"/>
    <cellStyle name="40% - Accent2 4 2 4 4" xfId="26078"/>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2 8 2" xfId="32095"/>
    <cellStyle name="40% - Accent2 4 2 9" xfId="26071"/>
    <cellStyle name="40% - Accent2 4 3" xfId="1447"/>
    <cellStyle name="40% - Accent2 4 3 2" xfId="1448"/>
    <cellStyle name="40% - Accent2 4 3 2 2" xfId="20134"/>
    <cellStyle name="40% - Accent2 4 3 2 2 2" xfId="32104"/>
    <cellStyle name="40% - Accent2 4 3 2 3" xfId="26080"/>
    <cellStyle name="40% - Accent2 4 3 3" xfId="1449"/>
    <cellStyle name="40% - Accent2 4 3 3 2" xfId="20135"/>
    <cellStyle name="40% - Accent2 4 3 3 2 2" xfId="32105"/>
    <cellStyle name="40% - Accent2 4 3 3 3" xfId="26081"/>
    <cellStyle name="40% - Accent2 4 3 4" xfId="1450"/>
    <cellStyle name="40% - Accent2 4 3 5" xfId="20133"/>
    <cellStyle name="40% - Accent2 4 3 5 2" xfId="32103"/>
    <cellStyle name="40% - Accent2 4 3 6" xfId="26079"/>
    <cellStyle name="40% - Accent2 4 4" xfId="1451"/>
    <cellStyle name="40% - Accent2 4 4 2" xfId="1452"/>
    <cellStyle name="40% - Accent2 4 4 2 2" xfId="20137"/>
    <cellStyle name="40% - Accent2 4 4 2 2 2" xfId="32107"/>
    <cellStyle name="40% - Accent2 4 4 2 3" xfId="26083"/>
    <cellStyle name="40% - Accent2 4 4 3" xfId="1453"/>
    <cellStyle name="40% - Accent2 4 4 4" xfId="20136"/>
    <cellStyle name="40% - Accent2 4 4 4 2" xfId="32106"/>
    <cellStyle name="40% - Accent2 4 4 5" xfId="26082"/>
    <cellStyle name="40% - Accent2 4 5" xfId="1454"/>
    <cellStyle name="40% - Accent2 4 5 2" xfId="20138"/>
    <cellStyle name="40% - Accent2 4 5 2 2" xfId="32108"/>
    <cellStyle name="40% - Accent2 4 5 3" xfId="26084"/>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2 2 2" xfId="32110"/>
    <cellStyle name="40% - Accent2 5 2 2 3" xfId="26086"/>
    <cellStyle name="40% - Accent2 5 2 3" xfId="1464"/>
    <cellStyle name="40% - Accent2 5 2 3 2" xfId="20141"/>
    <cellStyle name="40% - Accent2 5 2 3 2 2" xfId="32111"/>
    <cellStyle name="40% - Accent2 5 2 3 3" xfId="26087"/>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2 2 2" xfId="32114"/>
    <cellStyle name="40% - Accent2 5 3 2 2 3" xfId="26090"/>
    <cellStyle name="40% - Accent2 5 3 2 3" xfId="20143"/>
    <cellStyle name="40% - Accent2 5 3 2 3 2" xfId="32113"/>
    <cellStyle name="40% - Accent2 5 3 2 4" xfId="26089"/>
    <cellStyle name="40% - Accent2 5 3 3" xfId="1470"/>
    <cellStyle name="40% - Accent2 5 3 3 2" xfId="20145"/>
    <cellStyle name="40% - Accent2 5 3 3 2 2" xfId="32115"/>
    <cellStyle name="40% - Accent2 5 3 3 3" xfId="26091"/>
    <cellStyle name="40% - Accent2 5 3 4" xfId="1471"/>
    <cellStyle name="40% - Accent2 5 3 5" xfId="20142"/>
    <cellStyle name="40% - Accent2 5 3 5 2" xfId="32112"/>
    <cellStyle name="40% - Accent2 5 3 6" xfId="26088"/>
    <cellStyle name="40% - Accent2 5 4" xfId="1472"/>
    <cellStyle name="40% - Accent2 5 4 2" xfId="1473"/>
    <cellStyle name="40% - Accent2 5 4 2 2" xfId="20147"/>
    <cellStyle name="40% - Accent2 5 4 2 2 2" xfId="32117"/>
    <cellStyle name="40% - Accent2 5 4 2 3" xfId="26093"/>
    <cellStyle name="40% - Accent2 5 4 3" xfId="20146"/>
    <cellStyle name="40% - Accent2 5 4 3 2" xfId="32116"/>
    <cellStyle name="40% - Accent2 5 4 4" xfId="26092"/>
    <cellStyle name="40% - Accent2 5 5" xfId="1474"/>
    <cellStyle name="40% - Accent2 5 5 2" xfId="20148"/>
    <cellStyle name="40% - Accent2 5 5 2 2" xfId="32118"/>
    <cellStyle name="40% - Accent2 5 5 3" xfId="26094"/>
    <cellStyle name="40% - Accent2 5 6" xfId="1475"/>
    <cellStyle name="40% - Accent2 5 7" xfId="20139"/>
    <cellStyle name="40% - Accent2 5 7 2" xfId="32109"/>
    <cellStyle name="40% - Accent2 5 8" xfId="26085"/>
    <cellStyle name="40% - Accent2 6" xfId="1476"/>
    <cellStyle name="40% - Accent2 6 2" xfId="1477"/>
    <cellStyle name="40% - Accent2 6 2 2" xfId="1478"/>
    <cellStyle name="40% - Accent2 6 2 2 2" xfId="1479"/>
    <cellStyle name="40% - Accent2 6 2 2 2 2" xfId="20152"/>
    <cellStyle name="40% - Accent2 6 2 2 2 2 2" xfId="32122"/>
    <cellStyle name="40% - Accent2 6 2 2 2 3" xfId="26098"/>
    <cellStyle name="40% - Accent2 6 2 2 3" xfId="20151"/>
    <cellStyle name="40% - Accent2 6 2 2 3 2" xfId="32121"/>
    <cellStyle name="40% - Accent2 6 2 2 4" xfId="26097"/>
    <cellStyle name="40% - Accent2 6 2 3" xfId="1480"/>
    <cellStyle name="40% - Accent2 6 2 3 2" xfId="20153"/>
    <cellStyle name="40% - Accent2 6 2 3 2 2" xfId="32123"/>
    <cellStyle name="40% - Accent2 6 2 3 3" xfId="26099"/>
    <cellStyle name="40% - Accent2 6 2 4" xfId="1481"/>
    <cellStyle name="40% - Accent2 6 2 5" xfId="20150"/>
    <cellStyle name="40% - Accent2 6 2 5 2" xfId="32120"/>
    <cellStyle name="40% - Accent2 6 2 6" xfId="26096"/>
    <cellStyle name="40% - Accent2 6 3" xfId="1482"/>
    <cellStyle name="40% - Accent2 6 3 2" xfId="1483"/>
    <cellStyle name="40% - Accent2 6 3 2 2" xfId="20155"/>
    <cellStyle name="40% - Accent2 6 3 2 2 2" xfId="32125"/>
    <cellStyle name="40% - Accent2 6 3 2 3" xfId="26101"/>
    <cellStyle name="40% - Accent2 6 3 3" xfId="1484"/>
    <cellStyle name="40% - Accent2 6 3 4" xfId="20154"/>
    <cellStyle name="40% - Accent2 6 3 4 2" xfId="32124"/>
    <cellStyle name="40% - Accent2 6 3 5" xfId="26100"/>
    <cellStyle name="40% - Accent2 6 4" xfId="1485"/>
    <cellStyle name="40% - Accent2 6 4 2" xfId="20156"/>
    <cellStyle name="40% - Accent2 6 4 2 2" xfId="32126"/>
    <cellStyle name="40% - Accent2 6 4 3" xfId="26102"/>
    <cellStyle name="40% - Accent2 6 5" xfId="1486"/>
    <cellStyle name="40% - Accent2 6 6" xfId="20149"/>
    <cellStyle name="40% - Accent2 6 6 2" xfId="32119"/>
    <cellStyle name="40% - Accent2 6 7" xfId="26095"/>
    <cellStyle name="40% - Accent2 7" xfId="1487"/>
    <cellStyle name="40% - Accent2 7 2" xfId="1488"/>
    <cellStyle name="40% - Accent2 7 2 2" xfId="1489"/>
    <cellStyle name="40% - Accent2 7 2 2 2" xfId="1490"/>
    <cellStyle name="40% - Accent2 7 2 2 2 2" xfId="20160"/>
    <cellStyle name="40% - Accent2 7 2 2 2 2 2" xfId="32130"/>
    <cellStyle name="40% - Accent2 7 2 2 2 3" xfId="26106"/>
    <cellStyle name="40% - Accent2 7 2 2 3" xfId="20159"/>
    <cellStyle name="40% - Accent2 7 2 2 3 2" xfId="32129"/>
    <cellStyle name="40% - Accent2 7 2 2 4" xfId="26105"/>
    <cellStyle name="40% - Accent2 7 2 3" xfId="1491"/>
    <cellStyle name="40% - Accent2 7 2 3 2" xfId="20161"/>
    <cellStyle name="40% - Accent2 7 2 3 2 2" xfId="32131"/>
    <cellStyle name="40% - Accent2 7 2 3 3" xfId="26107"/>
    <cellStyle name="40% - Accent2 7 2 4" xfId="20158"/>
    <cellStyle name="40% - Accent2 7 2 4 2" xfId="32128"/>
    <cellStyle name="40% - Accent2 7 2 5" xfId="26104"/>
    <cellStyle name="40% - Accent2 7 3" xfId="1492"/>
    <cellStyle name="40% - Accent2 7 3 2" xfId="1493"/>
    <cellStyle name="40% - Accent2 7 3 2 2" xfId="20163"/>
    <cellStyle name="40% - Accent2 7 3 2 2 2" xfId="32133"/>
    <cellStyle name="40% - Accent2 7 3 2 3" xfId="26109"/>
    <cellStyle name="40% - Accent2 7 3 3" xfId="20162"/>
    <cellStyle name="40% - Accent2 7 3 3 2" xfId="32132"/>
    <cellStyle name="40% - Accent2 7 3 4" xfId="26108"/>
    <cellStyle name="40% - Accent2 7 4" xfId="1494"/>
    <cellStyle name="40% - Accent2 7 4 2" xfId="20164"/>
    <cellStyle name="40% - Accent2 7 4 2 2" xfId="32134"/>
    <cellStyle name="40% - Accent2 7 4 3" xfId="26110"/>
    <cellStyle name="40% - Accent2 7 5" xfId="1495"/>
    <cellStyle name="40% - Accent2 7 6" xfId="20157"/>
    <cellStyle name="40% - Accent2 7 6 2" xfId="32127"/>
    <cellStyle name="40% - Accent2 7 7" xfId="26103"/>
    <cellStyle name="40% - Accent2 8" xfId="1496"/>
    <cellStyle name="40% - Accent2 8 2" xfId="1497"/>
    <cellStyle name="40% - Accent2 8 3" xfId="1498"/>
    <cellStyle name="40% - Accent2 8 3 2" xfId="20165"/>
    <cellStyle name="40% - Accent2 8 3 2 2" xfId="32135"/>
    <cellStyle name="40% - Accent2 8 3 3" xfId="26111"/>
    <cellStyle name="40% - Accent2 8 4" xfId="1499"/>
    <cellStyle name="40% - Accent2 9" xfId="1500"/>
    <cellStyle name="40% - Accent2 9 2" xfId="1501"/>
    <cellStyle name="40% - Accent2 9 2 2" xfId="20166"/>
    <cellStyle name="40% - Accent2 9 2 2 2" xfId="32136"/>
    <cellStyle name="40% - Accent2 9 2 3" xfId="26112"/>
    <cellStyle name="40% - Accent2 9 3" xfId="1502"/>
    <cellStyle name="40% - Accent3 10" xfId="1503"/>
    <cellStyle name="40% - Accent3 10 2" xfId="1504"/>
    <cellStyle name="40% - Accent3 10 2 2" xfId="20167"/>
    <cellStyle name="40% - Accent3 10 2 2 2" xfId="32137"/>
    <cellStyle name="40% - Accent3 10 2 3" xfId="26113"/>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2 2 2" xfId="32141"/>
    <cellStyle name="40% - Accent3 2 2 3 2 2 3" xfId="26117"/>
    <cellStyle name="40% - Accent3 2 2 3 2 3" xfId="20170"/>
    <cellStyle name="40% - Accent3 2 2 3 2 3 2" xfId="32140"/>
    <cellStyle name="40% - Accent3 2 2 3 2 4" xfId="26116"/>
    <cellStyle name="40% - Accent3 2 2 3 3" xfId="1517"/>
    <cellStyle name="40% - Accent3 2 2 3 3 2" xfId="20172"/>
    <cellStyle name="40% - Accent3 2 2 3 3 2 2" xfId="32142"/>
    <cellStyle name="40% - Accent3 2 2 3 3 3" xfId="26118"/>
    <cellStyle name="40% - Accent3 2 2 3 4" xfId="1518"/>
    <cellStyle name="40% - Accent3 2 2 3 5" xfId="20169"/>
    <cellStyle name="40% - Accent3 2 2 3 5 2" xfId="32139"/>
    <cellStyle name="40% - Accent3 2 2 3 6" xfId="26115"/>
    <cellStyle name="40% - Accent3 2 2 4" xfId="1519"/>
    <cellStyle name="40% - Accent3 2 2 4 2" xfId="1520"/>
    <cellStyle name="40% - Accent3 2 2 4 2 2" xfId="20174"/>
    <cellStyle name="40% - Accent3 2 2 4 2 2 2" xfId="32144"/>
    <cellStyle name="40% - Accent3 2 2 4 2 3" xfId="26120"/>
    <cellStyle name="40% - Accent3 2 2 4 3" xfId="1521"/>
    <cellStyle name="40% - Accent3 2 2 4 4" xfId="20173"/>
    <cellStyle name="40% - Accent3 2 2 4 4 2" xfId="32143"/>
    <cellStyle name="40% - Accent3 2 2 4 5" xfId="26119"/>
    <cellStyle name="40% - Accent3 2 2 5" xfId="1522"/>
    <cellStyle name="40% - Accent3 2 2 5 2" xfId="1523"/>
    <cellStyle name="40% - Accent3 2 2 5 3" xfId="20175"/>
    <cellStyle name="40% - Accent3 2 2 5 3 2" xfId="32145"/>
    <cellStyle name="40% - Accent3 2 2 5 4" xfId="26121"/>
    <cellStyle name="40% - Accent3 2 2 6" xfId="1524"/>
    <cellStyle name="40% - Accent3 2 2 6 2" xfId="1525"/>
    <cellStyle name="40% - Accent3 2 2 7" xfId="1526"/>
    <cellStyle name="40% - Accent3 2 2 8" xfId="20168"/>
    <cellStyle name="40% - Accent3 2 2 8 2" xfId="32138"/>
    <cellStyle name="40% - Accent3 2 2 9" xfId="26114"/>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2 5 2" xfId="32146"/>
    <cellStyle name="40% - Accent3 2 3 2 6" xfId="26122"/>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2 2 2" xfId="32150"/>
    <cellStyle name="40% - Accent3 3 2 2 2 2 3" xfId="26126"/>
    <cellStyle name="40% - Accent3 3 2 2 2 3" xfId="1550"/>
    <cellStyle name="40% - Accent3 3 2 2 2 4" xfId="20179"/>
    <cellStyle name="40% - Accent3 3 2 2 2 4 2" xfId="32149"/>
    <cellStyle name="40% - Accent3 3 2 2 2 5" xfId="26125"/>
    <cellStyle name="40% - Accent3 3 2 2 3" xfId="1551"/>
    <cellStyle name="40% - Accent3 3 2 2 3 2" xfId="1552"/>
    <cellStyle name="40% - Accent3 3 2 2 3 3" xfId="20181"/>
    <cellStyle name="40% - Accent3 3 2 2 3 3 2" xfId="32151"/>
    <cellStyle name="40% - Accent3 3 2 2 3 4" xfId="26127"/>
    <cellStyle name="40% - Accent3 3 2 2 4" xfId="1553"/>
    <cellStyle name="40% - Accent3 3 2 2 5" xfId="20178"/>
    <cellStyle name="40% - Accent3 3 2 2 5 2" xfId="32148"/>
    <cellStyle name="40% - Accent3 3 2 2 6" xfId="26124"/>
    <cellStyle name="40% - Accent3 3 2 3" xfId="1554"/>
    <cellStyle name="40% - Accent3 3 2 3 2" xfId="1555"/>
    <cellStyle name="40% - Accent3 3 2 3 2 2" xfId="20183"/>
    <cellStyle name="40% - Accent3 3 2 3 2 2 2" xfId="32153"/>
    <cellStyle name="40% - Accent3 3 2 3 2 3" xfId="26129"/>
    <cellStyle name="40% - Accent3 3 2 3 3" xfId="1556"/>
    <cellStyle name="40% - Accent3 3 2 3 4" xfId="20182"/>
    <cellStyle name="40% - Accent3 3 2 3 4 2" xfId="32152"/>
    <cellStyle name="40% - Accent3 3 2 3 5" xfId="26128"/>
    <cellStyle name="40% - Accent3 3 2 4" xfId="1557"/>
    <cellStyle name="40% - Accent3 3 2 4 2" xfId="1558"/>
    <cellStyle name="40% - Accent3 3 2 4 3" xfId="20184"/>
    <cellStyle name="40% - Accent3 3 2 4 3 2" xfId="32154"/>
    <cellStyle name="40% - Accent3 3 2 4 4" xfId="26130"/>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2 8 2" xfId="32147"/>
    <cellStyle name="40% - Accent3 3 2 9" xfId="26123"/>
    <cellStyle name="40% - Accent3 3 3" xfId="1564"/>
    <cellStyle name="40% - Accent3 3 3 2" xfId="1565"/>
    <cellStyle name="40% - Accent3 3 3 2 2" xfId="1566"/>
    <cellStyle name="40% - Accent3 3 3 2 2 2" xfId="20187"/>
    <cellStyle name="40% - Accent3 3 3 2 2 2 2" xfId="32157"/>
    <cellStyle name="40% - Accent3 3 3 2 2 3" xfId="26133"/>
    <cellStyle name="40% - Accent3 3 3 2 3" xfId="20186"/>
    <cellStyle name="40% - Accent3 3 3 2 3 2" xfId="32156"/>
    <cellStyle name="40% - Accent3 3 3 2 4" xfId="26132"/>
    <cellStyle name="40% - Accent3 3 3 3" xfId="1567"/>
    <cellStyle name="40% - Accent3 3 3 3 2" xfId="20188"/>
    <cellStyle name="40% - Accent3 3 3 3 2 2" xfId="32158"/>
    <cellStyle name="40% - Accent3 3 3 3 3" xfId="26134"/>
    <cellStyle name="40% - Accent3 3 3 4" xfId="1568"/>
    <cellStyle name="40% - Accent3 3 3 5" xfId="20185"/>
    <cellStyle name="40% - Accent3 3 3 5 2" xfId="32155"/>
    <cellStyle name="40% - Accent3 3 3 6" xfId="26131"/>
    <cellStyle name="40% - Accent3 3 4" xfId="1569"/>
    <cellStyle name="40% - Accent3 3 4 2" xfId="1570"/>
    <cellStyle name="40% - Accent3 3 4 2 2" xfId="20190"/>
    <cellStyle name="40% - Accent3 3 4 2 2 2" xfId="32160"/>
    <cellStyle name="40% - Accent3 3 4 2 3" xfId="26136"/>
    <cellStyle name="40% - Accent3 3 4 3" xfId="1571"/>
    <cellStyle name="40% - Accent3 3 4 4" xfId="20189"/>
    <cellStyle name="40% - Accent3 3 4 4 2" xfId="32159"/>
    <cellStyle name="40% - Accent3 3 4 5" xfId="26135"/>
    <cellStyle name="40% - Accent3 3 5" xfId="1572"/>
    <cellStyle name="40% - Accent3 3 5 2" xfId="1573"/>
    <cellStyle name="40% - Accent3 3 5 3" xfId="20191"/>
    <cellStyle name="40% - Accent3 3 5 3 2" xfId="32161"/>
    <cellStyle name="40% - Accent3 3 5 4" xfId="26137"/>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2 2 2" xfId="32165"/>
    <cellStyle name="40% - Accent3 4 2 2 2 2 3" xfId="26141"/>
    <cellStyle name="40% - Accent3 4 2 2 2 3" xfId="1586"/>
    <cellStyle name="40% - Accent3 4 2 2 2 4" xfId="20194"/>
    <cellStyle name="40% - Accent3 4 2 2 2 4 2" xfId="32164"/>
    <cellStyle name="40% - Accent3 4 2 2 2 5" xfId="26140"/>
    <cellStyle name="40% - Accent3 4 2 2 3" xfId="1587"/>
    <cellStyle name="40% - Accent3 4 2 2 3 2" xfId="1588"/>
    <cellStyle name="40% - Accent3 4 2 2 3 3" xfId="20196"/>
    <cellStyle name="40% - Accent3 4 2 2 3 3 2" xfId="32166"/>
    <cellStyle name="40% - Accent3 4 2 2 3 4" xfId="26142"/>
    <cellStyle name="40% - Accent3 4 2 2 4" xfId="1589"/>
    <cellStyle name="40% - Accent3 4 2 2 5" xfId="20193"/>
    <cellStyle name="40% - Accent3 4 2 2 5 2" xfId="32163"/>
    <cellStyle name="40% - Accent3 4 2 2 6" xfId="26139"/>
    <cellStyle name="40% - Accent3 4 2 3" xfId="1590"/>
    <cellStyle name="40% - Accent3 4 2 3 2" xfId="1591"/>
    <cellStyle name="40% - Accent3 4 2 3 2 2" xfId="20198"/>
    <cellStyle name="40% - Accent3 4 2 3 2 2 2" xfId="32168"/>
    <cellStyle name="40% - Accent3 4 2 3 2 3" xfId="26144"/>
    <cellStyle name="40% - Accent3 4 2 3 3" xfId="1592"/>
    <cellStyle name="40% - Accent3 4 2 3 4" xfId="20197"/>
    <cellStyle name="40% - Accent3 4 2 3 4 2" xfId="32167"/>
    <cellStyle name="40% - Accent3 4 2 3 5" xfId="26143"/>
    <cellStyle name="40% - Accent3 4 2 4" xfId="1593"/>
    <cellStyle name="40% - Accent3 4 2 4 2" xfId="1594"/>
    <cellStyle name="40% - Accent3 4 2 4 3" xfId="20199"/>
    <cellStyle name="40% - Accent3 4 2 4 3 2" xfId="32169"/>
    <cellStyle name="40% - Accent3 4 2 4 4" xfId="26145"/>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2 8 2" xfId="32162"/>
    <cellStyle name="40% - Accent3 4 2 9" xfId="26138"/>
    <cellStyle name="40% - Accent3 4 3" xfId="1600"/>
    <cellStyle name="40% - Accent3 4 3 2" xfId="1601"/>
    <cellStyle name="40% - Accent3 4 3 2 2" xfId="20201"/>
    <cellStyle name="40% - Accent3 4 3 2 2 2" xfId="32171"/>
    <cellStyle name="40% - Accent3 4 3 2 3" xfId="26147"/>
    <cellStyle name="40% - Accent3 4 3 3" xfId="1602"/>
    <cellStyle name="40% - Accent3 4 3 3 2" xfId="20202"/>
    <cellStyle name="40% - Accent3 4 3 3 2 2" xfId="32172"/>
    <cellStyle name="40% - Accent3 4 3 3 3" xfId="26148"/>
    <cellStyle name="40% - Accent3 4 3 4" xfId="1603"/>
    <cellStyle name="40% - Accent3 4 3 5" xfId="20200"/>
    <cellStyle name="40% - Accent3 4 3 5 2" xfId="32170"/>
    <cellStyle name="40% - Accent3 4 3 6" xfId="26146"/>
    <cellStyle name="40% - Accent3 4 4" xfId="1604"/>
    <cellStyle name="40% - Accent3 4 4 2" xfId="1605"/>
    <cellStyle name="40% - Accent3 4 4 2 2" xfId="20204"/>
    <cellStyle name="40% - Accent3 4 4 2 2 2" xfId="32174"/>
    <cellStyle name="40% - Accent3 4 4 2 3" xfId="26150"/>
    <cellStyle name="40% - Accent3 4 4 3" xfId="1606"/>
    <cellStyle name="40% - Accent3 4 4 4" xfId="20203"/>
    <cellStyle name="40% - Accent3 4 4 4 2" xfId="32173"/>
    <cellStyle name="40% - Accent3 4 4 5" xfId="26149"/>
    <cellStyle name="40% - Accent3 4 5" xfId="1607"/>
    <cellStyle name="40% - Accent3 4 5 2" xfId="20205"/>
    <cellStyle name="40% - Accent3 4 5 2 2" xfId="32175"/>
    <cellStyle name="40% - Accent3 4 5 3" xfId="26151"/>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2 2 2" xfId="32179"/>
    <cellStyle name="40% - Accent3 5 2 2 2 2 3" xfId="26155"/>
    <cellStyle name="40% - Accent3 5 2 2 2 3" xfId="20208"/>
    <cellStyle name="40% - Accent3 5 2 2 2 3 2" xfId="32178"/>
    <cellStyle name="40% - Accent3 5 2 2 2 4" xfId="26154"/>
    <cellStyle name="40% - Accent3 5 2 2 3" xfId="1619"/>
    <cellStyle name="40% - Accent3 5 2 2 3 2" xfId="20210"/>
    <cellStyle name="40% - Accent3 5 2 2 3 2 2" xfId="32180"/>
    <cellStyle name="40% - Accent3 5 2 2 3 3" xfId="26156"/>
    <cellStyle name="40% - Accent3 5 2 2 4" xfId="20207"/>
    <cellStyle name="40% - Accent3 5 2 2 4 2" xfId="32177"/>
    <cellStyle name="40% - Accent3 5 2 2 5" xfId="26153"/>
    <cellStyle name="40% - Accent3 5 2 3" xfId="1620"/>
    <cellStyle name="40% - Accent3 5 2 3 2" xfId="1621"/>
    <cellStyle name="40% - Accent3 5 2 3 2 2" xfId="20212"/>
    <cellStyle name="40% - Accent3 5 2 3 2 2 2" xfId="32182"/>
    <cellStyle name="40% - Accent3 5 2 3 2 3" xfId="26158"/>
    <cellStyle name="40% - Accent3 5 2 3 3" xfId="20211"/>
    <cellStyle name="40% - Accent3 5 2 3 3 2" xfId="32181"/>
    <cellStyle name="40% - Accent3 5 2 3 4" xfId="26157"/>
    <cellStyle name="40% - Accent3 5 2 4" xfId="1622"/>
    <cellStyle name="40% - Accent3 5 2 4 2" xfId="20213"/>
    <cellStyle name="40% - Accent3 5 2 4 2 2" xfId="32183"/>
    <cellStyle name="40% - Accent3 5 2 4 3" xfId="26159"/>
    <cellStyle name="40% - Accent3 5 2 5" xfId="1623"/>
    <cellStyle name="40% - Accent3 5 2 6" xfId="20206"/>
    <cellStyle name="40% - Accent3 5 2 6 2" xfId="32176"/>
    <cellStyle name="40% - Accent3 5 2 7" xfId="26152"/>
    <cellStyle name="40% - Accent3 5 3" xfId="1624"/>
    <cellStyle name="40% - Accent3 5 3 2" xfId="1625"/>
    <cellStyle name="40% - Accent3 5 3 3" xfId="20214"/>
    <cellStyle name="40% - Accent3 5 3 3 2" xfId="32184"/>
    <cellStyle name="40% - Accent3 5 3 4" xfId="26160"/>
    <cellStyle name="40% - Accent3 5 4" xfId="1626"/>
    <cellStyle name="40% - Accent3 5 5" xfId="1627"/>
    <cellStyle name="40% - Accent3 6" xfId="1628"/>
    <cellStyle name="40% - Accent3 6 2" xfId="1629"/>
    <cellStyle name="40% - Accent3 6 2 2" xfId="1630"/>
    <cellStyle name="40% - Accent3 6 2 2 2" xfId="20216"/>
    <cellStyle name="40% - Accent3 6 2 2 2 2" xfId="32186"/>
    <cellStyle name="40% - Accent3 6 2 2 3" xfId="26162"/>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2 2 2" xfId="32189"/>
    <cellStyle name="40% - Accent3 6 3 2 2 3" xfId="26165"/>
    <cellStyle name="40% - Accent3 6 3 2 3" xfId="20218"/>
    <cellStyle name="40% - Accent3 6 3 2 3 2" xfId="32188"/>
    <cellStyle name="40% - Accent3 6 3 2 4" xfId="26164"/>
    <cellStyle name="40% - Accent3 6 3 3" xfId="1636"/>
    <cellStyle name="40% - Accent3 6 3 3 2" xfId="20220"/>
    <cellStyle name="40% - Accent3 6 3 3 2 2" xfId="32190"/>
    <cellStyle name="40% - Accent3 6 3 3 3" xfId="26166"/>
    <cellStyle name="40% - Accent3 6 3 4" xfId="1637"/>
    <cellStyle name="40% - Accent3 6 3 5" xfId="20217"/>
    <cellStyle name="40% - Accent3 6 3 5 2" xfId="32187"/>
    <cellStyle name="40% - Accent3 6 3 6" xfId="26163"/>
    <cellStyle name="40% - Accent3 6 4" xfId="1638"/>
    <cellStyle name="40% - Accent3 6 4 2" xfId="1639"/>
    <cellStyle name="40% - Accent3 6 4 2 2" xfId="20222"/>
    <cellStyle name="40% - Accent3 6 4 2 2 2" xfId="32192"/>
    <cellStyle name="40% - Accent3 6 4 2 3" xfId="26168"/>
    <cellStyle name="40% - Accent3 6 4 3" xfId="20221"/>
    <cellStyle name="40% - Accent3 6 4 3 2" xfId="32191"/>
    <cellStyle name="40% - Accent3 6 4 4" xfId="26167"/>
    <cellStyle name="40% - Accent3 6 5" xfId="1640"/>
    <cellStyle name="40% - Accent3 6 5 2" xfId="20223"/>
    <cellStyle name="40% - Accent3 6 5 2 2" xfId="32193"/>
    <cellStyle name="40% - Accent3 6 5 3" xfId="26169"/>
    <cellStyle name="40% - Accent3 6 6" xfId="1641"/>
    <cellStyle name="40% - Accent3 6 7" xfId="20215"/>
    <cellStyle name="40% - Accent3 6 7 2" xfId="32185"/>
    <cellStyle name="40% - Accent3 6 8" xfId="26161"/>
    <cellStyle name="40% - Accent3 7" xfId="1642"/>
    <cellStyle name="40% - Accent3 7 2" xfId="1643"/>
    <cellStyle name="40% - Accent3 7 2 2" xfId="1644"/>
    <cellStyle name="40% - Accent3 7 2 2 2" xfId="1645"/>
    <cellStyle name="40% - Accent3 7 2 2 2 2" xfId="20227"/>
    <cellStyle name="40% - Accent3 7 2 2 2 2 2" xfId="32197"/>
    <cellStyle name="40% - Accent3 7 2 2 2 3" xfId="26173"/>
    <cellStyle name="40% - Accent3 7 2 2 3" xfId="20226"/>
    <cellStyle name="40% - Accent3 7 2 2 3 2" xfId="32196"/>
    <cellStyle name="40% - Accent3 7 2 2 4" xfId="26172"/>
    <cellStyle name="40% - Accent3 7 2 3" xfId="1646"/>
    <cellStyle name="40% - Accent3 7 2 3 2" xfId="20228"/>
    <cellStyle name="40% - Accent3 7 2 3 2 2" xfId="32198"/>
    <cellStyle name="40% - Accent3 7 2 3 3" xfId="26174"/>
    <cellStyle name="40% - Accent3 7 2 4" xfId="20225"/>
    <cellStyle name="40% - Accent3 7 2 4 2" xfId="32195"/>
    <cellStyle name="40% - Accent3 7 2 5" xfId="26171"/>
    <cellStyle name="40% - Accent3 7 3" xfId="1647"/>
    <cellStyle name="40% - Accent3 7 3 2" xfId="1648"/>
    <cellStyle name="40% - Accent3 7 3 2 2" xfId="20230"/>
    <cellStyle name="40% - Accent3 7 3 2 2 2" xfId="32200"/>
    <cellStyle name="40% - Accent3 7 3 2 3" xfId="26176"/>
    <cellStyle name="40% - Accent3 7 3 3" xfId="20229"/>
    <cellStyle name="40% - Accent3 7 3 3 2" xfId="32199"/>
    <cellStyle name="40% - Accent3 7 3 4" xfId="26175"/>
    <cellStyle name="40% - Accent3 7 4" xfId="1649"/>
    <cellStyle name="40% - Accent3 7 4 2" xfId="20231"/>
    <cellStyle name="40% - Accent3 7 4 2 2" xfId="32201"/>
    <cellStyle name="40% - Accent3 7 4 3" xfId="26177"/>
    <cellStyle name="40% - Accent3 7 5" xfId="1650"/>
    <cellStyle name="40% - Accent3 7 6" xfId="20224"/>
    <cellStyle name="40% - Accent3 7 6 2" xfId="32194"/>
    <cellStyle name="40% - Accent3 7 7" xfId="26170"/>
    <cellStyle name="40% - Accent3 8" xfId="1651"/>
    <cellStyle name="40% - Accent3 8 2" xfId="1652"/>
    <cellStyle name="40% - Accent3 8 3" xfId="1653"/>
    <cellStyle name="40% - Accent3 8 3 2" xfId="20232"/>
    <cellStyle name="40% - Accent3 8 3 2 2" xfId="32202"/>
    <cellStyle name="40% - Accent3 8 3 3" xfId="26178"/>
    <cellStyle name="40% - Accent3 8 4" xfId="1654"/>
    <cellStyle name="40% - Accent3 9" xfId="1655"/>
    <cellStyle name="40% - Accent3 9 2" xfId="1656"/>
    <cellStyle name="40% - Accent3 9 2 2" xfId="20233"/>
    <cellStyle name="40% - Accent3 9 2 2 2" xfId="32203"/>
    <cellStyle name="40% - Accent3 9 2 3" xfId="26179"/>
    <cellStyle name="40% - Accent3 9 3" xfId="1657"/>
    <cellStyle name="40% - Accent4 10" xfId="1658"/>
    <cellStyle name="40% - Accent4 10 2" xfId="1659"/>
    <cellStyle name="40% - Accent4 10 2 2" xfId="20234"/>
    <cellStyle name="40% - Accent4 10 2 2 2" xfId="32204"/>
    <cellStyle name="40% - Accent4 10 2 3" xfId="26180"/>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2 2 2" xfId="32208"/>
    <cellStyle name="40% - Accent4 2 2 3 2 2 3" xfId="26184"/>
    <cellStyle name="40% - Accent4 2 2 3 2 3" xfId="20237"/>
    <cellStyle name="40% - Accent4 2 2 3 2 3 2" xfId="32207"/>
    <cellStyle name="40% - Accent4 2 2 3 2 4" xfId="26183"/>
    <cellStyle name="40% - Accent4 2 2 3 3" xfId="1672"/>
    <cellStyle name="40% - Accent4 2 2 3 3 2" xfId="20239"/>
    <cellStyle name="40% - Accent4 2 2 3 3 2 2" xfId="32209"/>
    <cellStyle name="40% - Accent4 2 2 3 3 3" xfId="26185"/>
    <cellStyle name="40% - Accent4 2 2 3 4" xfId="1673"/>
    <cellStyle name="40% - Accent4 2 2 3 5" xfId="20236"/>
    <cellStyle name="40% - Accent4 2 2 3 5 2" xfId="32206"/>
    <cellStyle name="40% - Accent4 2 2 3 6" xfId="26182"/>
    <cellStyle name="40% - Accent4 2 2 4" xfId="1674"/>
    <cellStyle name="40% - Accent4 2 2 4 2" xfId="1675"/>
    <cellStyle name="40% - Accent4 2 2 4 2 2" xfId="20241"/>
    <cellStyle name="40% - Accent4 2 2 4 2 2 2" xfId="32211"/>
    <cellStyle name="40% - Accent4 2 2 4 2 3" xfId="26187"/>
    <cellStyle name="40% - Accent4 2 2 4 3" xfId="1676"/>
    <cellStyle name="40% - Accent4 2 2 4 4" xfId="20240"/>
    <cellStyle name="40% - Accent4 2 2 4 4 2" xfId="32210"/>
    <cellStyle name="40% - Accent4 2 2 4 5" xfId="26186"/>
    <cellStyle name="40% - Accent4 2 2 5" xfId="1677"/>
    <cellStyle name="40% - Accent4 2 2 5 2" xfId="1678"/>
    <cellStyle name="40% - Accent4 2 2 5 3" xfId="20242"/>
    <cellStyle name="40% - Accent4 2 2 5 3 2" xfId="32212"/>
    <cellStyle name="40% - Accent4 2 2 5 4" xfId="26188"/>
    <cellStyle name="40% - Accent4 2 2 6" xfId="1679"/>
    <cellStyle name="40% - Accent4 2 2 6 2" xfId="1680"/>
    <cellStyle name="40% - Accent4 2 2 7" xfId="1681"/>
    <cellStyle name="40% - Accent4 2 2 8" xfId="20235"/>
    <cellStyle name="40% - Accent4 2 2 8 2" xfId="32205"/>
    <cellStyle name="40% - Accent4 2 2 9" xfId="26181"/>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2 5 2" xfId="32213"/>
    <cellStyle name="40% - Accent4 2 3 2 6" xfId="26189"/>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2 2 2" xfId="32217"/>
    <cellStyle name="40% - Accent4 3 2 2 2 2 3" xfId="26193"/>
    <cellStyle name="40% - Accent4 3 2 2 2 3" xfId="1705"/>
    <cellStyle name="40% - Accent4 3 2 2 2 4" xfId="20246"/>
    <cellStyle name="40% - Accent4 3 2 2 2 4 2" xfId="32216"/>
    <cellStyle name="40% - Accent4 3 2 2 2 5" xfId="26192"/>
    <cellStyle name="40% - Accent4 3 2 2 3" xfId="1706"/>
    <cellStyle name="40% - Accent4 3 2 2 3 2" xfId="1707"/>
    <cellStyle name="40% - Accent4 3 2 2 3 3" xfId="20248"/>
    <cellStyle name="40% - Accent4 3 2 2 3 3 2" xfId="32218"/>
    <cellStyle name="40% - Accent4 3 2 2 3 4" xfId="26194"/>
    <cellStyle name="40% - Accent4 3 2 2 4" xfId="1708"/>
    <cellStyle name="40% - Accent4 3 2 2 5" xfId="20245"/>
    <cellStyle name="40% - Accent4 3 2 2 5 2" xfId="32215"/>
    <cellStyle name="40% - Accent4 3 2 2 6" xfId="26191"/>
    <cellStyle name="40% - Accent4 3 2 3" xfId="1709"/>
    <cellStyle name="40% - Accent4 3 2 3 2" xfId="1710"/>
    <cellStyle name="40% - Accent4 3 2 3 2 2" xfId="20250"/>
    <cellStyle name="40% - Accent4 3 2 3 2 2 2" xfId="32220"/>
    <cellStyle name="40% - Accent4 3 2 3 2 3" xfId="26196"/>
    <cellStyle name="40% - Accent4 3 2 3 3" xfId="1711"/>
    <cellStyle name="40% - Accent4 3 2 3 4" xfId="20249"/>
    <cellStyle name="40% - Accent4 3 2 3 4 2" xfId="32219"/>
    <cellStyle name="40% - Accent4 3 2 3 5" xfId="26195"/>
    <cellStyle name="40% - Accent4 3 2 4" xfId="1712"/>
    <cellStyle name="40% - Accent4 3 2 4 2" xfId="1713"/>
    <cellStyle name="40% - Accent4 3 2 4 3" xfId="20251"/>
    <cellStyle name="40% - Accent4 3 2 4 3 2" xfId="32221"/>
    <cellStyle name="40% - Accent4 3 2 4 4" xfId="26197"/>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2 8 2" xfId="32214"/>
    <cellStyle name="40% - Accent4 3 2 9" xfId="26190"/>
    <cellStyle name="40% - Accent4 3 3" xfId="1719"/>
    <cellStyle name="40% - Accent4 3 3 2" xfId="1720"/>
    <cellStyle name="40% - Accent4 3 3 2 2" xfId="1721"/>
    <cellStyle name="40% - Accent4 3 3 2 2 2" xfId="20254"/>
    <cellStyle name="40% - Accent4 3 3 2 2 2 2" xfId="32224"/>
    <cellStyle name="40% - Accent4 3 3 2 2 3" xfId="26200"/>
    <cellStyle name="40% - Accent4 3 3 2 3" xfId="20253"/>
    <cellStyle name="40% - Accent4 3 3 2 3 2" xfId="32223"/>
    <cellStyle name="40% - Accent4 3 3 2 4" xfId="26199"/>
    <cellStyle name="40% - Accent4 3 3 3" xfId="1722"/>
    <cellStyle name="40% - Accent4 3 3 3 2" xfId="20255"/>
    <cellStyle name="40% - Accent4 3 3 3 2 2" xfId="32225"/>
    <cellStyle name="40% - Accent4 3 3 3 3" xfId="26201"/>
    <cellStyle name="40% - Accent4 3 3 4" xfId="1723"/>
    <cellStyle name="40% - Accent4 3 3 5" xfId="20252"/>
    <cellStyle name="40% - Accent4 3 3 5 2" xfId="32222"/>
    <cellStyle name="40% - Accent4 3 3 6" xfId="26198"/>
    <cellStyle name="40% - Accent4 3 4" xfId="1724"/>
    <cellStyle name="40% - Accent4 3 4 2" xfId="1725"/>
    <cellStyle name="40% - Accent4 3 4 2 2" xfId="20257"/>
    <cellStyle name="40% - Accent4 3 4 2 2 2" xfId="32227"/>
    <cellStyle name="40% - Accent4 3 4 2 3" xfId="26203"/>
    <cellStyle name="40% - Accent4 3 4 3" xfId="1726"/>
    <cellStyle name="40% - Accent4 3 4 4" xfId="20256"/>
    <cellStyle name="40% - Accent4 3 4 4 2" xfId="32226"/>
    <cellStyle name="40% - Accent4 3 4 5" xfId="26202"/>
    <cellStyle name="40% - Accent4 3 5" xfId="1727"/>
    <cellStyle name="40% - Accent4 3 5 2" xfId="1728"/>
    <cellStyle name="40% - Accent4 3 5 3" xfId="20258"/>
    <cellStyle name="40% - Accent4 3 5 3 2" xfId="32228"/>
    <cellStyle name="40% - Accent4 3 5 4" xfId="26204"/>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2 2 2" xfId="32232"/>
    <cellStyle name="40% - Accent4 4 2 2 2 2 3" xfId="26208"/>
    <cellStyle name="40% - Accent4 4 2 2 2 3" xfId="1741"/>
    <cellStyle name="40% - Accent4 4 2 2 2 4" xfId="20261"/>
    <cellStyle name="40% - Accent4 4 2 2 2 4 2" xfId="32231"/>
    <cellStyle name="40% - Accent4 4 2 2 2 5" xfId="26207"/>
    <cellStyle name="40% - Accent4 4 2 2 3" xfId="1742"/>
    <cellStyle name="40% - Accent4 4 2 2 3 2" xfId="1743"/>
    <cellStyle name="40% - Accent4 4 2 2 3 3" xfId="20263"/>
    <cellStyle name="40% - Accent4 4 2 2 3 3 2" xfId="32233"/>
    <cellStyle name="40% - Accent4 4 2 2 3 4" xfId="26209"/>
    <cellStyle name="40% - Accent4 4 2 2 4" xfId="1744"/>
    <cellStyle name="40% - Accent4 4 2 2 5" xfId="20260"/>
    <cellStyle name="40% - Accent4 4 2 2 5 2" xfId="32230"/>
    <cellStyle name="40% - Accent4 4 2 2 6" xfId="26206"/>
    <cellStyle name="40% - Accent4 4 2 3" xfId="1745"/>
    <cellStyle name="40% - Accent4 4 2 3 2" xfId="1746"/>
    <cellStyle name="40% - Accent4 4 2 3 2 2" xfId="20265"/>
    <cellStyle name="40% - Accent4 4 2 3 2 2 2" xfId="32235"/>
    <cellStyle name="40% - Accent4 4 2 3 2 3" xfId="26211"/>
    <cellStyle name="40% - Accent4 4 2 3 3" xfId="1747"/>
    <cellStyle name="40% - Accent4 4 2 3 4" xfId="20264"/>
    <cellStyle name="40% - Accent4 4 2 3 4 2" xfId="32234"/>
    <cellStyle name="40% - Accent4 4 2 3 5" xfId="26210"/>
    <cellStyle name="40% - Accent4 4 2 4" xfId="1748"/>
    <cellStyle name="40% - Accent4 4 2 4 2" xfId="1749"/>
    <cellStyle name="40% - Accent4 4 2 4 3" xfId="20266"/>
    <cellStyle name="40% - Accent4 4 2 4 3 2" xfId="32236"/>
    <cellStyle name="40% - Accent4 4 2 4 4" xfId="26212"/>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2 8 2" xfId="32229"/>
    <cellStyle name="40% - Accent4 4 2 9" xfId="26205"/>
    <cellStyle name="40% - Accent4 4 3" xfId="1755"/>
    <cellStyle name="40% - Accent4 4 3 2" xfId="1756"/>
    <cellStyle name="40% - Accent4 4 3 2 2" xfId="20268"/>
    <cellStyle name="40% - Accent4 4 3 2 2 2" xfId="32238"/>
    <cellStyle name="40% - Accent4 4 3 2 3" xfId="26214"/>
    <cellStyle name="40% - Accent4 4 3 3" xfId="1757"/>
    <cellStyle name="40% - Accent4 4 3 3 2" xfId="20269"/>
    <cellStyle name="40% - Accent4 4 3 3 2 2" xfId="32239"/>
    <cellStyle name="40% - Accent4 4 3 3 3" xfId="26215"/>
    <cellStyle name="40% - Accent4 4 3 4" xfId="1758"/>
    <cellStyle name="40% - Accent4 4 3 5" xfId="20267"/>
    <cellStyle name="40% - Accent4 4 3 5 2" xfId="32237"/>
    <cellStyle name="40% - Accent4 4 3 6" xfId="26213"/>
    <cellStyle name="40% - Accent4 4 4" xfId="1759"/>
    <cellStyle name="40% - Accent4 4 4 2" xfId="1760"/>
    <cellStyle name="40% - Accent4 4 4 2 2" xfId="20271"/>
    <cellStyle name="40% - Accent4 4 4 2 2 2" xfId="32241"/>
    <cellStyle name="40% - Accent4 4 4 2 3" xfId="26217"/>
    <cellStyle name="40% - Accent4 4 4 3" xfId="1761"/>
    <cellStyle name="40% - Accent4 4 4 4" xfId="20270"/>
    <cellStyle name="40% - Accent4 4 4 4 2" xfId="32240"/>
    <cellStyle name="40% - Accent4 4 4 5" xfId="26216"/>
    <cellStyle name="40% - Accent4 4 5" xfId="1762"/>
    <cellStyle name="40% - Accent4 4 5 2" xfId="20272"/>
    <cellStyle name="40% - Accent4 4 5 2 2" xfId="32242"/>
    <cellStyle name="40% - Accent4 4 5 3" xfId="26218"/>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2 2 2" xfId="32246"/>
    <cellStyle name="40% - Accent4 5 2 2 2 2 3" xfId="26222"/>
    <cellStyle name="40% - Accent4 5 2 2 2 3" xfId="20275"/>
    <cellStyle name="40% - Accent4 5 2 2 2 3 2" xfId="32245"/>
    <cellStyle name="40% - Accent4 5 2 2 2 4" xfId="26221"/>
    <cellStyle name="40% - Accent4 5 2 2 3" xfId="1774"/>
    <cellStyle name="40% - Accent4 5 2 2 3 2" xfId="20277"/>
    <cellStyle name="40% - Accent4 5 2 2 3 2 2" xfId="32247"/>
    <cellStyle name="40% - Accent4 5 2 2 3 3" xfId="26223"/>
    <cellStyle name="40% - Accent4 5 2 2 4" xfId="20274"/>
    <cellStyle name="40% - Accent4 5 2 2 4 2" xfId="32244"/>
    <cellStyle name="40% - Accent4 5 2 2 5" xfId="26220"/>
    <cellStyle name="40% - Accent4 5 2 3" xfId="1775"/>
    <cellStyle name="40% - Accent4 5 2 3 2" xfId="1776"/>
    <cellStyle name="40% - Accent4 5 2 3 2 2" xfId="20279"/>
    <cellStyle name="40% - Accent4 5 2 3 2 2 2" xfId="32249"/>
    <cellStyle name="40% - Accent4 5 2 3 2 3" xfId="26225"/>
    <cellStyle name="40% - Accent4 5 2 3 3" xfId="20278"/>
    <cellStyle name="40% - Accent4 5 2 3 3 2" xfId="32248"/>
    <cellStyle name="40% - Accent4 5 2 3 4" xfId="26224"/>
    <cellStyle name="40% - Accent4 5 2 4" xfId="1777"/>
    <cellStyle name="40% - Accent4 5 2 4 2" xfId="20280"/>
    <cellStyle name="40% - Accent4 5 2 4 2 2" xfId="32250"/>
    <cellStyle name="40% - Accent4 5 2 4 3" xfId="26226"/>
    <cellStyle name="40% - Accent4 5 2 5" xfId="1778"/>
    <cellStyle name="40% - Accent4 5 2 6" xfId="20273"/>
    <cellStyle name="40% - Accent4 5 2 6 2" xfId="32243"/>
    <cellStyle name="40% - Accent4 5 2 7" xfId="26219"/>
    <cellStyle name="40% - Accent4 5 3" xfId="1779"/>
    <cellStyle name="40% - Accent4 5 3 2" xfId="1780"/>
    <cellStyle name="40% - Accent4 5 3 3" xfId="20281"/>
    <cellStyle name="40% - Accent4 5 3 3 2" xfId="32251"/>
    <cellStyle name="40% - Accent4 5 3 4" xfId="26227"/>
    <cellStyle name="40% - Accent4 5 4" xfId="1781"/>
    <cellStyle name="40% - Accent4 5 5" xfId="1782"/>
    <cellStyle name="40% - Accent4 6" xfId="1783"/>
    <cellStyle name="40% - Accent4 6 2" xfId="1784"/>
    <cellStyle name="40% - Accent4 6 2 2" xfId="1785"/>
    <cellStyle name="40% - Accent4 6 2 2 2" xfId="20283"/>
    <cellStyle name="40% - Accent4 6 2 2 2 2" xfId="32253"/>
    <cellStyle name="40% - Accent4 6 2 2 3" xfId="26229"/>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2 2 2" xfId="32256"/>
    <cellStyle name="40% - Accent4 6 3 2 2 3" xfId="26232"/>
    <cellStyle name="40% - Accent4 6 3 2 3" xfId="20285"/>
    <cellStyle name="40% - Accent4 6 3 2 3 2" xfId="32255"/>
    <cellStyle name="40% - Accent4 6 3 2 4" xfId="26231"/>
    <cellStyle name="40% - Accent4 6 3 3" xfId="1791"/>
    <cellStyle name="40% - Accent4 6 3 3 2" xfId="20287"/>
    <cellStyle name="40% - Accent4 6 3 3 2 2" xfId="32257"/>
    <cellStyle name="40% - Accent4 6 3 3 3" xfId="26233"/>
    <cellStyle name="40% - Accent4 6 3 4" xfId="1792"/>
    <cellStyle name="40% - Accent4 6 3 5" xfId="20284"/>
    <cellStyle name="40% - Accent4 6 3 5 2" xfId="32254"/>
    <cellStyle name="40% - Accent4 6 3 6" xfId="26230"/>
    <cellStyle name="40% - Accent4 6 4" xfId="1793"/>
    <cellStyle name="40% - Accent4 6 4 2" xfId="1794"/>
    <cellStyle name="40% - Accent4 6 4 2 2" xfId="20289"/>
    <cellStyle name="40% - Accent4 6 4 2 2 2" xfId="32259"/>
    <cellStyle name="40% - Accent4 6 4 2 3" xfId="26235"/>
    <cellStyle name="40% - Accent4 6 4 3" xfId="20288"/>
    <cellStyle name="40% - Accent4 6 4 3 2" xfId="32258"/>
    <cellStyle name="40% - Accent4 6 4 4" xfId="26234"/>
    <cellStyle name="40% - Accent4 6 5" xfId="1795"/>
    <cellStyle name="40% - Accent4 6 5 2" xfId="20290"/>
    <cellStyle name="40% - Accent4 6 5 2 2" xfId="32260"/>
    <cellStyle name="40% - Accent4 6 5 3" xfId="26236"/>
    <cellStyle name="40% - Accent4 6 6" xfId="1796"/>
    <cellStyle name="40% - Accent4 6 7" xfId="20282"/>
    <cellStyle name="40% - Accent4 6 7 2" xfId="32252"/>
    <cellStyle name="40% - Accent4 6 8" xfId="26228"/>
    <cellStyle name="40% - Accent4 7" xfId="1797"/>
    <cellStyle name="40% - Accent4 7 2" xfId="1798"/>
    <cellStyle name="40% - Accent4 7 2 2" xfId="1799"/>
    <cellStyle name="40% - Accent4 7 2 2 2" xfId="1800"/>
    <cellStyle name="40% - Accent4 7 2 2 2 2" xfId="20294"/>
    <cellStyle name="40% - Accent4 7 2 2 2 2 2" xfId="32264"/>
    <cellStyle name="40% - Accent4 7 2 2 2 3" xfId="26240"/>
    <cellStyle name="40% - Accent4 7 2 2 3" xfId="20293"/>
    <cellStyle name="40% - Accent4 7 2 2 3 2" xfId="32263"/>
    <cellStyle name="40% - Accent4 7 2 2 4" xfId="26239"/>
    <cellStyle name="40% - Accent4 7 2 3" xfId="1801"/>
    <cellStyle name="40% - Accent4 7 2 3 2" xfId="20295"/>
    <cellStyle name="40% - Accent4 7 2 3 2 2" xfId="32265"/>
    <cellStyle name="40% - Accent4 7 2 3 3" xfId="26241"/>
    <cellStyle name="40% - Accent4 7 2 4" xfId="20292"/>
    <cellStyle name="40% - Accent4 7 2 4 2" xfId="32262"/>
    <cellStyle name="40% - Accent4 7 2 5" xfId="26238"/>
    <cellStyle name="40% - Accent4 7 3" xfId="1802"/>
    <cellStyle name="40% - Accent4 7 3 2" xfId="1803"/>
    <cellStyle name="40% - Accent4 7 3 2 2" xfId="20297"/>
    <cellStyle name="40% - Accent4 7 3 2 2 2" xfId="32267"/>
    <cellStyle name="40% - Accent4 7 3 2 3" xfId="26243"/>
    <cellStyle name="40% - Accent4 7 3 3" xfId="20296"/>
    <cellStyle name="40% - Accent4 7 3 3 2" xfId="32266"/>
    <cellStyle name="40% - Accent4 7 3 4" xfId="26242"/>
    <cellStyle name="40% - Accent4 7 4" xfId="1804"/>
    <cellStyle name="40% - Accent4 7 4 2" xfId="20298"/>
    <cellStyle name="40% - Accent4 7 4 2 2" xfId="32268"/>
    <cellStyle name="40% - Accent4 7 4 3" xfId="26244"/>
    <cellStyle name="40% - Accent4 7 5" xfId="1805"/>
    <cellStyle name="40% - Accent4 7 6" xfId="20291"/>
    <cellStyle name="40% - Accent4 7 6 2" xfId="32261"/>
    <cellStyle name="40% - Accent4 7 7" xfId="26237"/>
    <cellStyle name="40% - Accent4 8" xfId="1806"/>
    <cellStyle name="40% - Accent4 8 2" xfId="1807"/>
    <cellStyle name="40% - Accent4 8 3" xfId="1808"/>
    <cellStyle name="40% - Accent4 8 3 2" xfId="20299"/>
    <cellStyle name="40% - Accent4 8 3 2 2" xfId="32269"/>
    <cellStyle name="40% - Accent4 8 3 3" xfId="26245"/>
    <cellStyle name="40% - Accent4 8 4" xfId="1809"/>
    <cellStyle name="40% - Accent4 9" xfId="1810"/>
    <cellStyle name="40% - Accent4 9 2" xfId="1811"/>
    <cellStyle name="40% - Accent4 9 2 2" xfId="20300"/>
    <cellStyle name="40% - Accent4 9 2 2 2" xfId="32270"/>
    <cellStyle name="40% - Accent4 9 2 3" xfId="26246"/>
    <cellStyle name="40% - Accent4 9 3" xfId="1812"/>
    <cellStyle name="40% - Accent5 10" xfId="1813"/>
    <cellStyle name="40% - Accent5 10 2" xfId="1814"/>
    <cellStyle name="40% - Accent5 10 2 2" xfId="20301"/>
    <cellStyle name="40% - Accent5 10 2 2 2" xfId="32271"/>
    <cellStyle name="40% - Accent5 10 2 3" xfId="26247"/>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2 2 2" xfId="32275"/>
    <cellStyle name="40% - Accent5 2 2 3 2 2 3" xfId="26251"/>
    <cellStyle name="40% - Accent5 2 2 3 2 3" xfId="20304"/>
    <cellStyle name="40% - Accent5 2 2 3 2 3 2" xfId="32274"/>
    <cellStyle name="40% - Accent5 2 2 3 2 4" xfId="26250"/>
    <cellStyle name="40% - Accent5 2 2 3 3" xfId="1827"/>
    <cellStyle name="40% - Accent5 2 2 3 3 2" xfId="20306"/>
    <cellStyle name="40% - Accent5 2 2 3 3 2 2" xfId="32276"/>
    <cellStyle name="40% - Accent5 2 2 3 3 3" xfId="26252"/>
    <cellStyle name="40% - Accent5 2 2 3 4" xfId="1828"/>
    <cellStyle name="40% - Accent5 2 2 3 5" xfId="20303"/>
    <cellStyle name="40% - Accent5 2 2 3 5 2" xfId="32273"/>
    <cellStyle name="40% - Accent5 2 2 3 6" xfId="26249"/>
    <cellStyle name="40% - Accent5 2 2 4" xfId="1829"/>
    <cellStyle name="40% - Accent5 2 2 4 2" xfId="1830"/>
    <cellStyle name="40% - Accent5 2 2 4 2 2" xfId="20308"/>
    <cellStyle name="40% - Accent5 2 2 4 2 2 2" xfId="32278"/>
    <cellStyle name="40% - Accent5 2 2 4 2 3" xfId="26254"/>
    <cellStyle name="40% - Accent5 2 2 4 3" xfId="1831"/>
    <cellStyle name="40% - Accent5 2 2 4 4" xfId="20307"/>
    <cellStyle name="40% - Accent5 2 2 4 4 2" xfId="32277"/>
    <cellStyle name="40% - Accent5 2 2 4 5" xfId="26253"/>
    <cellStyle name="40% - Accent5 2 2 5" xfId="1832"/>
    <cellStyle name="40% - Accent5 2 2 5 2" xfId="1833"/>
    <cellStyle name="40% - Accent5 2 2 5 3" xfId="20309"/>
    <cellStyle name="40% - Accent5 2 2 5 3 2" xfId="32279"/>
    <cellStyle name="40% - Accent5 2 2 5 4" xfId="26255"/>
    <cellStyle name="40% - Accent5 2 2 6" xfId="1834"/>
    <cellStyle name="40% - Accent5 2 2 6 2" xfId="1835"/>
    <cellStyle name="40% - Accent5 2 2 7" xfId="1836"/>
    <cellStyle name="40% - Accent5 2 2 8" xfId="20302"/>
    <cellStyle name="40% - Accent5 2 2 8 2" xfId="32272"/>
    <cellStyle name="40% - Accent5 2 2 9" xfId="26248"/>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2 2 2" xfId="32283"/>
    <cellStyle name="40% - Accent5 3 2 2 2 2 3" xfId="26259"/>
    <cellStyle name="40% - Accent5 3 2 2 2 3" xfId="1856"/>
    <cellStyle name="40% - Accent5 3 2 2 2 4" xfId="20312"/>
    <cellStyle name="40% - Accent5 3 2 2 2 4 2" xfId="32282"/>
    <cellStyle name="40% - Accent5 3 2 2 2 5" xfId="26258"/>
    <cellStyle name="40% - Accent5 3 2 2 3" xfId="1857"/>
    <cellStyle name="40% - Accent5 3 2 2 3 2" xfId="1858"/>
    <cellStyle name="40% - Accent5 3 2 2 3 3" xfId="20314"/>
    <cellStyle name="40% - Accent5 3 2 2 3 3 2" xfId="32284"/>
    <cellStyle name="40% - Accent5 3 2 2 3 4" xfId="26260"/>
    <cellStyle name="40% - Accent5 3 2 2 4" xfId="1859"/>
    <cellStyle name="40% - Accent5 3 2 2 5" xfId="20311"/>
    <cellStyle name="40% - Accent5 3 2 2 5 2" xfId="32281"/>
    <cellStyle name="40% - Accent5 3 2 2 6" xfId="26257"/>
    <cellStyle name="40% - Accent5 3 2 3" xfId="1860"/>
    <cellStyle name="40% - Accent5 3 2 3 2" xfId="1861"/>
    <cellStyle name="40% - Accent5 3 2 3 2 2" xfId="20316"/>
    <cellStyle name="40% - Accent5 3 2 3 2 2 2" xfId="32286"/>
    <cellStyle name="40% - Accent5 3 2 3 2 3" xfId="26262"/>
    <cellStyle name="40% - Accent5 3 2 3 3" xfId="1862"/>
    <cellStyle name="40% - Accent5 3 2 3 4" xfId="20315"/>
    <cellStyle name="40% - Accent5 3 2 3 4 2" xfId="32285"/>
    <cellStyle name="40% - Accent5 3 2 3 5" xfId="26261"/>
    <cellStyle name="40% - Accent5 3 2 4" xfId="1863"/>
    <cellStyle name="40% - Accent5 3 2 4 2" xfId="1864"/>
    <cellStyle name="40% - Accent5 3 2 4 3" xfId="20317"/>
    <cellStyle name="40% - Accent5 3 2 4 3 2" xfId="32287"/>
    <cellStyle name="40% - Accent5 3 2 4 4" xfId="26263"/>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2 8 2" xfId="32280"/>
    <cellStyle name="40% - Accent5 3 2 9" xfId="26256"/>
    <cellStyle name="40% - Accent5 3 3" xfId="1870"/>
    <cellStyle name="40% - Accent5 3 3 2" xfId="1871"/>
    <cellStyle name="40% - Accent5 3 3 2 2" xfId="1872"/>
    <cellStyle name="40% - Accent5 3 3 2 2 2" xfId="20320"/>
    <cellStyle name="40% - Accent5 3 3 2 2 2 2" xfId="32290"/>
    <cellStyle name="40% - Accent5 3 3 2 2 3" xfId="26266"/>
    <cellStyle name="40% - Accent5 3 3 2 3" xfId="20319"/>
    <cellStyle name="40% - Accent5 3 3 2 3 2" xfId="32289"/>
    <cellStyle name="40% - Accent5 3 3 2 4" xfId="26265"/>
    <cellStyle name="40% - Accent5 3 3 3" xfId="1873"/>
    <cellStyle name="40% - Accent5 3 3 3 2" xfId="20321"/>
    <cellStyle name="40% - Accent5 3 3 3 2 2" xfId="32291"/>
    <cellStyle name="40% - Accent5 3 3 3 3" xfId="26267"/>
    <cellStyle name="40% - Accent5 3 3 4" xfId="1874"/>
    <cellStyle name="40% - Accent5 3 3 5" xfId="20318"/>
    <cellStyle name="40% - Accent5 3 3 5 2" xfId="32288"/>
    <cellStyle name="40% - Accent5 3 3 6" xfId="26264"/>
    <cellStyle name="40% - Accent5 3 4" xfId="1875"/>
    <cellStyle name="40% - Accent5 3 4 2" xfId="1876"/>
    <cellStyle name="40% - Accent5 3 4 2 2" xfId="20323"/>
    <cellStyle name="40% - Accent5 3 4 2 2 2" xfId="32293"/>
    <cellStyle name="40% - Accent5 3 4 2 3" xfId="26269"/>
    <cellStyle name="40% - Accent5 3 4 3" xfId="1877"/>
    <cellStyle name="40% - Accent5 3 4 4" xfId="20322"/>
    <cellStyle name="40% - Accent5 3 4 4 2" xfId="32292"/>
    <cellStyle name="40% - Accent5 3 4 5" xfId="26268"/>
    <cellStyle name="40% - Accent5 3 5" xfId="1878"/>
    <cellStyle name="40% - Accent5 3 5 2" xfId="1879"/>
    <cellStyle name="40% - Accent5 3 5 3" xfId="20324"/>
    <cellStyle name="40% - Accent5 3 5 3 2" xfId="32294"/>
    <cellStyle name="40% - Accent5 3 5 4" xfId="26270"/>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2 2 2" xfId="32298"/>
    <cellStyle name="40% - Accent5 4 2 2 2 2 3" xfId="26274"/>
    <cellStyle name="40% - Accent5 4 2 2 2 3" xfId="1892"/>
    <cellStyle name="40% - Accent5 4 2 2 2 4" xfId="20327"/>
    <cellStyle name="40% - Accent5 4 2 2 2 4 2" xfId="32297"/>
    <cellStyle name="40% - Accent5 4 2 2 2 5" xfId="26273"/>
    <cellStyle name="40% - Accent5 4 2 2 3" xfId="1893"/>
    <cellStyle name="40% - Accent5 4 2 2 3 2" xfId="1894"/>
    <cellStyle name="40% - Accent5 4 2 2 3 3" xfId="20329"/>
    <cellStyle name="40% - Accent5 4 2 2 3 3 2" xfId="32299"/>
    <cellStyle name="40% - Accent5 4 2 2 3 4" xfId="26275"/>
    <cellStyle name="40% - Accent5 4 2 2 4" xfId="1895"/>
    <cellStyle name="40% - Accent5 4 2 2 5" xfId="20326"/>
    <cellStyle name="40% - Accent5 4 2 2 5 2" xfId="32296"/>
    <cellStyle name="40% - Accent5 4 2 2 6" xfId="26272"/>
    <cellStyle name="40% - Accent5 4 2 3" xfId="1896"/>
    <cellStyle name="40% - Accent5 4 2 3 2" xfId="1897"/>
    <cellStyle name="40% - Accent5 4 2 3 2 2" xfId="20331"/>
    <cellStyle name="40% - Accent5 4 2 3 2 2 2" xfId="32301"/>
    <cellStyle name="40% - Accent5 4 2 3 2 3" xfId="26277"/>
    <cellStyle name="40% - Accent5 4 2 3 3" xfId="1898"/>
    <cellStyle name="40% - Accent5 4 2 3 4" xfId="20330"/>
    <cellStyle name="40% - Accent5 4 2 3 4 2" xfId="32300"/>
    <cellStyle name="40% - Accent5 4 2 3 5" xfId="26276"/>
    <cellStyle name="40% - Accent5 4 2 4" xfId="1899"/>
    <cellStyle name="40% - Accent5 4 2 4 2" xfId="1900"/>
    <cellStyle name="40% - Accent5 4 2 4 3" xfId="20332"/>
    <cellStyle name="40% - Accent5 4 2 4 3 2" xfId="32302"/>
    <cellStyle name="40% - Accent5 4 2 4 4" xfId="26278"/>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2 8 2" xfId="32295"/>
    <cellStyle name="40% - Accent5 4 2 9" xfId="26271"/>
    <cellStyle name="40% - Accent5 4 3" xfId="1906"/>
    <cellStyle name="40% - Accent5 4 3 2" xfId="1907"/>
    <cellStyle name="40% - Accent5 4 3 2 2" xfId="20334"/>
    <cellStyle name="40% - Accent5 4 3 2 2 2" xfId="32304"/>
    <cellStyle name="40% - Accent5 4 3 2 3" xfId="26280"/>
    <cellStyle name="40% - Accent5 4 3 3" xfId="1908"/>
    <cellStyle name="40% - Accent5 4 3 3 2" xfId="20335"/>
    <cellStyle name="40% - Accent5 4 3 3 2 2" xfId="32305"/>
    <cellStyle name="40% - Accent5 4 3 3 3" xfId="26281"/>
    <cellStyle name="40% - Accent5 4 3 4" xfId="1909"/>
    <cellStyle name="40% - Accent5 4 3 5" xfId="20333"/>
    <cellStyle name="40% - Accent5 4 3 5 2" xfId="32303"/>
    <cellStyle name="40% - Accent5 4 3 6" xfId="26279"/>
    <cellStyle name="40% - Accent5 4 4" xfId="1910"/>
    <cellStyle name="40% - Accent5 4 4 2" xfId="1911"/>
    <cellStyle name="40% - Accent5 4 4 2 2" xfId="20337"/>
    <cellStyle name="40% - Accent5 4 4 2 2 2" xfId="32307"/>
    <cellStyle name="40% - Accent5 4 4 2 3" xfId="26283"/>
    <cellStyle name="40% - Accent5 4 4 3" xfId="1912"/>
    <cellStyle name="40% - Accent5 4 4 4" xfId="20336"/>
    <cellStyle name="40% - Accent5 4 4 4 2" xfId="32306"/>
    <cellStyle name="40% - Accent5 4 4 5" xfId="26282"/>
    <cellStyle name="40% - Accent5 4 5" xfId="1913"/>
    <cellStyle name="40% - Accent5 4 5 2" xfId="20338"/>
    <cellStyle name="40% - Accent5 4 5 2 2" xfId="32308"/>
    <cellStyle name="40% - Accent5 4 5 3" xfId="26284"/>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2 2 2" xfId="32310"/>
    <cellStyle name="40% - Accent5 5 2 2 3" xfId="26286"/>
    <cellStyle name="40% - Accent5 5 2 3" xfId="1923"/>
    <cellStyle name="40% - Accent5 5 2 3 2" xfId="20341"/>
    <cellStyle name="40% - Accent5 5 2 3 2 2" xfId="32311"/>
    <cellStyle name="40% - Accent5 5 2 3 3" xfId="26287"/>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2 2 2" xfId="32314"/>
    <cellStyle name="40% - Accent5 5 3 2 2 3" xfId="26290"/>
    <cellStyle name="40% - Accent5 5 3 2 3" xfId="20343"/>
    <cellStyle name="40% - Accent5 5 3 2 3 2" xfId="32313"/>
    <cellStyle name="40% - Accent5 5 3 2 4" xfId="26289"/>
    <cellStyle name="40% - Accent5 5 3 3" xfId="1929"/>
    <cellStyle name="40% - Accent5 5 3 3 2" xfId="20345"/>
    <cellStyle name="40% - Accent5 5 3 3 2 2" xfId="32315"/>
    <cellStyle name="40% - Accent5 5 3 3 3" xfId="26291"/>
    <cellStyle name="40% - Accent5 5 3 4" xfId="1930"/>
    <cellStyle name="40% - Accent5 5 3 5" xfId="20342"/>
    <cellStyle name="40% - Accent5 5 3 5 2" xfId="32312"/>
    <cellStyle name="40% - Accent5 5 3 6" xfId="26288"/>
    <cellStyle name="40% - Accent5 5 4" xfId="1931"/>
    <cellStyle name="40% - Accent5 5 4 2" xfId="1932"/>
    <cellStyle name="40% - Accent5 5 4 2 2" xfId="20347"/>
    <cellStyle name="40% - Accent5 5 4 2 2 2" xfId="32317"/>
    <cellStyle name="40% - Accent5 5 4 2 3" xfId="26293"/>
    <cellStyle name="40% - Accent5 5 4 3" xfId="20346"/>
    <cellStyle name="40% - Accent5 5 4 3 2" xfId="32316"/>
    <cellStyle name="40% - Accent5 5 4 4" xfId="26292"/>
    <cellStyle name="40% - Accent5 5 5" xfId="1933"/>
    <cellStyle name="40% - Accent5 5 5 2" xfId="20348"/>
    <cellStyle name="40% - Accent5 5 5 2 2" xfId="32318"/>
    <cellStyle name="40% - Accent5 5 5 3" xfId="26294"/>
    <cellStyle name="40% - Accent5 5 6" xfId="1934"/>
    <cellStyle name="40% - Accent5 5 7" xfId="20339"/>
    <cellStyle name="40% - Accent5 5 7 2" xfId="32309"/>
    <cellStyle name="40% - Accent5 5 8" xfId="26285"/>
    <cellStyle name="40% - Accent5 6" xfId="1935"/>
    <cellStyle name="40% - Accent5 6 2" xfId="1936"/>
    <cellStyle name="40% - Accent5 6 2 2" xfId="1937"/>
    <cellStyle name="40% - Accent5 6 2 2 2" xfId="1938"/>
    <cellStyle name="40% - Accent5 6 2 2 2 2" xfId="20352"/>
    <cellStyle name="40% - Accent5 6 2 2 2 2 2" xfId="32322"/>
    <cellStyle name="40% - Accent5 6 2 2 2 3" xfId="26298"/>
    <cellStyle name="40% - Accent5 6 2 2 3" xfId="20351"/>
    <cellStyle name="40% - Accent5 6 2 2 3 2" xfId="32321"/>
    <cellStyle name="40% - Accent5 6 2 2 4" xfId="26297"/>
    <cellStyle name="40% - Accent5 6 2 3" xfId="1939"/>
    <cellStyle name="40% - Accent5 6 2 3 2" xfId="20353"/>
    <cellStyle name="40% - Accent5 6 2 3 2 2" xfId="32323"/>
    <cellStyle name="40% - Accent5 6 2 3 3" xfId="26299"/>
    <cellStyle name="40% - Accent5 6 2 4" xfId="1940"/>
    <cellStyle name="40% - Accent5 6 2 5" xfId="20350"/>
    <cellStyle name="40% - Accent5 6 2 5 2" xfId="32320"/>
    <cellStyle name="40% - Accent5 6 2 6" xfId="26296"/>
    <cellStyle name="40% - Accent5 6 3" xfId="1941"/>
    <cellStyle name="40% - Accent5 6 3 2" xfId="1942"/>
    <cellStyle name="40% - Accent5 6 3 2 2" xfId="20355"/>
    <cellStyle name="40% - Accent5 6 3 2 2 2" xfId="32325"/>
    <cellStyle name="40% - Accent5 6 3 2 3" xfId="26301"/>
    <cellStyle name="40% - Accent5 6 3 3" xfId="1943"/>
    <cellStyle name="40% - Accent5 6 3 4" xfId="20354"/>
    <cellStyle name="40% - Accent5 6 3 4 2" xfId="32324"/>
    <cellStyle name="40% - Accent5 6 3 5" xfId="26300"/>
    <cellStyle name="40% - Accent5 6 4" xfId="1944"/>
    <cellStyle name="40% - Accent5 6 4 2" xfId="20356"/>
    <cellStyle name="40% - Accent5 6 4 2 2" xfId="32326"/>
    <cellStyle name="40% - Accent5 6 4 3" xfId="26302"/>
    <cellStyle name="40% - Accent5 6 5" xfId="1945"/>
    <cellStyle name="40% - Accent5 6 6" xfId="20349"/>
    <cellStyle name="40% - Accent5 6 6 2" xfId="32319"/>
    <cellStyle name="40% - Accent5 6 7" xfId="26295"/>
    <cellStyle name="40% - Accent5 7" xfId="1946"/>
    <cellStyle name="40% - Accent5 7 2" xfId="1947"/>
    <cellStyle name="40% - Accent5 7 2 2" xfId="1948"/>
    <cellStyle name="40% - Accent5 7 2 2 2" xfId="1949"/>
    <cellStyle name="40% - Accent5 7 2 2 2 2" xfId="20360"/>
    <cellStyle name="40% - Accent5 7 2 2 2 2 2" xfId="32330"/>
    <cellStyle name="40% - Accent5 7 2 2 2 3" xfId="26306"/>
    <cellStyle name="40% - Accent5 7 2 2 3" xfId="20359"/>
    <cellStyle name="40% - Accent5 7 2 2 3 2" xfId="32329"/>
    <cellStyle name="40% - Accent5 7 2 2 4" xfId="26305"/>
    <cellStyle name="40% - Accent5 7 2 3" xfId="1950"/>
    <cellStyle name="40% - Accent5 7 2 3 2" xfId="20361"/>
    <cellStyle name="40% - Accent5 7 2 3 2 2" xfId="32331"/>
    <cellStyle name="40% - Accent5 7 2 3 3" xfId="26307"/>
    <cellStyle name="40% - Accent5 7 2 4" xfId="20358"/>
    <cellStyle name="40% - Accent5 7 2 4 2" xfId="32328"/>
    <cellStyle name="40% - Accent5 7 2 5" xfId="26304"/>
    <cellStyle name="40% - Accent5 7 3" xfId="1951"/>
    <cellStyle name="40% - Accent5 7 3 2" xfId="1952"/>
    <cellStyle name="40% - Accent5 7 3 2 2" xfId="20363"/>
    <cellStyle name="40% - Accent5 7 3 2 2 2" xfId="32333"/>
    <cellStyle name="40% - Accent5 7 3 2 3" xfId="26309"/>
    <cellStyle name="40% - Accent5 7 3 3" xfId="20362"/>
    <cellStyle name="40% - Accent5 7 3 3 2" xfId="32332"/>
    <cellStyle name="40% - Accent5 7 3 4" xfId="26308"/>
    <cellStyle name="40% - Accent5 7 4" xfId="1953"/>
    <cellStyle name="40% - Accent5 7 4 2" xfId="20364"/>
    <cellStyle name="40% - Accent5 7 4 2 2" xfId="32334"/>
    <cellStyle name="40% - Accent5 7 4 3" xfId="26310"/>
    <cellStyle name="40% - Accent5 7 5" xfId="1954"/>
    <cellStyle name="40% - Accent5 7 6" xfId="20357"/>
    <cellStyle name="40% - Accent5 7 6 2" xfId="32327"/>
    <cellStyle name="40% - Accent5 7 7" xfId="26303"/>
    <cellStyle name="40% - Accent5 8" xfId="1955"/>
    <cellStyle name="40% - Accent5 8 2" xfId="1956"/>
    <cellStyle name="40% - Accent5 8 3" xfId="1957"/>
    <cellStyle name="40% - Accent5 8 3 2" xfId="20365"/>
    <cellStyle name="40% - Accent5 8 3 2 2" xfId="32335"/>
    <cellStyle name="40% - Accent5 8 3 3" xfId="26311"/>
    <cellStyle name="40% - Accent5 8 4" xfId="1958"/>
    <cellStyle name="40% - Accent5 9" xfId="1959"/>
    <cellStyle name="40% - Accent5 9 2" xfId="1960"/>
    <cellStyle name="40% - Accent5 9 2 2" xfId="20366"/>
    <cellStyle name="40% - Accent5 9 2 2 2" xfId="32336"/>
    <cellStyle name="40% - Accent5 9 2 3" xfId="26312"/>
    <cellStyle name="40% - Accent5 9 3" xfId="1961"/>
    <cellStyle name="40% - Accent6 10" xfId="1962"/>
    <cellStyle name="40% - Accent6 10 2" xfId="1963"/>
    <cellStyle name="40% - Accent6 10 2 2" xfId="20367"/>
    <cellStyle name="40% - Accent6 10 2 2 2" xfId="32337"/>
    <cellStyle name="40% - Accent6 10 2 3" xfId="26313"/>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2 2 2" xfId="32341"/>
    <cellStyle name="40% - Accent6 2 2 3 2 2 3" xfId="26317"/>
    <cellStyle name="40% - Accent6 2 2 3 2 3" xfId="20370"/>
    <cellStyle name="40% - Accent6 2 2 3 2 3 2" xfId="32340"/>
    <cellStyle name="40% - Accent6 2 2 3 2 4" xfId="26316"/>
    <cellStyle name="40% - Accent6 2 2 3 3" xfId="1976"/>
    <cellStyle name="40% - Accent6 2 2 3 3 2" xfId="20372"/>
    <cellStyle name="40% - Accent6 2 2 3 3 2 2" xfId="32342"/>
    <cellStyle name="40% - Accent6 2 2 3 3 3" xfId="26318"/>
    <cellStyle name="40% - Accent6 2 2 3 4" xfId="1977"/>
    <cellStyle name="40% - Accent6 2 2 3 5" xfId="20369"/>
    <cellStyle name="40% - Accent6 2 2 3 5 2" xfId="32339"/>
    <cellStyle name="40% - Accent6 2 2 3 6" xfId="26315"/>
    <cellStyle name="40% - Accent6 2 2 4" xfId="1978"/>
    <cellStyle name="40% - Accent6 2 2 4 2" xfId="1979"/>
    <cellStyle name="40% - Accent6 2 2 4 2 2" xfId="20374"/>
    <cellStyle name="40% - Accent6 2 2 4 2 2 2" xfId="32344"/>
    <cellStyle name="40% - Accent6 2 2 4 2 3" xfId="26320"/>
    <cellStyle name="40% - Accent6 2 2 4 3" xfId="1980"/>
    <cellStyle name="40% - Accent6 2 2 4 4" xfId="20373"/>
    <cellStyle name="40% - Accent6 2 2 4 4 2" xfId="32343"/>
    <cellStyle name="40% - Accent6 2 2 4 5" xfId="26319"/>
    <cellStyle name="40% - Accent6 2 2 5" xfId="1981"/>
    <cellStyle name="40% - Accent6 2 2 5 2" xfId="1982"/>
    <cellStyle name="40% - Accent6 2 2 5 3" xfId="20375"/>
    <cellStyle name="40% - Accent6 2 2 5 3 2" xfId="32345"/>
    <cellStyle name="40% - Accent6 2 2 5 4" xfId="26321"/>
    <cellStyle name="40% - Accent6 2 2 6" xfId="1983"/>
    <cellStyle name="40% - Accent6 2 2 6 2" xfId="1984"/>
    <cellStyle name="40% - Accent6 2 2 7" xfId="1985"/>
    <cellStyle name="40% - Accent6 2 2 8" xfId="20368"/>
    <cellStyle name="40% - Accent6 2 2 8 2" xfId="32338"/>
    <cellStyle name="40% - Accent6 2 2 9" xfId="26314"/>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2 5 2" xfId="32346"/>
    <cellStyle name="40% - Accent6 2 3 2 6" xfId="26322"/>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2 2 2" xfId="32350"/>
    <cellStyle name="40% - Accent6 3 2 2 2 2 3" xfId="26326"/>
    <cellStyle name="40% - Accent6 3 2 2 2 3" xfId="2009"/>
    <cellStyle name="40% - Accent6 3 2 2 2 4" xfId="20379"/>
    <cellStyle name="40% - Accent6 3 2 2 2 4 2" xfId="32349"/>
    <cellStyle name="40% - Accent6 3 2 2 2 5" xfId="26325"/>
    <cellStyle name="40% - Accent6 3 2 2 3" xfId="2010"/>
    <cellStyle name="40% - Accent6 3 2 2 3 2" xfId="2011"/>
    <cellStyle name="40% - Accent6 3 2 2 3 3" xfId="20381"/>
    <cellStyle name="40% - Accent6 3 2 2 3 3 2" xfId="32351"/>
    <cellStyle name="40% - Accent6 3 2 2 3 4" xfId="26327"/>
    <cellStyle name="40% - Accent6 3 2 2 4" xfId="2012"/>
    <cellStyle name="40% - Accent6 3 2 2 5" xfId="20378"/>
    <cellStyle name="40% - Accent6 3 2 2 5 2" xfId="32348"/>
    <cellStyle name="40% - Accent6 3 2 2 6" xfId="26324"/>
    <cellStyle name="40% - Accent6 3 2 3" xfId="2013"/>
    <cellStyle name="40% - Accent6 3 2 3 2" xfId="2014"/>
    <cellStyle name="40% - Accent6 3 2 3 2 2" xfId="20383"/>
    <cellStyle name="40% - Accent6 3 2 3 2 2 2" xfId="32353"/>
    <cellStyle name="40% - Accent6 3 2 3 2 3" xfId="26329"/>
    <cellStyle name="40% - Accent6 3 2 3 3" xfId="2015"/>
    <cellStyle name="40% - Accent6 3 2 3 4" xfId="20382"/>
    <cellStyle name="40% - Accent6 3 2 3 4 2" xfId="32352"/>
    <cellStyle name="40% - Accent6 3 2 3 5" xfId="26328"/>
    <cellStyle name="40% - Accent6 3 2 4" xfId="2016"/>
    <cellStyle name="40% - Accent6 3 2 4 2" xfId="2017"/>
    <cellStyle name="40% - Accent6 3 2 4 3" xfId="20384"/>
    <cellStyle name="40% - Accent6 3 2 4 3 2" xfId="32354"/>
    <cellStyle name="40% - Accent6 3 2 4 4" xfId="26330"/>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2 8 2" xfId="32347"/>
    <cellStyle name="40% - Accent6 3 2 9" xfId="26323"/>
    <cellStyle name="40% - Accent6 3 3" xfId="2023"/>
    <cellStyle name="40% - Accent6 3 3 2" xfId="2024"/>
    <cellStyle name="40% - Accent6 3 3 2 2" xfId="2025"/>
    <cellStyle name="40% - Accent6 3 3 2 2 2" xfId="20387"/>
    <cellStyle name="40% - Accent6 3 3 2 2 2 2" xfId="32357"/>
    <cellStyle name="40% - Accent6 3 3 2 2 3" xfId="26333"/>
    <cellStyle name="40% - Accent6 3 3 2 3" xfId="20386"/>
    <cellStyle name="40% - Accent6 3 3 2 3 2" xfId="32356"/>
    <cellStyle name="40% - Accent6 3 3 2 4" xfId="26332"/>
    <cellStyle name="40% - Accent6 3 3 3" xfId="2026"/>
    <cellStyle name="40% - Accent6 3 3 3 2" xfId="20388"/>
    <cellStyle name="40% - Accent6 3 3 3 2 2" xfId="32358"/>
    <cellStyle name="40% - Accent6 3 3 3 3" xfId="26334"/>
    <cellStyle name="40% - Accent6 3 3 4" xfId="2027"/>
    <cellStyle name="40% - Accent6 3 3 5" xfId="20385"/>
    <cellStyle name="40% - Accent6 3 3 5 2" xfId="32355"/>
    <cellStyle name="40% - Accent6 3 3 6" xfId="26331"/>
    <cellStyle name="40% - Accent6 3 4" xfId="2028"/>
    <cellStyle name="40% - Accent6 3 4 2" xfId="2029"/>
    <cellStyle name="40% - Accent6 3 4 2 2" xfId="20390"/>
    <cellStyle name="40% - Accent6 3 4 2 2 2" xfId="32360"/>
    <cellStyle name="40% - Accent6 3 4 2 3" xfId="26336"/>
    <cellStyle name="40% - Accent6 3 4 3" xfId="2030"/>
    <cellStyle name="40% - Accent6 3 4 4" xfId="20389"/>
    <cellStyle name="40% - Accent6 3 4 4 2" xfId="32359"/>
    <cellStyle name="40% - Accent6 3 4 5" xfId="26335"/>
    <cellStyle name="40% - Accent6 3 5" xfId="2031"/>
    <cellStyle name="40% - Accent6 3 5 2" xfId="2032"/>
    <cellStyle name="40% - Accent6 3 5 3" xfId="20391"/>
    <cellStyle name="40% - Accent6 3 5 3 2" xfId="32361"/>
    <cellStyle name="40% - Accent6 3 5 4" xfId="26337"/>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2 2 2" xfId="32365"/>
    <cellStyle name="40% - Accent6 4 2 2 2 2 3" xfId="26341"/>
    <cellStyle name="40% - Accent6 4 2 2 2 3" xfId="2045"/>
    <cellStyle name="40% - Accent6 4 2 2 2 4" xfId="20394"/>
    <cellStyle name="40% - Accent6 4 2 2 2 4 2" xfId="32364"/>
    <cellStyle name="40% - Accent6 4 2 2 2 5" xfId="26340"/>
    <cellStyle name="40% - Accent6 4 2 2 3" xfId="2046"/>
    <cellStyle name="40% - Accent6 4 2 2 3 2" xfId="2047"/>
    <cellStyle name="40% - Accent6 4 2 2 3 3" xfId="20396"/>
    <cellStyle name="40% - Accent6 4 2 2 3 3 2" xfId="32366"/>
    <cellStyle name="40% - Accent6 4 2 2 3 4" xfId="26342"/>
    <cellStyle name="40% - Accent6 4 2 2 4" xfId="2048"/>
    <cellStyle name="40% - Accent6 4 2 2 5" xfId="20393"/>
    <cellStyle name="40% - Accent6 4 2 2 5 2" xfId="32363"/>
    <cellStyle name="40% - Accent6 4 2 2 6" xfId="26339"/>
    <cellStyle name="40% - Accent6 4 2 3" xfId="2049"/>
    <cellStyle name="40% - Accent6 4 2 3 2" xfId="2050"/>
    <cellStyle name="40% - Accent6 4 2 3 2 2" xfId="20398"/>
    <cellStyle name="40% - Accent6 4 2 3 2 2 2" xfId="32368"/>
    <cellStyle name="40% - Accent6 4 2 3 2 3" xfId="26344"/>
    <cellStyle name="40% - Accent6 4 2 3 3" xfId="2051"/>
    <cellStyle name="40% - Accent6 4 2 3 4" xfId="20397"/>
    <cellStyle name="40% - Accent6 4 2 3 4 2" xfId="32367"/>
    <cellStyle name="40% - Accent6 4 2 3 5" xfId="26343"/>
    <cellStyle name="40% - Accent6 4 2 4" xfId="2052"/>
    <cellStyle name="40% - Accent6 4 2 4 2" xfId="2053"/>
    <cellStyle name="40% - Accent6 4 2 4 3" xfId="20399"/>
    <cellStyle name="40% - Accent6 4 2 4 3 2" xfId="32369"/>
    <cellStyle name="40% - Accent6 4 2 4 4" xfId="26345"/>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2 8 2" xfId="32362"/>
    <cellStyle name="40% - Accent6 4 2 9" xfId="26338"/>
    <cellStyle name="40% - Accent6 4 3" xfId="2059"/>
    <cellStyle name="40% - Accent6 4 3 2" xfId="2060"/>
    <cellStyle name="40% - Accent6 4 3 2 2" xfId="20401"/>
    <cellStyle name="40% - Accent6 4 3 2 2 2" xfId="32371"/>
    <cellStyle name="40% - Accent6 4 3 2 3" xfId="26347"/>
    <cellStyle name="40% - Accent6 4 3 3" xfId="2061"/>
    <cellStyle name="40% - Accent6 4 3 3 2" xfId="20402"/>
    <cellStyle name="40% - Accent6 4 3 3 2 2" xfId="32372"/>
    <cellStyle name="40% - Accent6 4 3 3 3" xfId="26348"/>
    <cellStyle name="40% - Accent6 4 3 4" xfId="2062"/>
    <cellStyle name="40% - Accent6 4 3 5" xfId="20400"/>
    <cellStyle name="40% - Accent6 4 3 5 2" xfId="32370"/>
    <cellStyle name="40% - Accent6 4 3 6" xfId="26346"/>
    <cellStyle name="40% - Accent6 4 4" xfId="2063"/>
    <cellStyle name="40% - Accent6 4 4 2" xfId="2064"/>
    <cellStyle name="40% - Accent6 4 4 2 2" xfId="20404"/>
    <cellStyle name="40% - Accent6 4 4 2 2 2" xfId="32374"/>
    <cellStyle name="40% - Accent6 4 4 2 3" xfId="26350"/>
    <cellStyle name="40% - Accent6 4 4 3" xfId="2065"/>
    <cellStyle name="40% - Accent6 4 4 4" xfId="20403"/>
    <cellStyle name="40% - Accent6 4 4 4 2" xfId="32373"/>
    <cellStyle name="40% - Accent6 4 4 5" xfId="26349"/>
    <cellStyle name="40% - Accent6 4 5" xfId="2066"/>
    <cellStyle name="40% - Accent6 4 5 2" xfId="20405"/>
    <cellStyle name="40% - Accent6 4 5 2 2" xfId="32375"/>
    <cellStyle name="40% - Accent6 4 5 3" xfId="26351"/>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2 2 2" xfId="32379"/>
    <cellStyle name="40% - Accent6 5 2 2 2 2 3" xfId="26355"/>
    <cellStyle name="40% - Accent6 5 2 2 2 3" xfId="20408"/>
    <cellStyle name="40% - Accent6 5 2 2 2 3 2" xfId="32378"/>
    <cellStyle name="40% - Accent6 5 2 2 2 4" xfId="26354"/>
    <cellStyle name="40% - Accent6 5 2 2 3" xfId="2078"/>
    <cellStyle name="40% - Accent6 5 2 2 3 2" xfId="20410"/>
    <cellStyle name="40% - Accent6 5 2 2 3 2 2" xfId="32380"/>
    <cellStyle name="40% - Accent6 5 2 2 3 3" xfId="26356"/>
    <cellStyle name="40% - Accent6 5 2 2 4" xfId="20407"/>
    <cellStyle name="40% - Accent6 5 2 2 4 2" xfId="32377"/>
    <cellStyle name="40% - Accent6 5 2 2 5" xfId="26353"/>
    <cellStyle name="40% - Accent6 5 2 3" xfId="2079"/>
    <cellStyle name="40% - Accent6 5 2 3 2" xfId="2080"/>
    <cellStyle name="40% - Accent6 5 2 3 2 2" xfId="20412"/>
    <cellStyle name="40% - Accent6 5 2 3 2 2 2" xfId="32382"/>
    <cellStyle name="40% - Accent6 5 2 3 2 3" xfId="26358"/>
    <cellStyle name="40% - Accent6 5 2 3 3" xfId="20411"/>
    <cellStyle name="40% - Accent6 5 2 3 3 2" xfId="32381"/>
    <cellStyle name="40% - Accent6 5 2 3 4" xfId="26357"/>
    <cellStyle name="40% - Accent6 5 2 4" xfId="2081"/>
    <cellStyle name="40% - Accent6 5 2 4 2" xfId="20413"/>
    <cellStyle name="40% - Accent6 5 2 4 2 2" xfId="32383"/>
    <cellStyle name="40% - Accent6 5 2 4 3" xfId="26359"/>
    <cellStyle name="40% - Accent6 5 2 5" xfId="2082"/>
    <cellStyle name="40% - Accent6 5 2 6" xfId="20406"/>
    <cellStyle name="40% - Accent6 5 2 6 2" xfId="32376"/>
    <cellStyle name="40% - Accent6 5 2 7" xfId="26352"/>
    <cellStyle name="40% - Accent6 5 3" xfId="2083"/>
    <cellStyle name="40% - Accent6 5 3 2" xfId="2084"/>
    <cellStyle name="40% - Accent6 5 3 3" xfId="20414"/>
    <cellStyle name="40% - Accent6 5 3 3 2" xfId="32384"/>
    <cellStyle name="40% - Accent6 5 3 4" xfId="26360"/>
    <cellStyle name="40% - Accent6 5 4" xfId="2085"/>
    <cellStyle name="40% - Accent6 5 5" xfId="2086"/>
    <cellStyle name="40% - Accent6 6" xfId="2087"/>
    <cellStyle name="40% - Accent6 6 2" xfId="2088"/>
    <cellStyle name="40% - Accent6 6 2 2" xfId="2089"/>
    <cellStyle name="40% - Accent6 6 2 2 2" xfId="20416"/>
    <cellStyle name="40% - Accent6 6 2 2 2 2" xfId="32386"/>
    <cellStyle name="40% - Accent6 6 2 2 3" xfId="26362"/>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2 2 2" xfId="32389"/>
    <cellStyle name="40% - Accent6 6 3 2 2 3" xfId="26365"/>
    <cellStyle name="40% - Accent6 6 3 2 3" xfId="20418"/>
    <cellStyle name="40% - Accent6 6 3 2 3 2" xfId="32388"/>
    <cellStyle name="40% - Accent6 6 3 2 4" xfId="26364"/>
    <cellStyle name="40% - Accent6 6 3 3" xfId="2095"/>
    <cellStyle name="40% - Accent6 6 3 3 2" xfId="20420"/>
    <cellStyle name="40% - Accent6 6 3 3 2 2" xfId="32390"/>
    <cellStyle name="40% - Accent6 6 3 3 3" xfId="26366"/>
    <cellStyle name="40% - Accent6 6 3 4" xfId="2096"/>
    <cellStyle name="40% - Accent6 6 3 5" xfId="20417"/>
    <cellStyle name="40% - Accent6 6 3 5 2" xfId="32387"/>
    <cellStyle name="40% - Accent6 6 3 6" xfId="26363"/>
    <cellStyle name="40% - Accent6 6 4" xfId="2097"/>
    <cellStyle name="40% - Accent6 6 4 2" xfId="2098"/>
    <cellStyle name="40% - Accent6 6 4 2 2" xfId="20422"/>
    <cellStyle name="40% - Accent6 6 4 2 2 2" xfId="32392"/>
    <cellStyle name="40% - Accent6 6 4 2 3" xfId="26368"/>
    <cellStyle name="40% - Accent6 6 4 3" xfId="20421"/>
    <cellStyle name="40% - Accent6 6 4 3 2" xfId="32391"/>
    <cellStyle name="40% - Accent6 6 4 4" xfId="26367"/>
    <cellStyle name="40% - Accent6 6 5" xfId="2099"/>
    <cellStyle name="40% - Accent6 6 5 2" xfId="20423"/>
    <cellStyle name="40% - Accent6 6 5 2 2" xfId="32393"/>
    <cellStyle name="40% - Accent6 6 5 3" xfId="26369"/>
    <cellStyle name="40% - Accent6 6 6" xfId="2100"/>
    <cellStyle name="40% - Accent6 6 7" xfId="20415"/>
    <cellStyle name="40% - Accent6 6 7 2" xfId="32385"/>
    <cellStyle name="40% - Accent6 6 8" xfId="26361"/>
    <cellStyle name="40% - Accent6 7" xfId="2101"/>
    <cellStyle name="40% - Accent6 7 2" xfId="2102"/>
    <cellStyle name="40% - Accent6 7 2 2" xfId="2103"/>
    <cellStyle name="40% - Accent6 7 2 2 2" xfId="2104"/>
    <cellStyle name="40% - Accent6 7 2 2 2 2" xfId="20427"/>
    <cellStyle name="40% - Accent6 7 2 2 2 2 2" xfId="32397"/>
    <cellStyle name="40% - Accent6 7 2 2 2 3" xfId="26373"/>
    <cellStyle name="40% - Accent6 7 2 2 3" xfId="20426"/>
    <cellStyle name="40% - Accent6 7 2 2 3 2" xfId="32396"/>
    <cellStyle name="40% - Accent6 7 2 2 4" xfId="26372"/>
    <cellStyle name="40% - Accent6 7 2 3" xfId="2105"/>
    <cellStyle name="40% - Accent6 7 2 3 2" xfId="20428"/>
    <cellStyle name="40% - Accent6 7 2 3 2 2" xfId="32398"/>
    <cellStyle name="40% - Accent6 7 2 3 3" xfId="26374"/>
    <cellStyle name="40% - Accent6 7 2 4" xfId="20425"/>
    <cellStyle name="40% - Accent6 7 2 4 2" xfId="32395"/>
    <cellStyle name="40% - Accent6 7 2 5" xfId="26371"/>
    <cellStyle name="40% - Accent6 7 3" xfId="2106"/>
    <cellStyle name="40% - Accent6 7 3 2" xfId="2107"/>
    <cellStyle name="40% - Accent6 7 3 2 2" xfId="20430"/>
    <cellStyle name="40% - Accent6 7 3 2 2 2" xfId="32400"/>
    <cellStyle name="40% - Accent6 7 3 2 3" xfId="26376"/>
    <cellStyle name="40% - Accent6 7 3 3" xfId="20429"/>
    <cellStyle name="40% - Accent6 7 3 3 2" xfId="32399"/>
    <cellStyle name="40% - Accent6 7 3 4" xfId="26375"/>
    <cellStyle name="40% - Accent6 7 4" xfId="2108"/>
    <cellStyle name="40% - Accent6 7 4 2" xfId="20431"/>
    <cellStyle name="40% - Accent6 7 4 2 2" xfId="32401"/>
    <cellStyle name="40% - Accent6 7 4 3" xfId="26377"/>
    <cellStyle name="40% - Accent6 7 5" xfId="2109"/>
    <cellStyle name="40% - Accent6 7 6" xfId="20424"/>
    <cellStyle name="40% - Accent6 7 6 2" xfId="32394"/>
    <cellStyle name="40% - Accent6 7 7" xfId="26370"/>
    <cellStyle name="40% - Accent6 8" xfId="2110"/>
    <cellStyle name="40% - Accent6 8 2" xfId="2111"/>
    <cellStyle name="40% - Accent6 8 3" xfId="2112"/>
    <cellStyle name="40% - Accent6 8 3 2" xfId="20432"/>
    <cellStyle name="40% - Accent6 8 3 2 2" xfId="32402"/>
    <cellStyle name="40% - Accent6 8 3 3" xfId="26378"/>
    <cellStyle name="40% - Accent6 8 4" xfId="2113"/>
    <cellStyle name="40% - Accent6 9" xfId="2114"/>
    <cellStyle name="40% - Accent6 9 2" xfId="2115"/>
    <cellStyle name="40% - Accent6 9 2 2" xfId="20433"/>
    <cellStyle name="40% - Accent6 9 2 2 2" xfId="32403"/>
    <cellStyle name="40% - Accent6 9 2 3" xfId="26379"/>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 2" xfId="26380"/>
    <cellStyle name="A_green 3" xfId="27285"/>
    <cellStyle name="A_green_NCSC1003" xfId="2273"/>
    <cellStyle name="A_green_NCSC1003 2" xfId="26381"/>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ROst 2" xfId="26382"/>
    <cellStyle name="acerROst 3" xfId="26488"/>
    <cellStyle name="aceryesterdayig" xfId="2466"/>
    <cellStyle name="aceryesterdayig 2" xfId="26383"/>
    <cellStyle name="aceryesterdayig 3" xfId="26486"/>
    <cellStyle name="aceryesterdayLastr," xfId="2467"/>
    <cellStyle name="aceryesterdayLastr, 2" xfId="26384"/>
    <cellStyle name="acetomorrowROLa" xfId="2468"/>
    <cellStyle name="acetomorrowROLa 2" xfId="26385"/>
    <cellStyle name="acetomorrowROLa 3" xfId="26484"/>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2 3 2" xfId="26387"/>
    <cellStyle name="Calculation 2 3" xfId="2537"/>
    <cellStyle name="Calculation 2 3 2" xfId="2538"/>
    <cellStyle name="Calculation 2 4" xfId="2539"/>
    <cellStyle name="Calculation 2 5" xfId="2540"/>
    <cellStyle name="Calculation 2 5 2" xfId="26388"/>
    <cellStyle name="Calculation 2 6" xfId="2541"/>
    <cellStyle name="Calculation 2 6 2" xfId="26389"/>
    <cellStyle name="Calculation 2 7" xfId="26386"/>
    <cellStyle name="Calculation 3" xfId="2542"/>
    <cellStyle name="Calculation 3 2" xfId="2543"/>
    <cellStyle name="Calculation 3 2 2" xfId="2544"/>
    <cellStyle name="Calculation 3 2 2 2" xfId="26392"/>
    <cellStyle name="Calculation 3 2 3" xfId="26391"/>
    <cellStyle name="Calculation 3 3" xfId="2545"/>
    <cellStyle name="Calculation 3 4" xfId="2546"/>
    <cellStyle name="Calculation 3 4 2" xfId="26393"/>
    <cellStyle name="Calculation 3 5" xfId="26390"/>
    <cellStyle name="Calculation 4" xfId="2547"/>
    <cellStyle name="Calculation 4 2" xfId="2548"/>
    <cellStyle name="Calculation 4 2 2" xfId="2549"/>
    <cellStyle name="Calculation 4 2 2 2" xfId="26395"/>
    <cellStyle name="Calculation 4 3" xfId="2550"/>
    <cellStyle name="Calculation 4 3 2" xfId="26396"/>
    <cellStyle name="Calculation 4 4" xfId="26394"/>
    <cellStyle name="Calculation 5" xfId="2551"/>
    <cellStyle name="Calculation 5 2" xfId="2552"/>
    <cellStyle name="Calculation 5 2 2" xfId="26397"/>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2 2 2" xfId="26400"/>
    <cellStyle name="captionItem (cntr) 2 2 3" xfId="26466"/>
    <cellStyle name="captionItem (cntr) 2 3" xfId="26399"/>
    <cellStyle name="captionItem (cntr) 2 4" xfId="26467"/>
    <cellStyle name="captionItem (cntr) 3" xfId="2562"/>
    <cellStyle name="captionItem (cntr) 3 2" xfId="2563"/>
    <cellStyle name="captionItem (cntr) 3 2 2" xfId="2564"/>
    <cellStyle name="captionItem (cntr) 3 2 2 2" xfId="26403"/>
    <cellStyle name="captionItem (cntr) 3 2 2 3" xfId="26463"/>
    <cellStyle name="captionItem (cntr) 3 2 3" xfId="26402"/>
    <cellStyle name="captionItem (cntr) 3 2 4" xfId="26464"/>
    <cellStyle name="captionItem (cntr) 3 3" xfId="2565"/>
    <cellStyle name="captionItem (cntr) 3 3 2" xfId="26404"/>
    <cellStyle name="captionItem (cntr) 3 3 3" xfId="26462"/>
    <cellStyle name="captionItem (cntr) 3 4" xfId="26401"/>
    <cellStyle name="captionItem (cntr) 3 5" xfId="26465"/>
    <cellStyle name="captionItem (cntr) 4" xfId="2566"/>
    <cellStyle name="captionItem (cntr) 4 2" xfId="2567"/>
    <cellStyle name="captionItem (cntr) 4 2 2" xfId="2568"/>
    <cellStyle name="captionItem (cntr) 4 2 2 2" xfId="26407"/>
    <cellStyle name="captionItem (cntr) 4 2 2 3" xfId="26459"/>
    <cellStyle name="captionItem (cntr) 4 2 3" xfId="26406"/>
    <cellStyle name="captionItem (cntr) 4 2 4" xfId="26460"/>
    <cellStyle name="captionItem (cntr) 4 3" xfId="2569"/>
    <cellStyle name="captionItem (cntr) 4 3 2" xfId="26408"/>
    <cellStyle name="captionItem (cntr) 4 3 3" xfId="26458"/>
    <cellStyle name="captionItem (cntr) 4 4" xfId="26405"/>
    <cellStyle name="captionItem (cntr) 4 5" xfId="26461"/>
    <cellStyle name="captionItem (cntr) 5" xfId="2570"/>
    <cellStyle name="captionItem (cntr) 5 2" xfId="2571"/>
    <cellStyle name="captionItem (cntr) 5 2 2" xfId="2572"/>
    <cellStyle name="captionItem (cntr) 5 2 2 2" xfId="26411"/>
    <cellStyle name="captionItem (cntr) 5 2 2 3" xfId="26455"/>
    <cellStyle name="captionItem (cntr) 5 2 3" xfId="26410"/>
    <cellStyle name="captionItem (cntr) 5 2 4" xfId="26456"/>
    <cellStyle name="captionItem (cntr) 5 3" xfId="2573"/>
    <cellStyle name="captionItem (cntr) 5 3 2" xfId="26412"/>
    <cellStyle name="captionItem (cntr) 5 3 3" xfId="26454"/>
    <cellStyle name="captionItem (cntr) 5 4" xfId="26409"/>
    <cellStyle name="captionItem (cntr) 5 5" xfId="26457"/>
    <cellStyle name="captionItem (cntr) 6" xfId="2574"/>
    <cellStyle name="captionItem (cntr) 6 2" xfId="26413"/>
    <cellStyle name="captionItem (cntr) 6 3" xfId="26453"/>
    <cellStyle name="captionItem (cntr) 7" xfId="26398"/>
    <cellStyle name="captionItem (cntr) 8" xfId="26468"/>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3"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09 3 2 2" xfId="32404"/>
    <cellStyle name="Comma 109 3 3" xfId="2641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25 2" xfId="31602"/>
    <cellStyle name="Comma 2 26" xfId="25577"/>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2 8 2 2" xfId="32405"/>
    <cellStyle name="Comma 2 3 2 8 3" xfId="26418"/>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3 6 2 2" xfId="32406"/>
    <cellStyle name="Comma 2 3 3 6 3" xfId="26419"/>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2 4 2 2" xfId="32407"/>
    <cellStyle name="Comma 3 2 2 4 3" xfId="26420"/>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4 5 2 2" xfId="32408"/>
    <cellStyle name="Comma 3 2 4 5 3" xfId="26421"/>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10 2 2" xfId="32409"/>
    <cellStyle name="Comma 3 3 10 3" xfId="26422"/>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4 8 2 2" xfId="32410"/>
    <cellStyle name="Comma 3 4 8 3" xfId="26423"/>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6 7 2 2" xfId="32411"/>
    <cellStyle name="Comma 3 6 7 3" xfId="26424"/>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3 4 2 2" xfId="32412"/>
    <cellStyle name="Comma 53 3 4 3" xfId="26425"/>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3 2 2 2" xfId="32413"/>
    <cellStyle name="Comma 54 3 2 3" xfId="26426"/>
    <cellStyle name="Comma 54 4" xfId="9203"/>
    <cellStyle name="Comma 55" xfId="9204"/>
    <cellStyle name="Comma 55 2" xfId="9205"/>
    <cellStyle name="Comma 55 2 2" xfId="9206"/>
    <cellStyle name="Comma 55 3" xfId="9207"/>
    <cellStyle name="Comma 55 3 2" xfId="9208"/>
    <cellStyle name="Comma 55 3 2 2" xfId="20444"/>
    <cellStyle name="Comma 55 3 2 2 2" xfId="32414"/>
    <cellStyle name="Comma 55 3 2 3" xfId="26427"/>
    <cellStyle name="Comma 55 4" xfId="9209"/>
    <cellStyle name="Comma 56" xfId="9210"/>
    <cellStyle name="Comma 56 2" xfId="9211"/>
    <cellStyle name="Comma 56 2 2" xfId="9212"/>
    <cellStyle name="Comma 56 3" xfId="9213"/>
    <cellStyle name="Comma 56 3 2" xfId="9214"/>
    <cellStyle name="Comma 56 3 2 2" xfId="20445"/>
    <cellStyle name="Comma 56 3 2 2 2" xfId="32415"/>
    <cellStyle name="Comma 56 3 2 3" xfId="26428"/>
    <cellStyle name="Comma 56 4" xfId="9215"/>
    <cellStyle name="Comma 57" xfId="9216"/>
    <cellStyle name="Comma 57 2" xfId="9217"/>
    <cellStyle name="Comma 57 2 2" xfId="9218"/>
    <cellStyle name="Comma 57 3" xfId="9219"/>
    <cellStyle name="Comma 57 3 2" xfId="9220"/>
    <cellStyle name="Comma 57 3 2 2" xfId="20446"/>
    <cellStyle name="Comma 57 3 2 2 2" xfId="32416"/>
    <cellStyle name="Comma 57 3 2 3" xfId="26429"/>
    <cellStyle name="Comma 57 4" xfId="9221"/>
    <cellStyle name="Comma 58" xfId="9222"/>
    <cellStyle name="Comma 58 2" xfId="9223"/>
    <cellStyle name="Comma 58 2 2" xfId="9224"/>
    <cellStyle name="Comma 58 3" xfId="9225"/>
    <cellStyle name="Comma 58 3 2" xfId="9226"/>
    <cellStyle name="Comma 58 3 2 2" xfId="20447"/>
    <cellStyle name="Comma 58 3 2 2 2" xfId="32417"/>
    <cellStyle name="Comma 58 3 2 3" xfId="26430"/>
    <cellStyle name="Comma 58 4" xfId="9227"/>
    <cellStyle name="Comma 59" xfId="9228"/>
    <cellStyle name="Comma 59 2" xfId="9229"/>
    <cellStyle name="Comma 59 2 2" xfId="9230"/>
    <cellStyle name="Comma 59 3" xfId="9231"/>
    <cellStyle name="Comma 59 3 2" xfId="9232"/>
    <cellStyle name="Comma 59 3 2 2" xfId="20448"/>
    <cellStyle name="Comma 59 3 2 2 2" xfId="32418"/>
    <cellStyle name="Comma 59 3 2 3" xfId="26431"/>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2 6 2 2" xfId="32419"/>
    <cellStyle name="Comma 6 2 6 3" xfId="26432"/>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3 7 2 2" xfId="32420"/>
    <cellStyle name="Comma 6 3 7 3" xfId="26433"/>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3 2 2 2" xfId="32421"/>
    <cellStyle name="Comma 60 3 2 3" xfId="26434"/>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3 2 2 2" xfId="32422"/>
    <cellStyle name="Comma 61 3 2 3" xfId="26435"/>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3 2 2 2" xfId="32423"/>
    <cellStyle name="Comma 62 3 2 3" xfId="26436"/>
    <cellStyle name="Comma 62 4" xfId="9429"/>
    <cellStyle name="Comma 63" xfId="9430"/>
    <cellStyle name="Comma 63 2" xfId="9431"/>
    <cellStyle name="Comma 63 2 2" xfId="9432"/>
    <cellStyle name="Comma 63 3" xfId="9433"/>
    <cellStyle name="Comma 63 3 2" xfId="9434"/>
    <cellStyle name="Comma 63 3 2 2" xfId="20454"/>
    <cellStyle name="Comma 63 3 2 2 2" xfId="32424"/>
    <cellStyle name="Comma 63 3 2 3" xfId="26437"/>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20 2 2" xfId="32425"/>
    <cellStyle name="Comma 7 2 20 3" xfId="26438"/>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00] 2" xfId="26439"/>
    <cellStyle name="Currency [00] 3" xfId="26417"/>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2 6 2 2" xfId="32426"/>
    <cellStyle name="Currency 2 2 6 3" xfId="26440"/>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19 2 2" xfId="32427"/>
    <cellStyle name="Currency 2 3 19 3" xfId="26441"/>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20 2 2" xfId="32428"/>
    <cellStyle name="Currency 3 2 20 3" xfId="26442"/>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3 5 2 2" xfId="32429"/>
    <cellStyle name="Currency 3 3 5 3" xfId="26443"/>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en 2" xfId="26444"/>
    <cellStyle name="Green 3" xfId="26416"/>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12" xfId="26445"/>
    <cellStyle name="Header2 13" xfId="26415"/>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yellow] 8" xfId="26446"/>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 8" xfId="26447"/>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3 5" xfId="26448"/>
    <cellStyle name="Input 4" xfId="11668"/>
    <cellStyle name="Input 4 2" xfId="11669"/>
    <cellStyle name="Input 4 2 2" xfId="11670"/>
    <cellStyle name="Input 4 2 2 2" xfId="11671"/>
    <cellStyle name="Input 4 2 3" xfId="11672"/>
    <cellStyle name="Input 4 3" xfId="11673"/>
    <cellStyle name="Input 4 4" xfId="11674"/>
    <cellStyle name="Input 4 5" xfId="26449"/>
    <cellStyle name="Input 5" xfId="11675"/>
    <cellStyle name="Input 5 2" xfId="11676"/>
    <cellStyle name="Input 5 2 2" xfId="11677"/>
    <cellStyle name="Input 5 3" xfId="11678"/>
    <cellStyle name="Input 5 4" xfId="11679"/>
    <cellStyle name="Input 5 5" xfId="26450"/>
    <cellStyle name="Input 6" xfId="11680"/>
    <cellStyle name="Input 6 2" xfId="11681"/>
    <cellStyle name="Input 6 2 2" xfId="11682"/>
    <cellStyle name="Input 6 3" xfId="11683"/>
    <cellStyle name="Input 6 4" xfId="11684"/>
    <cellStyle name="Input 6 5" xfId="26451"/>
    <cellStyle name="Input 7" xfId="11685"/>
    <cellStyle name="Input 7 2" xfId="11686"/>
    <cellStyle name="Input 7 2 2" xfId="11687"/>
    <cellStyle name="Input 7 3" xfId="11688"/>
    <cellStyle name="Input 7 4" xfId="11689"/>
    <cellStyle name="Input 7 5" xfId="11690"/>
    <cellStyle name="Input 7 6" xfId="26452"/>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2 2 2" xfId="32430"/>
    <cellStyle name="Normal - Style1 2 2 3" xfId="26469"/>
    <cellStyle name="Normal - Style1 2 3" xfId="11916"/>
    <cellStyle name="Normal - Style1 2 3 2" xfId="20461"/>
    <cellStyle name="Normal - Style1 2 3 2 2" xfId="32431"/>
    <cellStyle name="Normal - Style1 2 3 3" xfId="26470"/>
    <cellStyle name="Normal - Style1 2 4" xfId="11917"/>
    <cellStyle name="Normal - Style1 2 4 2" xfId="20462"/>
    <cellStyle name="Normal - Style1 2 4 2 2" xfId="32432"/>
    <cellStyle name="Normal - Style1 2 4 3" xfId="26471"/>
    <cellStyle name="Normal - Style1 2 5" xfId="11918"/>
    <cellStyle name="Normal - Style1 2 5 2" xfId="20463"/>
    <cellStyle name="Normal - Style1 2 5 2 2" xfId="32433"/>
    <cellStyle name="Normal - Style1 2 5 3" xfId="26472"/>
    <cellStyle name="Normal - Style1 2 6" xfId="11919"/>
    <cellStyle name="Normal - Style1 2 6 2" xfId="20464"/>
    <cellStyle name="Normal - Style1 2 6 2 2" xfId="32434"/>
    <cellStyle name="Normal - Style1 2 6 3" xfId="26473"/>
    <cellStyle name="Normal - Style1 2 7" xfId="11920"/>
    <cellStyle name="Normal - Style1 2 7 2" xfId="20465"/>
    <cellStyle name="Normal - Style1 2 7 2 2" xfId="32435"/>
    <cellStyle name="Normal - Style1 2 7 3" xfId="26474"/>
    <cellStyle name="Normal - Style1 3" xfId="11921"/>
    <cellStyle name="Normal - Style1 3 2" xfId="11922"/>
    <cellStyle name="Normal - Style1 3 2 2" xfId="20466"/>
    <cellStyle name="Normal - Style1 3 2 2 2" xfId="32436"/>
    <cellStyle name="Normal - Style1 3 2 3" xfId="26475"/>
    <cellStyle name="Normal - Style1 3 3" xfId="11923"/>
    <cellStyle name="Normal - Style1 3 3 2" xfId="20467"/>
    <cellStyle name="Normal - Style1 3 3 2 2" xfId="32437"/>
    <cellStyle name="Normal - Style1 3 3 3" xfId="26476"/>
    <cellStyle name="Normal - Style1 4" xfId="11924"/>
    <cellStyle name="Normal - Style1 4 2" xfId="20468"/>
    <cellStyle name="Normal - Style1 4 2 2" xfId="32438"/>
    <cellStyle name="Normal - Style1 4 3" xfId="26477"/>
    <cellStyle name="Normal - Style1 5" xfId="11925"/>
    <cellStyle name="Normal - Style1 5 2" xfId="20469"/>
    <cellStyle name="Normal - Style1 5 2 2" xfId="32439"/>
    <cellStyle name="Normal - Style1 5 3" xfId="26478"/>
    <cellStyle name="Normal - Style1 6" xfId="11926"/>
    <cellStyle name="Normal - Style1 6 2" xfId="20470"/>
    <cellStyle name="Normal - Style1 6 2 2" xfId="32440"/>
    <cellStyle name="Normal - Style1 6 3" xfId="26479"/>
    <cellStyle name="Normal - Style1 7" xfId="11927"/>
    <cellStyle name="Normal - Style1 7 2" xfId="20471"/>
    <cellStyle name="Normal - Style1 7 2 2" xfId="32441"/>
    <cellStyle name="Normal - Style1 7 3" xfId="26480"/>
    <cellStyle name="Normal - Style1 8" xfId="11928"/>
    <cellStyle name="Normal - Style1 8 2" xfId="20472"/>
    <cellStyle name="Normal - Style1 8 2 2" xfId="32442"/>
    <cellStyle name="Normal - Style1 8 3" xfId="26481"/>
    <cellStyle name="Normal - Style1 9" xfId="11929"/>
    <cellStyle name="Normal - Style2" xfId="11930"/>
    <cellStyle name="Normal - Style2 2" xfId="11931"/>
    <cellStyle name="Normal - Style2 2 2" xfId="11932"/>
    <cellStyle name="Normal - Style2 2 3" xfId="20473"/>
    <cellStyle name="Normal - Style2 2 3 2" xfId="32443"/>
    <cellStyle name="Normal - Style2 2 4" xfId="26482"/>
    <cellStyle name="Normal - Style2 3" xfId="11933"/>
    <cellStyle name="Normal - Style2 3 2" xfId="11934"/>
    <cellStyle name="Normal - Style2 3 3" xfId="20474"/>
    <cellStyle name="Normal - Style2 3 3 2" xfId="32444"/>
    <cellStyle name="Normal - Style2 3 4" xfId="26483"/>
    <cellStyle name="Normal - Style2 4" xfId="11935"/>
    <cellStyle name="Normal - Style3" xfId="11936"/>
    <cellStyle name="Normal - Style3 2" xfId="11937"/>
    <cellStyle name="Normal - Style3 2 2" xfId="11938"/>
    <cellStyle name="Normal - Style3 2 3" xfId="20475"/>
    <cellStyle name="Normal - Style3 2 3 2" xfId="32445"/>
    <cellStyle name="Normal - Style3 2 4" xfId="26485"/>
    <cellStyle name="Normal - Style3 3" xfId="11939"/>
    <cellStyle name="Normal - Style3 3 2" xfId="11940"/>
    <cellStyle name="Normal - Style3 3 3" xfId="20476"/>
    <cellStyle name="Normal - Style3 3 3 2" xfId="32446"/>
    <cellStyle name="Normal - Style3 3 4" xfId="26487"/>
    <cellStyle name="Normal - Style3 4" xfId="11941"/>
    <cellStyle name="Normal - Style4" xfId="11942"/>
    <cellStyle name="Normal - Style4 2" xfId="11943"/>
    <cellStyle name="Normal - Style4 2 2" xfId="11944"/>
    <cellStyle name="Normal - Style4 2 3" xfId="20477"/>
    <cellStyle name="Normal - Style4 2 3 2" xfId="32447"/>
    <cellStyle name="Normal - Style4 2 4" xfId="26489"/>
    <cellStyle name="Normal - Style4 3" xfId="11945"/>
    <cellStyle name="Normal - Style4 3 2" xfId="11946"/>
    <cellStyle name="Normal - Style4 3 3" xfId="20478"/>
    <cellStyle name="Normal - Style4 3 3 2" xfId="32448"/>
    <cellStyle name="Normal - Style4 3 4" xfId="26490"/>
    <cellStyle name="Normal - Style4 4" xfId="11947"/>
    <cellStyle name="Normal - Style5" xfId="11948"/>
    <cellStyle name="Normal - Style5 2" xfId="11949"/>
    <cellStyle name="Normal - Style5 2 2" xfId="11950"/>
    <cellStyle name="Normal - Style5 2 3" xfId="20479"/>
    <cellStyle name="Normal - Style5 2 3 2" xfId="32449"/>
    <cellStyle name="Normal - Style5 2 4" xfId="26491"/>
    <cellStyle name="Normal - Style5 3" xfId="11951"/>
    <cellStyle name="Normal - Style5 3 2" xfId="11952"/>
    <cellStyle name="Normal - Style5 3 3" xfId="20480"/>
    <cellStyle name="Normal - Style5 3 3 2" xfId="32450"/>
    <cellStyle name="Normal - Style5 3 4" xfId="26492"/>
    <cellStyle name="Normal - Style5 4" xfId="11953"/>
    <cellStyle name="Normal - Style6" xfId="11954"/>
    <cellStyle name="Normal - Style6 2" xfId="11955"/>
    <cellStyle name="Normal - Style6 2 2" xfId="11956"/>
    <cellStyle name="Normal - Style6 2 3" xfId="20481"/>
    <cellStyle name="Normal - Style6 2 3 2" xfId="32451"/>
    <cellStyle name="Normal - Style6 2 4" xfId="26493"/>
    <cellStyle name="Normal - Style6 3" xfId="11957"/>
    <cellStyle name="Normal - Style6 3 2" xfId="11958"/>
    <cellStyle name="Normal - Style6 3 3" xfId="20482"/>
    <cellStyle name="Normal - Style6 3 3 2" xfId="32452"/>
    <cellStyle name="Normal - Style6 3 4" xfId="26494"/>
    <cellStyle name="Normal - Style6 4" xfId="11959"/>
    <cellStyle name="Normal - Style7" xfId="11960"/>
    <cellStyle name="Normal - Style7 2" xfId="11961"/>
    <cellStyle name="Normal - Style7 2 2" xfId="11962"/>
    <cellStyle name="Normal - Style7 2 3" xfId="20483"/>
    <cellStyle name="Normal - Style7 2 3 2" xfId="32453"/>
    <cellStyle name="Normal - Style7 2 4" xfId="26495"/>
    <cellStyle name="Normal - Style7 3" xfId="11963"/>
    <cellStyle name="Normal - Style7 3 2" xfId="11964"/>
    <cellStyle name="Normal - Style7 3 3" xfId="20484"/>
    <cellStyle name="Normal - Style7 3 3 2" xfId="32454"/>
    <cellStyle name="Normal - Style7 3 4" xfId="26496"/>
    <cellStyle name="Normal - Style7 4" xfId="11965"/>
    <cellStyle name="Normal - Style8" xfId="11966"/>
    <cellStyle name="Normal - Style8 2" xfId="11967"/>
    <cellStyle name="Normal - Style8 2 2" xfId="11968"/>
    <cellStyle name="Normal - Style8 2 3" xfId="20485"/>
    <cellStyle name="Normal - Style8 2 3 2" xfId="32455"/>
    <cellStyle name="Normal - Style8 2 4" xfId="26497"/>
    <cellStyle name="Normal - Style8 3" xfId="11969"/>
    <cellStyle name="Normal - Style8 3 2" xfId="11970"/>
    <cellStyle name="Normal - Style8 3 3" xfId="20486"/>
    <cellStyle name="Normal - Style8 3 3 2" xfId="32456"/>
    <cellStyle name="Normal - Style8 3 4" xfId="26498"/>
    <cellStyle name="Normal - Style8 4" xfId="11971"/>
    <cellStyle name="Normal - Styln" xfId="11972"/>
    <cellStyle name="Normal - Styln 2" xfId="20487"/>
    <cellStyle name="Normal - Styln 2 2" xfId="32457"/>
    <cellStyle name="Normal - Styln 3" xfId="26499"/>
    <cellStyle name="Normal (bottom)" xfId="11973"/>
    <cellStyle name="Normal (bottom) 2" xfId="11974"/>
    <cellStyle name="Normal (bottom) 2 2" xfId="20489"/>
    <cellStyle name="Normal (bottom) 2 2 2" xfId="32459"/>
    <cellStyle name="Normal (bottom) 2 3" xfId="26501"/>
    <cellStyle name="Normal (bottom) 3" xfId="11975"/>
    <cellStyle name="Normal (bottom) 3 2" xfId="11976"/>
    <cellStyle name="Normal (bottom) 3 2 2" xfId="20491"/>
    <cellStyle name="Normal (bottom) 3 2 2 2" xfId="32461"/>
    <cellStyle name="Normal (bottom) 3 2 3" xfId="26503"/>
    <cellStyle name="Normal (bottom) 3 3" xfId="20490"/>
    <cellStyle name="Normal (bottom) 3 3 2" xfId="32460"/>
    <cellStyle name="Normal (bottom) 3 4" xfId="26502"/>
    <cellStyle name="Normal (bottom) 4" xfId="11977"/>
    <cellStyle name="Normal (bottom) 4 2" xfId="11978"/>
    <cellStyle name="Normal (bottom) 4 2 2" xfId="20493"/>
    <cellStyle name="Normal (bottom) 4 2 2 2" xfId="32463"/>
    <cellStyle name="Normal (bottom) 4 2 3" xfId="26505"/>
    <cellStyle name="Normal (bottom) 4 3" xfId="20492"/>
    <cellStyle name="Normal (bottom) 4 3 2" xfId="32462"/>
    <cellStyle name="Normal (bottom) 4 4" xfId="26504"/>
    <cellStyle name="Normal (bottom) 5" xfId="11979"/>
    <cellStyle name="Normal (bottom) 5 2" xfId="11980"/>
    <cellStyle name="Normal (bottom) 5 2 2" xfId="20495"/>
    <cellStyle name="Normal (bottom) 5 2 2 2" xfId="32465"/>
    <cellStyle name="Normal (bottom) 5 2 3" xfId="26507"/>
    <cellStyle name="Normal (bottom) 5 3" xfId="20494"/>
    <cellStyle name="Normal (bottom) 5 3 2" xfId="32464"/>
    <cellStyle name="Normal (bottom) 5 4" xfId="26506"/>
    <cellStyle name="Normal (bottom) 6" xfId="20488"/>
    <cellStyle name="Normal (bottom) 6 2" xfId="32458"/>
    <cellStyle name="Normal (bottom) 7" xfId="26500"/>
    <cellStyle name="Normal (grey)" xfId="11981"/>
    <cellStyle name="Normal (grey) 2" xfId="20496"/>
    <cellStyle name="Normal (grey) 2 2" xfId="32466"/>
    <cellStyle name="Normal (grey) 3" xfId="26508"/>
    <cellStyle name="Normal (left)" xfId="11982"/>
    <cellStyle name="Normal (left) 2" xfId="11983"/>
    <cellStyle name="Normal (left) 2 2" xfId="20498"/>
    <cellStyle name="Normal (left) 2 2 2" xfId="32468"/>
    <cellStyle name="Normal (left) 2 3" xfId="26510"/>
    <cellStyle name="Normal (left) 3" xfId="11984"/>
    <cellStyle name="Normal (left) 3 2" xfId="11985"/>
    <cellStyle name="Normal (left) 3 2 2" xfId="20500"/>
    <cellStyle name="Normal (left) 3 2 2 2" xfId="32470"/>
    <cellStyle name="Normal (left) 3 2 3" xfId="26512"/>
    <cellStyle name="Normal (left) 3 3" xfId="20499"/>
    <cellStyle name="Normal (left) 3 3 2" xfId="32469"/>
    <cellStyle name="Normal (left) 3 4" xfId="26511"/>
    <cellStyle name="Normal (left) 4" xfId="11986"/>
    <cellStyle name="Normal (left) 4 2" xfId="11987"/>
    <cellStyle name="Normal (left) 4 2 2" xfId="20502"/>
    <cellStyle name="Normal (left) 4 2 2 2" xfId="32472"/>
    <cellStyle name="Normal (left) 4 2 3" xfId="26514"/>
    <cellStyle name="Normal (left) 4 3" xfId="20501"/>
    <cellStyle name="Normal (left) 4 3 2" xfId="32471"/>
    <cellStyle name="Normal (left) 4 4" xfId="26513"/>
    <cellStyle name="Normal (left) 5" xfId="11988"/>
    <cellStyle name="Normal (left) 5 2" xfId="11989"/>
    <cellStyle name="Normal (left) 5 2 2" xfId="20504"/>
    <cellStyle name="Normal (left) 5 2 2 2" xfId="32474"/>
    <cellStyle name="Normal (left) 5 2 3" xfId="26516"/>
    <cellStyle name="Normal (left) 5 3" xfId="20503"/>
    <cellStyle name="Normal (left) 5 3 2" xfId="32473"/>
    <cellStyle name="Normal (left) 5 4" xfId="26515"/>
    <cellStyle name="Normal (left) 6" xfId="20497"/>
    <cellStyle name="Normal (left) 6 2" xfId="32467"/>
    <cellStyle name="Normal (left) 7" xfId="26509"/>
    <cellStyle name="Normal (middle)" xfId="11990"/>
    <cellStyle name="Normal (middle) 2" xfId="11991"/>
    <cellStyle name="Normal (middle) 2 2" xfId="20506"/>
    <cellStyle name="Normal (middle) 2 2 2" xfId="32476"/>
    <cellStyle name="Normal (middle) 2 3" xfId="26518"/>
    <cellStyle name="Normal (middle) 3" xfId="11992"/>
    <cellStyle name="Normal (middle) 3 2" xfId="11993"/>
    <cellStyle name="Normal (middle) 3 2 2" xfId="20508"/>
    <cellStyle name="Normal (middle) 3 2 2 2" xfId="32478"/>
    <cellStyle name="Normal (middle) 3 2 3" xfId="26520"/>
    <cellStyle name="Normal (middle) 3 3" xfId="20507"/>
    <cellStyle name="Normal (middle) 3 3 2" xfId="32477"/>
    <cellStyle name="Normal (middle) 3 4" xfId="26519"/>
    <cellStyle name="Normal (middle) 4" xfId="11994"/>
    <cellStyle name="Normal (middle) 4 2" xfId="11995"/>
    <cellStyle name="Normal (middle) 4 2 2" xfId="20510"/>
    <cellStyle name="Normal (middle) 4 2 2 2" xfId="32480"/>
    <cellStyle name="Normal (middle) 4 2 3" xfId="26522"/>
    <cellStyle name="Normal (middle) 4 3" xfId="20509"/>
    <cellStyle name="Normal (middle) 4 3 2" xfId="32479"/>
    <cellStyle name="Normal (middle) 4 4" xfId="26521"/>
    <cellStyle name="Normal (middle) 5" xfId="11996"/>
    <cellStyle name="Normal (middle) 5 2" xfId="11997"/>
    <cellStyle name="Normal (middle) 5 2 2" xfId="20512"/>
    <cellStyle name="Normal (middle) 5 2 2 2" xfId="32482"/>
    <cellStyle name="Normal (middle) 5 2 3" xfId="26524"/>
    <cellStyle name="Normal (middle) 5 3" xfId="20511"/>
    <cellStyle name="Normal (middle) 5 3 2" xfId="32481"/>
    <cellStyle name="Normal (middle) 5 4" xfId="26523"/>
    <cellStyle name="Normal (middle) 6" xfId="20505"/>
    <cellStyle name="Normal (middle) 6 2" xfId="32475"/>
    <cellStyle name="Normal (middle) 7" xfId="26517"/>
    <cellStyle name="Normal (right)" xfId="11998"/>
    <cellStyle name="Normal (right) 2" xfId="11999"/>
    <cellStyle name="Normal (right) 2 2" xfId="20514"/>
    <cellStyle name="Normal (right) 2 2 2" xfId="32484"/>
    <cellStyle name="Normal (right) 2 3" xfId="26526"/>
    <cellStyle name="Normal (right) 3" xfId="12000"/>
    <cellStyle name="Normal (right) 3 2" xfId="12001"/>
    <cellStyle name="Normal (right) 3 2 2" xfId="20516"/>
    <cellStyle name="Normal (right) 3 2 2 2" xfId="32486"/>
    <cellStyle name="Normal (right) 3 2 3" xfId="26528"/>
    <cellStyle name="Normal (right) 3 3" xfId="20515"/>
    <cellStyle name="Normal (right) 3 3 2" xfId="32485"/>
    <cellStyle name="Normal (right) 3 4" xfId="26527"/>
    <cellStyle name="Normal (right) 4" xfId="12002"/>
    <cellStyle name="Normal (right) 4 2" xfId="12003"/>
    <cellStyle name="Normal (right) 4 2 2" xfId="20518"/>
    <cellStyle name="Normal (right) 4 2 2 2" xfId="32488"/>
    <cellStyle name="Normal (right) 4 2 3" xfId="26530"/>
    <cellStyle name="Normal (right) 4 3" xfId="20517"/>
    <cellStyle name="Normal (right) 4 3 2" xfId="32487"/>
    <cellStyle name="Normal (right) 4 4" xfId="26529"/>
    <cellStyle name="Normal (right) 5" xfId="12004"/>
    <cellStyle name="Normal (right) 5 2" xfId="12005"/>
    <cellStyle name="Normal (right) 5 2 2" xfId="20520"/>
    <cellStyle name="Normal (right) 5 2 2 2" xfId="32490"/>
    <cellStyle name="Normal (right) 5 2 3" xfId="26532"/>
    <cellStyle name="Normal (right) 5 3" xfId="20519"/>
    <cellStyle name="Normal (right) 5 3 2" xfId="32489"/>
    <cellStyle name="Normal (right) 5 4" xfId="26531"/>
    <cellStyle name="Normal (right) 6" xfId="20513"/>
    <cellStyle name="Normal (right) 6 2" xfId="32483"/>
    <cellStyle name="Normal (right) 7" xfId="26525"/>
    <cellStyle name="Normal (top)" xfId="12006"/>
    <cellStyle name="Normal (top) 2" xfId="20521"/>
    <cellStyle name="Normal (top) 2 2" xfId="32491"/>
    <cellStyle name="Normal (top) 3" xfId="26533"/>
    <cellStyle name="Normal (white)" xfId="12007"/>
    <cellStyle name="Normal (white) 2" xfId="12008"/>
    <cellStyle name="Normal (white) 2 2" xfId="20523"/>
    <cellStyle name="Normal (white) 2 2 2" xfId="32493"/>
    <cellStyle name="Normal (white) 2 3" xfId="26535"/>
    <cellStyle name="Normal (white) 3" xfId="12009"/>
    <cellStyle name="Normal (white) 3 2" xfId="12010"/>
    <cellStyle name="Normal (white) 3 2 2" xfId="20525"/>
    <cellStyle name="Normal (white) 3 2 2 2" xfId="32495"/>
    <cellStyle name="Normal (white) 3 2 3" xfId="26537"/>
    <cellStyle name="Normal (white) 3 3" xfId="20524"/>
    <cellStyle name="Normal (white) 3 3 2" xfId="32494"/>
    <cellStyle name="Normal (white) 3 4" xfId="26536"/>
    <cellStyle name="Normal (white) 4" xfId="12011"/>
    <cellStyle name="Normal (white) 4 2" xfId="12012"/>
    <cellStyle name="Normal (white) 4 2 2" xfId="20527"/>
    <cellStyle name="Normal (white) 4 2 2 2" xfId="32497"/>
    <cellStyle name="Normal (white) 4 2 3" xfId="26539"/>
    <cellStyle name="Normal (white) 4 3" xfId="20526"/>
    <cellStyle name="Normal (white) 4 3 2" xfId="32496"/>
    <cellStyle name="Normal (white) 4 4" xfId="26538"/>
    <cellStyle name="Normal (white) 5" xfId="12013"/>
    <cellStyle name="Normal (white) 5 2" xfId="12014"/>
    <cellStyle name="Normal (white) 5 2 2" xfId="20529"/>
    <cellStyle name="Normal (white) 5 2 2 2" xfId="32499"/>
    <cellStyle name="Normal (white) 5 2 3" xfId="26541"/>
    <cellStyle name="Normal (white) 5 3" xfId="20528"/>
    <cellStyle name="Normal (white) 5 3 2" xfId="32498"/>
    <cellStyle name="Normal (white) 5 4" xfId="26540"/>
    <cellStyle name="Normal (white) 6" xfId="20522"/>
    <cellStyle name="Normal (white) 6 2" xfId="32492"/>
    <cellStyle name="Normal (white) 7" xfId="26534"/>
    <cellStyle name="Normal 10" xfId="12015"/>
    <cellStyle name="Normal 10 10" xfId="12016"/>
    <cellStyle name="Normal 10 10 2" xfId="12017"/>
    <cellStyle name="Normal 10 10 2 2" xfId="20531"/>
    <cellStyle name="Normal 10 10 2 2 2" xfId="32501"/>
    <cellStyle name="Normal 10 10 2 3" xfId="26543"/>
    <cellStyle name="Normal 10 10 3" xfId="12018"/>
    <cellStyle name="Normal 10 10 3 2" xfId="20532"/>
    <cellStyle name="Normal 10 10 3 2 2" xfId="32502"/>
    <cellStyle name="Normal 10 10 3 3" xfId="26544"/>
    <cellStyle name="Normal 10 10 4" xfId="12019"/>
    <cellStyle name="Normal 10 10 4 2" xfId="20533"/>
    <cellStyle name="Normal 10 10 4 2 2" xfId="32503"/>
    <cellStyle name="Normal 10 10 4 3" xfId="26545"/>
    <cellStyle name="Normal 10 10 5" xfId="12020"/>
    <cellStyle name="Normal 10 10 5 2" xfId="20534"/>
    <cellStyle name="Normal 10 10 5 2 2" xfId="32504"/>
    <cellStyle name="Normal 10 10 5 3" xfId="26546"/>
    <cellStyle name="Normal 10 10 6" xfId="20530"/>
    <cellStyle name="Normal 10 10 6 2" xfId="32500"/>
    <cellStyle name="Normal 10 10 7" xfId="26542"/>
    <cellStyle name="Normal 10 11" xfId="12021"/>
    <cellStyle name="Normal 10 11 2" xfId="12022"/>
    <cellStyle name="Normal 10 11 2 2" xfId="20536"/>
    <cellStyle name="Normal 10 11 2 2 2" xfId="32506"/>
    <cellStyle name="Normal 10 11 2 3" xfId="26548"/>
    <cellStyle name="Normal 10 11 3" xfId="12023"/>
    <cellStyle name="Normal 10 11 3 2" xfId="20537"/>
    <cellStyle name="Normal 10 11 3 2 2" xfId="32507"/>
    <cellStyle name="Normal 10 11 3 3" xfId="26549"/>
    <cellStyle name="Normal 10 11 4" xfId="12024"/>
    <cellStyle name="Normal 10 11 4 2" xfId="20538"/>
    <cellStyle name="Normal 10 11 4 2 2" xfId="32508"/>
    <cellStyle name="Normal 10 11 4 3" xfId="26550"/>
    <cellStyle name="Normal 10 11 5" xfId="12025"/>
    <cellStyle name="Normal 10 11 5 2" xfId="20539"/>
    <cellStyle name="Normal 10 11 5 2 2" xfId="32509"/>
    <cellStyle name="Normal 10 11 5 3" xfId="26551"/>
    <cellStyle name="Normal 10 11 6" xfId="20535"/>
    <cellStyle name="Normal 10 11 6 2" xfId="32505"/>
    <cellStyle name="Normal 10 11 7" xfId="26547"/>
    <cellStyle name="Normal 10 12" xfId="12026"/>
    <cellStyle name="Normal 10 12 2" xfId="12027"/>
    <cellStyle name="Normal 10 12 2 2" xfId="20541"/>
    <cellStyle name="Normal 10 12 2 2 2" xfId="32511"/>
    <cellStyle name="Normal 10 12 2 3" xfId="26553"/>
    <cellStyle name="Normal 10 12 3" xfId="12028"/>
    <cellStyle name="Normal 10 12 3 2" xfId="20542"/>
    <cellStyle name="Normal 10 12 3 2 2" xfId="32512"/>
    <cellStyle name="Normal 10 12 3 3" xfId="26554"/>
    <cellStyle name="Normal 10 12 4" xfId="12029"/>
    <cellStyle name="Normal 10 12 4 2" xfId="20543"/>
    <cellStyle name="Normal 10 12 4 2 2" xfId="32513"/>
    <cellStyle name="Normal 10 12 4 3" xfId="26555"/>
    <cellStyle name="Normal 10 12 5" xfId="20540"/>
    <cellStyle name="Normal 10 12 5 2" xfId="32510"/>
    <cellStyle name="Normal 10 12 6" xfId="26552"/>
    <cellStyle name="Normal 10 13" xfId="12030"/>
    <cellStyle name="Normal 10 13 2" xfId="12031"/>
    <cellStyle name="Normal 10 13 2 2" xfId="20545"/>
    <cellStyle name="Normal 10 13 2 2 2" xfId="32515"/>
    <cellStyle name="Normal 10 13 2 3" xfId="26557"/>
    <cellStyle name="Normal 10 13 3" xfId="12032"/>
    <cellStyle name="Normal 10 13 3 2" xfId="20546"/>
    <cellStyle name="Normal 10 13 3 2 2" xfId="32516"/>
    <cellStyle name="Normal 10 13 3 3" xfId="26558"/>
    <cellStyle name="Normal 10 13 4" xfId="12033"/>
    <cellStyle name="Normal 10 13 4 2" xfId="20547"/>
    <cellStyle name="Normal 10 13 4 2 2" xfId="32517"/>
    <cellStyle name="Normal 10 13 4 3" xfId="26559"/>
    <cellStyle name="Normal 10 13 5" xfId="20544"/>
    <cellStyle name="Normal 10 13 5 2" xfId="32514"/>
    <cellStyle name="Normal 10 13 6" xfId="26556"/>
    <cellStyle name="Normal 10 14" xfId="12034"/>
    <cellStyle name="Normal 10 14 2" xfId="12035"/>
    <cellStyle name="Normal 10 14 2 2" xfId="20549"/>
    <cellStyle name="Normal 10 14 2 2 2" xfId="32519"/>
    <cellStyle name="Normal 10 14 2 3" xfId="26561"/>
    <cellStyle name="Normal 10 14 3" xfId="12036"/>
    <cellStyle name="Normal 10 14 3 2" xfId="20550"/>
    <cellStyle name="Normal 10 14 3 2 2" xfId="32520"/>
    <cellStyle name="Normal 10 14 3 3" xfId="26562"/>
    <cellStyle name="Normal 10 14 4" xfId="12037"/>
    <cellStyle name="Normal 10 14 4 2" xfId="20551"/>
    <cellStyle name="Normal 10 14 4 2 2" xfId="32521"/>
    <cellStyle name="Normal 10 14 4 3" xfId="26563"/>
    <cellStyle name="Normal 10 14 5" xfId="20548"/>
    <cellStyle name="Normal 10 14 5 2" xfId="32518"/>
    <cellStyle name="Normal 10 14 6" xfId="26560"/>
    <cellStyle name="Normal 10 15" xfId="12038"/>
    <cellStyle name="Normal 10 15 2" xfId="12039"/>
    <cellStyle name="Normal 10 15 2 2" xfId="20553"/>
    <cellStyle name="Normal 10 15 2 2 2" xfId="32523"/>
    <cellStyle name="Normal 10 15 2 3" xfId="26565"/>
    <cellStyle name="Normal 10 15 3" xfId="12040"/>
    <cellStyle name="Normal 10 15 3 2" xfId="20554"/>
    <cellStyle name="Normal 10 15 3 2 2" xfId="32524"/>
    <cellStyle name="Normal 10 15 3 3" xfId="26566"/>
    <cellStyle name="Normal 10 15 4" xfId="12041"/>
    <cellStyle name="Normal 10 15 4 2" xfId="20555"/>
    <cellStyle name="Normal 10 15 4 2 2" xfId="32525"/>
    <cellStyle name="Normal 10 15 4 3" xfId="26567"/>
    <cellStyle name="Normal 10 15 5" xfId="20552"/>
    <cellStyle name="Normal 10 15 5 2" xfId="32522"/>
    <cellStyle name="Normal 10 15 6" xfId="26564"/>
    <cellStyle name="Normal 10 16" xfId="12042"/>
    <cellStyle name="Normal 10 16 2" xfId="12043"/>
    <cellStyle name="Normal 10 16 2 2" xfId="20557"/>
    <cellStyle name="Normal 10 16 2 2 2" xfId="32527"/>
    <cellStyle name="Normal 10 16 2 3" xfId="26569"/>
    <cellStyle name="Normal 10 16 3" xfId="12044"/>
    <cellStyle name="Normal 10 16 3 2" xfId="20558"/>
    <cellStyle name="Normal 10 16 3 2 2" xfId="32528"/>
    <cellStyle name="Normal 10 16 3 3" xfId="26570"/>
    <cellStyle name="Normal 10 16 4" xfId="12045"/>
    <cellStyle name="Normal 10 16 4 2" xfId="20559"/>
    <cellStyle name="Normal 10 16 4 2 2" xfId="32529"/>
    <cellStyle name="Normal 10 16 4 3" xfId="26571"/>
    <cellStyle name="Normal 10 16 5" xfId="20556"/>
    <cellStyle name="Normal 10 16 5 2" xfId="32526"/>
    <cellStyle name="Normal 10 16 6" xfId="26568"/>
    <cellStyle name="Normal 10 17" xfId="12046"/>
    <cellStyle name="Normal 10 17 2" xfId="12047"/>
    <cellStyle name="Normal 10 17 2 2" xfId="20561"/>
    <cellStyle name="Normal 10 17 2 2 2" xfId="32531"/>
    <cellStyle name="Normal 10 17 2 3" xfId="26573"/>
    <cellStyle name="Normal 10 17 3" xfId="12048"/>
    <cellStyle name="Normal 10 17 3 2" xfId="20562"/>
    <cellStyle name="Normal 10 17 3 2 2" xfId="32532"/>
    <cellStyle name="Normal 10 17 3 3" xfId="26574"/>
    <cellStyle name="Normal 10 17 4" xfId="12049"/>
    <cellStyle name="Normal 10 17 4 2" xfId="20563"/>
    <cellStyle name="Normal 10 17 4 2 2" xfId="32533"/>
    <cellStyle name="Normal 10 17 4 3" xfId="26575"/>
    <cellStyle name="Normal 10 17 5" xfId="20560"/>
    <cellStyle name="Normal 10 17 5 2" xfId="32530"/>
    <cellStyle name="Normal 10 17 6" xfId="26572"/>
    <cellStyle name="Normal 10 18" xfId="12050"/>
    <cellStyle name="Normal 10 18 2" xfId="12051"/>
    <cellStyle name="Normal 10 18 2 2" xfId="12052"/>
    <cellStyle name="Normal 10 18 2 2 2" xfId="12053"/>
    <cellStyle name="Normal 10 18 2 2 2 2" xfId="20567"/>
    <cellStyle name="Normal 10 18 2 2 2 2 2" xfId="32537"/>
    <cellStyle name="Normal 10 18 2 2 2 3" xfId="26579"/>
    <cellStyle name="Normal 10 18 2 2 3" xfId="20566"/>
    <cellStyle name="Normal 10 18 2 2 3 2" xfId="32536"/>
    <cellStyle name="Normal 10 18 2 2 4" xfId="26578"/>
    <cellStyle name="Normal 10 18 2 3" xfId="12054"/>
    <cellStyle name="Normal 10 18 2 3 2" xfId="20568"/>
    <cellStyle name="Normal 10 18 2 3 2 2" xfId="32538"/>
    <cellStyle name="Normal 10 18 2 3 3" xfId="26580"/>
    <cellStyle name="Normal 10 18 2 4" xfId="20565"/>
    <cellStyle name="Normal 10 18 2 4 2" xfId="32535"/>
    <cellStyle name="Normal 10 18 2 5" xfId="26577"/>
    <cellStyle name="Normal 10 18 3" xfId="12055"/>
    <cellStyle name="Normal 10 18 3 2" xfId="12056"/>
    <cellStyle name="Normal 10 18 3 2 2" xfId="20570"/>
    <cellStyle name="Normal 10 18 3 2 2 2" xfId="32540"/>
    <cellStyle name="Normal 10 18 3 2 3" xfId="26582"/>
    <cellStyle name="Normal 10 18 3 3" xfId="20569"/>
    <cellStyle name="Normal 10 18 3 3 2" xfId="32539"/>
    <cellStyle name="Normal 10 18 3 4" xfId="26581"/>
    <cellStyle name="Normal 10 18 4" xfId="12057"/>
    <cellStyle name="Normal 10 18 4 2" xfId="20571"/>
    <cellStyle name="Normal 10 18 4 2 2" xfId="32541"/>
    <cellStyle name="Normal 10 18 4 3" xfId="26583"/>
    <cellStyle name="Normal 10 18 5" xfId="20564"/>
    <cellStyle name="Normal 10 18 5 2" xfId="32534"/>
    <cellStyle name="Normal 10 18 6" xfId="26576"/>
    <cellStyle name="Normal 10 19" xfId="12058"/>
    <cellStyle name="Normal 10 19 2" xfId="20572"/>
    <cellStyle name="Normal 10 19 2 2" xfId="32542"/>
    <cellStyle name="Normal 10 19 3" xfId="26584"/>
    <cellStyle name="Normal 10 2" xfId="12059"/>
    <cellStyle name="Normal 10 2 10" xfId="12060"/>
    <cellStyle name="Normal 10 2 11" xfId="20573"/>
    <cellStyle name="Normal 10 2 11 2" xfId="32543"/>
    <cellStyle name="Normal 10 2 12" xfId="26585"/>
    <cellStyle name="Normal 10 2 2" xfId="12061"/>
    <cellStyle name="Normal 10 2 2 10" xfId="26586"/>
    <cellStyle name="Normal 10 2 2 2" xfId="12062"/>
    <cellStyle name="Normal 10 2 2 2 2" xfId="12063"/>
    <cellStyle name="Normal 10 2 2 2 2 2" xfId="12064"/>
    <cellStyle name="Normal 10 2 2 2 2 2 2" xfId="20577"/>
    <cellStyle name="Normal 10 2 2 2 2 2 2 2" xfId="32547"/>
    <cellStyle name="Normal 10 2 2 2 2 2 3" xfId="26589"/>
    <cellStyle name="Normal 10 2 2 2 2 3" xfId="12065"/>
    <cellStyle name="Normal 10 2 2 2 2 3 2" xfId="20578"/>
    <cellStyle name="Normal 10 2 2 2 2 3 2 2" xfId="32548"/>
    <cellStyle name="Normal 10 2 2 2 2 3 3" xfId="26590"/>
    <cellStyle name="Normal 10 2 2 2 2 4" xfId="20576"/>
    <cellStyle name="Normal 10 2 2 2 2 4 2" xfId="32546"/>
    <cellStyle name="Normal 10 2 2 2 2 5" xfId="26588"/>
    <cellStyle name="Normal 10 2 2 2 3" xfId="12066"/>
    <cellStyle name="Normal 10 2 2 2 3 2" xfId="12067"/>
    <cellStyle name="Normal 10 2 2 2 3 2 2" xfId="20580"/>
    <cellStyle name="Normal 10 2 2 2 3 2 2 2" xfId="32550"/>
    <cellStyle name="Normal 10 2 2 2 3 2 3" xfId="26592"/>
    <cellStyle name="Normal 10 2 2 2 3 3" xfId="20579"/>
    <cellStyle name="Normal 10 2 2 2 3 3 2" xfId="32549"/>
    <cellStyle name="Normal 10 2 2 2 3 4" xfId="26591"/>
    <cellStyle name="Normal 10 2 2 2 4" xfId="12068"/>
    <cellStyle name="Normal 10 2 2 2 4 2" xfId="20581"/>
    <cellStyle name="Normal 10 2 2 2 4 2 2" xfId="32551"/>
    <cellStyle name="Normal 10 2 2 2 4 3" xfId="26593"/>
    <cellStyle name="Normal 10 2 2 2 5" xfId="20575"/>
    <cellStyle name="Normal 10 2 2 2 5 2" xfId="32545"/>
    <cellStyle name="Normal 10 2 2 2 6" xfId="26587"/>
    <cellStyle name="Normal 10 2 2 3" xfId="12069"/>
    <cellStyle name="Normal 10 2 2 3 2" xfId="12070"/>
    <cellStyle name="Normal 10 2 2 3 2 2" xfId="12071"/>
    <cellStyle name="Normal 10 2 2 3 2 2 2" xfId="20584"/>
    <cellStyle name="Normal 10 2 2 3 2 2 2 2" xfId="32554"/>
    <cellStyle name="Normal 10 2 2 3 2 2 3" xfId="26596"/>
    <cellStyle name="Normal 10 2 2 3 2 3" xfId="20583"/>
    <cellStyle name="Normal 10 2 2 3 2 3 2" xfId="32553"/>
    <cellStyle name="Normal 10 2 2 3 2 4" xfId="26595"/>
    <cellStyle name="Normal 10 2 2 3 3" xfId="12072"/>
    <cellStyle name="Normal 10 2 2 3 3 2" xfId="20585"/>
    <cellStyle name="Normal 10 2 2 3 3 2 2" xfId="32555"/>
    <cellStyle name="Normal 10 2 2 3 3 3" xfId="26597"/>
    <cellStyle name="Normal 10 2 2 3 4" xfId="20582"/>
    <cellStyle name="Normal 10 2 2 3 4 2" xfId="32552"/>
    <cellStyle name="Normal 10 2 2 3 5" xfId="26594"/>
    <cellStyle name="Normal 10 2 2 4" xfId="12073"/>
    <cellStyle name="Normal 10 2 2 4 2" xfId="12074"/>
    <cellStyle name="Normal 10 2 2 4 2 2" xfId="20587"/>
    <cellStyle name="Normal 10 2 2 4 2 2 2" xfId="32557"/>
    <cellStyle name="Normal 10 2 2 4 2 3" xfId="26599"/>
    <cellStyle name="Normal 10 2 2 4 3" xfId="20586"/>
    <cellStyle name="Normal 10 2 2 4 3 2" xfId="32556"/>
    <cellStyle name="Normal 10 2 2 4 4" xfId="26598"/>
    <cellStyle name="Normal 10 2 2 5" xfId="12075"/>
    <cellStyle name="Normal 10 2 2 5 2" xfId="20588"/>
    <cellStyle name="Normal 10 2 2 5 2 2" xfId="32558"/>
    <cellStyle name="Normal 10 2 2 5 3" xfId="26600"/>
    <cellStyle name="Normal 10 2 2 6" xfId="12076"/>
    <cellStyle name="Normal 10 2 2 6 2" xfId="20589"/>
    <cellStyle name="Normal 10 2 2 6 2 2" xfId="32559"/>
    <cellStyle name="Normal 10 2 2 6 3" xfId="26601"/>
    <cellStyle name="Normal 10 2 2 7" xfId="12077"/>
    <cellStyle name="Normal 10 2 2 7 2" xfId="20590"/>
    <cellStyle name="Normal 10 2 2 7 2 2" xfId="32560"/>
    <cellStyle name="Normal 10 2 2 7 3" xfId="26602"/>
    <cellStyle name="Normal 10 2 2 8" xfId="12078"/>
    <cellStyle name="Normal 10 2 2 8 2" xfId="20591"/>
    <cellStyle name="Normal 10 2 2 8 2 2" xfId="32561"/>
    <cellStyle name="Normal 10 2 2 8 3" xfId="26603"/>
    <cellStyle name="Normal 10 2 2 9" xfId="20574"/>
    <cellStyle name="Normal 10 2 2 9 2" xfId="32544"/>
    <cellStyle name="Normal 10 2 3" xfId="12079"/>
    <cellStyle name="Normal 10 2 3 2" xfId="12080"/>
    <cellStyle name="Normal 10 2 3 2 2" xfId="12081"/>
    <cellStyle name="Normal 10 2 3 2 2 2" xfId="20594"/>
    <cellStyle name="Normal 10 2 3 2 2 2 2" xfId="32564"/>
    <cellStyle name="Normal 10 2 3 2 2 3" xfId="26606"/>
    <cellStyle name="Normal 10 2 3 2 3" xfId="12082"/>
    <cellStyle name="Normal 10 2 3 2 3 2" xfId="20595"/>
    <cellStyle name="Normal 10 2 3 2 3 2 2" xfId="32565"/>
    <cellStyle name="Normal 10 2 3 2 3 3" xfId="26607"/>
    <cellStyle name="Normal 10 2 3 2 4" xfId="20593"/>
    <cellStyle name="Normal 10 2 3 2 4 2" xfId="32563"/>
    <cellStyle name="Normal 10 2 3 2 5" xfId="26605"/>
    <cellStyle name="Normal 10 2 3 3" xfId="12083"/>
    <cellStyle name="Normal 10 2 3 3 2" xfId="12084"/>
    <cellStyle name="Normal 10 2 3 3 2 2" xfId="20597"/>
    <cellStyle name="Normal 10 2 3 3 2 2 2" xfId="32567"/>
    <cellStyle name="Normal 10 2 3 3 2 3" xfId="26609"/>
    <cellStyle name="Normal 10 2 3 3 3" xfId="20596"/>
    <cellStyle name="Normal 10 2 3 3 3 2" xfId="32566"/>
    <cellStyle name="Normal 10 2 3 3 4" xfId="26608"/>
    <cellStyle name="Normal 10 2 3 4" xfId="12085"/>
    <cellStyle name="Normal 10 2 3 4 2" xfId="20598"/>
    <cellStyle name="Normal 10 2 3 4 2 2" xfId="32568"/>
    <cellStyle name="Normal 10 2 3 4 3" xfId="26610"/>
    <cellStyle name="Normal 10 2 3 5" xfId="12086"/>
    <cellStyle name="Normal 10 2 3 5 2" xfId="20599"/>
    <cellStyle name="Normal 10 2 3 5 2 2" xfId="32569"/>
    <cellStyle name="Normal 10 2 3 5 3" xfId="26611"/>
    <cellStyle name="Normal 10 2 3 6" xfId="20592"/>
    <cellStyle name="Normal 10 2 3 6 2" xfId="32562"/>
    <cellStyle name="Normal 10 2 3 7" xfId="26604"/>
    <cellStyle name="Normal 10 2 4" xfId="12087"/>
    <cellStyle name="Normal 10 2 4 2" xfId="12088"/>
    <cellStyle name="Normal 10 2 4 2 2" xfId="12089"/>
    <cellStyle name="Normal 10 2 4 2 2 2" xfId="20602"/>
    <cellStyle name="Normal 10 2 4 2 2 2 2" xfId="32572"/>
    <cellStyle name="Normal 10 2 4 2 2 3" xfId="26614"/>
    <cellStyle name="Normal 10 2 4 2 3" xfId="20601"/>
    <cellStyle name="Normal 10 2 4 2 3 2" xfId="32571"/>
    <cellStyle name="Normal 10 2 4 2 4" xfId="26613"/>
    <cellStyle name="Normal 10 2 4 3" xfId="12090"/>
    <cellStyle name="Normal 10 2 4 3 2" xfId="20603"/>
    <cellStyle name="Normal 10 2 4 3 2 2" xfId="32573"/>
    <cellStyle name="Normal 10 2 4 3 3" xfId="26615"/>
    <cellStyle name="Normal 10 2 4 4" xfId="12091"/>
    <cellStyle name="Normal 10 2 4 4 2" xfId="20604"/>
    <cellStyle name="Normal 10 2 4 4 2 2" xfId="32574"/>
    <cellStyle name="Normal 10 2 4 4 3" xfId="26616"/>
    <cellStyle name="Normal 10 2 4 5" xfId="20600"/>
    <cellStyle name="Normal 10 2 4 5 2" xfId="32570"/>
    <cellStyle name="Normal 10 2 4 6" xfId="26612"/>
    <cellStyle name="Normal 10 2 5" xfId="12092"/>
    <cellStyle name="Normal 10 2 5 2" xfId="12093"/>
    <cellStyle name="Normal 10 2 5 2 2" xfId="20606"/>
    <cellStyle name="Normal 10 2 5 2 2 2" xfId="32576"/>
    <cellStyle name="Normal 10 2 5 2 3" xfId="26618"/>
    <cellStyle name="Normal 10 2 5 3" xfId="20605"/>
    <cellStyle name="Normal 10 2 5 3 2" xfId="32575"/>
    <cellStyle name="Normal 10 2 5 4" xfId="26617"/>
    <cellStyle name="Normal 10 2 6" xfId="12094"/>
    <cellStyle name="Normal 10 2 6 2" xfId="20607"/>
    <cellStyle name="Normal 10 2 6 2 2" xfId="32577"/>
    <cellStyle name="Normal 10 2 6 3" xfId="26619"/>
    <cellStyle name="Normal 10 2 7" xfId="12095"/>
    <cellStyle name="Normal 10 2 7 2" xfId="20608"/>
    <cellStyle name="Normal 10 2 7 2 2" xfId="32578"/>
    <cellStyle name="Normal 10 2 7 3" xfId="26620"/>
    <cellStyle name="Normal 10 2 8" xfId="12096"/>
    <cellStyle name="Normal 10 2 8 2" xfId="20609"/>
    <cellStyle name="Normal 10 2 8 2 2" xfId="32579"/>
    <cellStyle name="Normal 10 2 8 3" xfId="26621"/>
    <cellStyle name="Normal 10 2 9" xfId="12097"/>
    <cellStyle name="Normal 10 2 9 2" xfId="20610"/>
    <cellStyle name="Normal 10 2 9 2 2" xfId="32580"/>
    <cellStyle name="Normal 10 2 9 3" xfId="26622"/>
    <cellStyle name="Normal 10 20" xfId="12098"/>
    <cellStyle name="Normal 10 20 2" xfId="20611"/>
    <cellStyle name="Normal 10 20 2 2" xfId="32581"/>
    <cellStyle name="Normal 10 20 3" xfId="26623"/>
    <cellStyle name="Normal 10 21" xfId="12099"/>
    <cellStyle name="Normal 10 21 2" xfId="20612"/>
    <cellStyle name="Normal 10 21 2 2" xfId="32582"/>
    <cellStyle name="Normal 10 21 3" xfId="26624"/>
    <cellStyle name="Normal 10 22" xfId="12100"/>
    <cellStyle name="Normal 10 3" xfId="12101"/>
    <cellStyle name="Normal 10 3 10" xfId="20613"/>
    <cellStyle name="Normal 10 3 10 2" xfId="32583"/>
    <cellStyle name="Normal 10 3 11" xfId="26625"/>
    <cellStyle name="Normal 10 3 2" xfId="12102"/>
    <cellStyle name="Normal 10 3 2 2" xfId="12103"/>
    <cellStyle name="Normal 10 3 2 2 2" xfId="12104"/>
    <cellStyle name="Normal 10 3 2 2 2 2" xfId="20616"/>
    <cellStyle name="Normal 10 3 2 2 2 2 2" xfId="32586"/>
    <cellStyle name="Normal 10 3 2 2 2 3" xfId="26628"/>
    <cellStyle name="Normal 10 3 2 2 3" xfId="12105"/>
    <cellStyle name="Normal 10 3 2 2 3 2" xfId="20617"/>
    <cellStyle name="Normal 10 3 2 2 3 2 2" xfId="32587"/>
    <cellStyle name="Normal 10 3 2 2 3 3" xfId="26629"/>
    <cellStyle name="Normal 10 3 2 2 4" xfId="20615"/>
    <cellStyle name="Normal 10 3 2 2 4 2" xfId="32585"/>
    <cellStyle name="Normal 10 3 2 2 5" xfId="26627"/>
    <cellStyle name="Normal 10 3 2 3" xfId="12106"/>
    <cellStyle name="Normal 10 3 2 3 2" xfId="12107"/>
    <cellStyle name="Normal 10 3 2 3 2 2" xfId="20619"/>
    <cellStyle name="Normal 10 3 2 3 2 2 2" xfId="32589"/>
    <cellStyle name="Normal 10 3 2 3 2 3" xfId="26631"/>
    <cellStyle name="Normal 10 3 2 3 3" xfId="20618"/>
    <cellStyle name="Normal 10 3 2 3 3 2" xfId="32588"/>
    <cellStyle name="Normal 10 3 2 3 4" xfId="26630"/>
    <cellStyle name="Normal 10 3 2 4" xfId="12108"/>
    <cellStyle name="Normal 10 3 2 4 2" xfId="20620"/>
    <cellStyle name="Normal 10 3 2 4 2 2" xfId="32590"/>
    <cellStyle name="Normal 10 3 2 4 3" xfId="26632"/>
    <cellStyle name="Normal 10 3 2 5" xfId="12109"/>
    <cellStyle name="Normal 10 3 2 5 2" xfId="20621"/>
    <cellStyle name="Normal 10 3 2 5 2 2" xfId="32591"/>
    <cellStyle name="Normal 10 3 2 5 3" xfId="26633"/>
    <cellStyle name="Normal 10 3 2 6" xfId="12110"/>
    <cellStyle name="Normal 10 3 2 6 2" xfId="20622"/>
    <cellStyle name="Normal 10 3 2 6 2 2" xfId="32592"/>
    <cellStyle name="Normal 10 3 2 6 3" xfId="26634"/>
    <cellStyle name="Normal 10 3 2 7" xfId="12111"/>
    <cellStyle name="Normal 10 3 2 7 2" xfId="20623"/>
    <cellStyle name="Normal 10 3 2 7 2 2" xfId="32593"/>
    <cellStyle name="Normal 10 3 2 7 3" xfId="26635"/>
    <cellStyle name="Normal 10 3 2 8" xfId="20614"/>
    <cellStyle name="Normal 10 3 2 8 2" xfId="32584"/>
    <cellStyle name="Normal 10 3 2 9" xfId="26626"/>
    <cellStyle name="Normal 10 3 3" xfId="12112"/>
    <cellStyle name="Normal 10 3 3 2" xfId="12113"/>
    <cellStyle name="Normal 10 3 3 2 2" xfId="12114"/>
    <cellStyle name="Normal 10 3 3 2 2 2" xfId="20626"/>
    <cellStyle name="Normal 10 3 3 2 2 2 2" xfId="32596"/>
    <cellStyle name="Normal 10 3 3 2 2 3" xfId="26638"/>
    <cellStyle name="Normal 10 3 3 2 3" xfId="20625"/>
    <cellStyle name="Normal 10 3 3 2 3 2" xfId="32595"/>
    <cellStyle name="Normal 10 3 3 2 4" xfId="26637"/>
    <cellStyle name="Normal 10 3 3 3" xfId="12115"/>
    <cellStyle name="Normal 10 3 3 3 2" xfId="20627"/>
    <cellStyle name="Normal 10 3 3 3 2 2" xfId="32597"/>
    <cellStyle name="Normal 10 3 3 3 3" xfId="26639"/>
    <cellStyle name="Normal 10 3 3 4" xfId="12116"/>
    <cellStyle name="Normal 10 3 3 4 2" xfId="20628"/>
    <cellStyle name="Normal 10 3 3 4 2 2" xfId="32598"/>
    <cellStyle name="Normal 10 3 3 4 3" xfId="26640"/>
    <cellStyle name="Normal 10 3 3 5" xfId="20624"/>
    <cellStyle name="Normal 10 3 3 5 2" xfId="32594"/>
    <cellStyle name="Normal 10 3 3 6" xfId="26636"/>
    <cellStyle name="Normal 10 3 4" xfId="12117"/>
    <cellStyle name="Normal 10 3 4 2" xfId="12118"/>
    <cellStyle name="Normal 10 3 4 2 2" xfId="20630"/>
    <cellStyle name="Normal 10 3 4 2 2 2" xfId="32600"/>
    <cellStyle name="Normal 10 3 4 2 3" xfId="26642"/>
    <cellStyle name="Normal 10 3 4 3" xfId="12119"/>
    <cellStyle name="Normal 10 3 4 3 2" xfId="20631"/>
    <cellStyle name="Normal 10 3 4 3 2 2" xfId="32601"/>
    <cellStyle name="Normal 10 3 4 3 3" xfId="26643"/>
    <cellStyle name="Normal 10 3 4 4" xfId="20629"/>
    <cellStyle name="Normal 10 3 4 4 2" xfId="32599"/>
    <cellStyle name="Normal 10 3 4 5" xfId="26641"/>
    <cellStyle name="Normal 10 3 5" xfId="12120"/>
    <cellStyle name="Normal 10 3 5 2" xfId="20632"/>
    <cellStyle name="Normal 10 3 5 2 2" xfId="32602"/>
    <cellStyle name="Normal 10 3 5 3" xfId="26644"/>
    <cellStyle name="Normal 10 3 6" xfId="12121"/>
    <cellStyle name="Normal 10 3 6 2" xfId="20633"/>
    <cellStyle name="Normal 10 3 6 2 2" xfId="32603"/>
    <cellStyle name="Normal 10 3 6 3" xfId="26645"/>
    <cellStyle name="Normal 10 3 7" xfId="12122"/>
    <cellStyle name="Normal 10 3 7 2" xfId="20634"/>
    <cellStyle name="Normal 10 3 7 2 2" xfId="32604"/>
    <cellStyle name="Normal 10 3 7 3" xfId="26646"/>
    <cellStyle name="Normal 10 3 8" xfId="12123"/>
    <cellStyle name="Normal 10 3 8 2" xfId="20635"/>
    <cellStyle name="Normal 10 3 8 2 2" xfId="32605"/>
    <cellStyle name="Normal 10 3 8 3" xfId="26647"/>
    <cellStyle name="Normal 10 3 9" xfId="12124"/>
    <cellStyle name="Normal 10 4" xfId="12125"/>
    <cellStyle name="Normal 10 4 10" xfId="20636"/>
    <cellStyle name="Normal 10 4 10 2" xfId="32606"/>
    <cellStyle name="Normal 10 4 11" xfId="26648"/>
    <cellStyle name="Normal 10 4 2" xfId="12126"/>
    <cellStyle name="Normal 10 4 2 2" xfId="12127"/>
    <cellStyle name="Normal 10 4 2 2 2" xfId="12128"/>
    <cellStyle name="Normal 10 4 2 2 2 2" xfId="20639"/>
    <cellStyle name="Normal 10 4 2 2 2 2 2" xfId="32609"/>
    <cellStyle name="Normal 10 4 2 2 2 3" xfId="26651"/>
    <cellStyle name="Normal 10 4 2 2 3" xfId="12129"/>
    <cellStyle name="Normal 10 4 2 2 3 2" xfId="20640"/>
    <cellStyle name="Normal 10 4 2 2 3 2 2" xfId="32610"/>
    <cellStyle name="Normal 10 4 2 2 3 3" xfId="26652"/>
    <cellStyle name="Normal 10 4 2 2 4" xfId="20638"/>
    <cellStyle name="Normal 10 4 2 2 4 2" xfId="32608"/>
    <cellStyle name="Normal 10 4 2 2 5" xfId="26650"/>
    <cellStyle name="Normal 10 4 2 3" xfId="12130"/>
    <cellStyle name="Normal 10 4 2 3 2" xfId="20641"/>
    <cellStyle name="Normal 10 4 2 3 2 2" xfId="32611"/>
    <cellStyle name="Normal 10 4 2 3 3" xfId="26653"/>
    <cellStyle name="Normal 10 4 2 4" xfId="12131"/>
    <cellStyle name="Normal 10 4 2 4 2" xfId="20642"/>
    <cellStyle name="Normal 10 4 2 4 2 2" xfId="32612"/>
    <cellStyle name="Normal 10 4 2 4 3" xfId="26654"/>
    <cellStyle name="Normal 10 4 2 5" xfId="12132"/>
    <cellStyle name="Normal 10 4 2 5 2" xfId="20643"/>
    <cellStyle name="Normal 10 4 2 5 2 2" xfId="32613"/>
    <cellStyle name="Normal 10 4 2 5 3" xfId="26655"/>
    <cellStyle name="Normal 10 4 2 6" xfId="12133"/>
    <cellStyle name="Normal 10 4 2 6 2" xfId="20644"/>
    <cellStyle name="Normal 10 4 2 6 2 2" xfId="32614"/>
    <cellStyle name="Normal 10 4 2 6 3" xfId="26656"/>
    <cellStyle name="Normal 10 4 2 7" xfId="12134"/>
    <cellStyle name="Normal 10 4 2 7 2" xfId="20645"/>
    <cellStyle name="Normal 10 4 2 7 2 2" xfId="32615"/>
    <cellStyle name="Normal 10 4 2 7 3" xfId="26657"/>
    <cellStyle name="Normal 10 4 2 8" xfId="20637"/>
    <cellStyle name="Normal 10 4 2 8 2" xfId="32607"/>
    <cellStyle name="Normal 10 4 2 9" xfId="26649"/>
    <cellStyle name="Normal 10 4 3" xfId="12135"/>
    <cellStyle name="Normal 10 4 3 2" xfId="12136"/>
    <cellStyle name="Normal 10 4 3 2 2" xfId="20647"/>
    <cellStyle name="Normal 10 4 3 2 2 2" xfId="32617"/>
    <cellStyle name="Normal 10 4 3 2 3" xfId="26659"/>
    <cellStyle name="Normal 10 4 3 3" xfId="12137"/>
    <cellStyle name="Normal 10 4 3 3 2" xfId="20648"/>
    <cellStyle name="Normal 10 4 3 3 2 2" xfId="32618"/>
    <cellStyle name="Normal 10 4 3 3 3" xfId="26660"/>
    <cellStyle name="Normal 10 4 3 4" xfId="12138"/>
    <cellStyle name="Normal 10 4 3 4 2" xfId="20649"/>
    <cellStyle name="Normal 10 4 3 4 2 2" xfId="32619"/>
    <cellStyle name="Normal 10 4 3 4 3" xfId="26661"/>
    <cellStyle name="Normal 10 4 3 5" xfId="20646"/>
    <cellStyle name="Normal 10 4 3 5 2" xfId="32616"/>
    <cellStyle name="Normal 10 4 3 6" xfId="26658"/>
    <cellStyle name="Normal 10 4 4" xfId="12139"/>
    <cellStyle name="Normal 10 4 4 2" xfId="12140"/>
    <cellStyle name="Normal 10 4 4 2 2" xfId="20651"/>
    <cellStyle name="Normal 10 4 4 2 2 2" xfId="32621"/>
    <cellStyle name="Normal 10 4 4 2 3" xfId="26663"/>
    <cellStyle name="Normal 10 4 4 3" xfId="12141"/>
    <cellStyle name="Normal 10 4 4 3 2" xfId="20652"/>
    <cellStyle name="Normal 10 4 4 3 2 2" xfId="32622"/>
    <cellStyle name="Normal 10 4 4 3 3" xfId="26664"/>
    <cellStyle name="Normal 10 4 4 4" xfId="20650"/>
    <cellStyle name="Normal 10 4 4 4 2" xfId="32620"/>
    <cellStyle name="Normal 10 4 4 5" xfId="26662"/>
    <cellStyle name="Normal 10 4 5" xfId="12142"/>
    <cellStyle name="Normal 10 4 5 2" xfId="20653"/>
    <cellStyle name="Normal 10 4 5 2 2" xfId="32623"/>
    <cellStyle name="Normal 10 4 5 3" xfId="26665"/>
    <cellStyle name="Normal 10 4 6" xfId="12143"/>
    <cellStyle name="Normal 10 4 6 2" xfId="20654"/>
    <cellStyle name="Normal 10 4 6 2 2" xfId="32624"/>
    <cellStyle name="Normal 10 4 6 3" xfId="26666"/>
    <cellStyle name="Normal 10 4 7" xfId="12144"/>
    <cellStyle name="Normal 10 4 7 2" xfId="20655"/>
    <cellStyle name="Normal 10 4 7 2 2" xfId="32625"/>
    <cellStyle name="Normal 10 4 7 3" xfId="26667"/>
    <cellStyle name="Normal 10 4 8" xfId="12145"/>
    <cellStyle name="Normal 10 4 8 2" xfId="20656"/>
    <cellStyle name="Normal 10 4 8 2 2" xfId="32626"/>
    <cellStyle name="Normal 10 4 8 3" xfId="26668"/>
    <cellStyle name="Normal 10 4 9" xfId="12146"/>
    <cellStyle name="Normal 10 5" xfId="12147"/>
    <cellStyle name="Normal 10 5 2" xfId="12148"/>
    <cellStyle name="Normal 10 5 2 2" xfId="12149"/>
    <cellStyle name="Normal 10 5 2 2 2" xfId="20659"/>
    <cellStyle name="Normal 10 5 2 2 2 2" xfId="32629"/>
    <cellStyle name="Normal 10 5 2 2 3" xfId="26671"/>
    <cellStyle name="Normal 10 5 2 3" xfId="12150"/>
    <cellStyle name="Normal 10 5 2 3 2" xfId="20660"/>
    <cellStyle name="Normal 10 5 2 3 2 2" xfId="32630"/>
    <cellStyle name="Normal 10 5 2 3 3" xfId="26672"/>
    <cellStyle name="Normal 10 5 2 4" xfId="12151"/>
    <cellStyle name="Normal 10 5 2 4 2" xfId="20661"/>
    <cellStyle name="Normal 10 5 2 4 2 2" xfId="32631"/>
    <cellStyle name="Normal 10 5 2 4 3" xfId="26673"/>
    <cellStyle name="Normal 10 5 2 5" xfId="12152"/>
    <cellStyle name="Normal 10 5 2 5 2" xfId="20662"/>
    <cellStyle name="Normal 10 5 2 5 2 2" xfId="32632"/>
    <cellStyle name="Normal 10 5 2 5 3" xfId="26674"/>
    <cellStyle name="Normal 10 5 2 6" xfId="20658"/>
    <cellStyle name="Normal 10 5 2 6 2" xfId="32628"/>
    <cellStyle name="Normal 10 5 2 7" xfId="26670"/>
    <cellStyle name="Normal 10 5 3" xfId="12153"/>
    <cellStyle name="Normal 10 5 3 2" xfId="12154"/>
    <cellStyle name="Normal 10 5 3 2 2" xfId="20664"/>
    <cellStyle name="Normal 10 5 3 2 2 2" xfId="32634"/>
    <cellStyle name="Normal 10 5 3 2 3" xfId="26676"/>
    <cellStyle name="Normal 10 5 3 3" xfId="12155"/>
    <cellStyle name="Normal 10 5 3 3 2" xfId="20665"/>
    <cellStyle name="Normal 10 5 3 3 2 2" xfId="32635"/>
    <cellStyle name="Normal 10 5 3 3 3" xfId="26677"/>
    <cellStyle name="Normal 10 5 3 4" xfId="12156"/>
    <cellStyle name="Normal 10 5 3 4 2" xfId="20666"/>
    <cellStyle name="Normal 10 5 3 4 2 2" xfId="32636"/>
    <cellStyle name="Normal 10 5 3 4 3" xfId="26678"/>
    <cellStyle name="Normal 10 5 3 5" xfId="20663"/>
    <cellStyle name="Normal 10 5 3 5 2" xfId="32633"/>
    <cellStyle name="Normal 10 5 3 6" xfId="26675"/>
    <cellStyle name="Normal 10 5 4" xfId="12157"/>
    <cellStyle name="Normal 10 5 4 2" xfId="12158"/>
    <cellStyle name="Normal 10 5 4 2 2" xfId="20668"/>
    <cellStyle name="Normal 10 5 4 2 2 2" xfId="32638"/>
    <cellStyle name="Normal 10 5 4 2 3" xfId="26680"/>
    <cellStyle name="Normal 10 5 4 3" xfId="12159"/>
    <cellStyle name="Normal 10 5 4 3 2" xfId="20669"/>
    <cellStyle name="Normal 10 5 4 3 2 2" xfId="32639"/>
    <cellStyle name="Normal 10 5 4 3 3" xfId="26681"/>
    <cellStyle name="Normal 10 5 4 4" xfId="20667"/>
    <cellStyle name="Normal 10 5 4 4 2" xfId="32637"/>
    <cellStyle name="Normal 10 5 4 5" xfId="26679"/>
    <cellStyle name="Normal 10 5 5" xfId="12160"/>
    <cellStyle name="Normal 10 5 5 2" xfId="20670"/>
    <cellStyle name="Normal 10 5 5 2 2" xfId="32640"/>
    <cellStyle name="Normal 10 5 5 3" xfId="26682"/>
    <cellStyle name="Normal 10 5 6" xfId="12161"/>
    <cellStyle name="Normal 10 5 6 2" xfId="20671"/>
    <cellStyle name="Normal 10 5 6 2 2" xfId="32641"/>
    <cellStyle name="Normal 10 5 6 3" xfId="26683"/>
    <cellStyle name="Normal 10 5 7" xfId="12162"/>
    <cellStyle name="Normal 10 5 8" xfId="20657"/>
    <cellStyle name="Normal 10 5 8 2" xfId="32627"/>
    <cellStyle name="Normal 10 5 9" xfId="26669"/>
    <cellStyle name="Normal 10 6" xfId="12163"/>
    <cellStyle name="Normal 10 6 2" xfId="12164"/>
    <cellStyle name="Normal 10 6 2 2" xfId="12165"/>
    <cellStyle name="Normal 10 6 2 2 2" xfId="20674"/>
    <cellStyle name="Normal 10 6 2 2 2 2" xfId="32644"/>
    <cellStyle name="Normal 10 6 2 2 3" xfId="26686"/>
    <cellStyle name="Normal 10 6 2 3" xfId="12166"/>
    <cellStyle name="Normal 10 6 2 3 2" xfId="20675"/>
    <cellStyle name="Normal 10 6 2 3 2 2" xfId="32645"/>
    <cellStyle name="Normal 10 6 2 3 3" xfId="26687"/>
    <cellStyle name="Normal 10 6 2 4" xfId="12167"/>
    <cellStyle name="Normal 10 6 2 4 2" xfId="20676"/>
    <cellStyle name="Normal 10 6 2 4 2 2" xfId="32646"/>
    <cellStyle name="Normal 10 6 2 4 3" xfId="26688"/>
    <cellStyle name="Normal 10 6 2 5" xfId="20673"/>
    <cellStyle name="Normal 10 6 2 5 2" xfId="32643"/>
    <cellStyle name="Normal 10 6 2 6" xfId="26685"/>
    <cellStyle name="Normal 10 6 3" xfId="12168"/>
    <cellStyle name="Normal 10 6 3 2" xfId="12169"/>
    <cellStyle name="Normal 10 6 3 2 2" xfId="20678"/>
    <cellStyle name="Normal 10 6 3 2 2 2" xfId="32648"/>
    <cellStyle name="Normal 10 6 3 2 3" xfId="26690"/>
    <cellStyle name="Normal 10 6 3 3" xfId="20677"/>
    <cellStyle name="Normal 10 6 3 3 2" xfId="32647"/>
    <cellStyle name="Normal 10 6 3 4" xfId="26689"/>
    <cellStyle name="Normal 10 6 4" xfId="12170"/>
    <cellStyle name="Normal 10 6 4 2" xfId="12171"/>
    <cellStyle name="Normal 10 6 4 2 2" xfId="20680"/>
    <cellStyle name="Normal 10 6 4 2 2 2" xfId="32650"/>
    <cellStyle name="Normal 10 6 4 2 3" xfId="26692"/>
    <cellStyle name="Normal 10 6 4 3" xfId="20679"/>
    <cellStyle name="Normal 10 6 4 3 2" xfId="32649"/>
    <cellStyle name="Normal 10 6 4 4" xfId="26691"/>
    <cellStyle name="Normal 10 6 5" xfId="12172"/>
    <cellStyle name="Normal 10 6 5 2" xfId="20681"/>
    <cellStyle name="Normal 10 6 5 2 2" xfId="32651"/>
    <cellStyle name="Normal 10 6 5 3" xfId="26693"/>
    <cellStyle name="Normal 10 6 6" xfId="20672"/>
    <cellStyle name="Normal 10 6 6 2" xfId="32642"/>
    <cellStyle name="Normal 10 6 7" xfId="26684"/>
    <cellStyle name="Normal 10 7" xfId="12173"/>
    <cellStyle name="Normal 10 7 2" xfId="12174"/>
    <cellStyle name="Normal 10 7 2 2" xfId="12175"/>
    <cellStyle name="Normal 10 7 2 2 2" xfId="20684"/>
    <cellStyle name="Normal 10 7 2 2 2 2" xfId="32654"/>
    <cellStyle name="Normal 10 7 2 2 3" xfId="26696"/>
    <cellStyle name="Normal 10 7 2 3" xfId="20683"/>
    <cellStyle name="Normal 10 7 2 3 2" xfId="32653"/>
    <cellStyle name="Normal 10 7 2 4" xfId="26695"/>
    <cellStyle name="Normal 10 7 3" xfId="12176"/>
    <cellStyle name="Normal 10 7 3 2" xfId="20685"/>
    <cellStyle name="Normal 10 7 3 2 2" xfId="32655"/>
    <cellStyle name="Normal 10 7 3 3" xfId="26697"/>
    <cellStyle name="Normal 10 7 4" xfId="12177"/>
    <cellStyle name="Normal 10 7 4 2" xfId="20686"/>
    <cellStyle name="Normal 10 7 4 2 2" xfId="32656"/>
    <cellStyle name="Normal 10 7 4 3" xfId="26698"/>
    <cellStyle name="Normal 10 7 5" xfId="12178"/>
    <cellStyle name="Normal 10 7 5 2" xfId="20687"/>
    <cellStyle name="Normal 10 7 5 2 2" xfId="32657"/>
    <cellStyle name="Normal 10 7 5 3" xfId="26699"/>
    <cellStyle name="Normal 10 7 6" xfId="20682"/>
    <cellStyle name="Normal 10 7 6 2" xfId="32652"/>
    <cellStyle name="Normal 10 7 7" xfId="26694"/>
    <cellStyle name="Normal 10 8" xfId="12179"/>
    <cellStyle name="Normal 10 8 2" xfId="12180"/>
    <cellStyle name="Normal 10 8 2 2" xfId="20689"/>
    <cellStyle name="Normal 10 8 2 2 2" xfId="32659"/>
    <cellStyle name="Normal 10 8 2 3" xfId="26701"/>
    <cellStyle name="Normal 10 8 3" xfId="12181"/>
    <cellStyle name="Normal 10 8 3 2" xfId="20690"/>
    <cellStyle name="Normal 10 8 3 2 2" xfId="32660"/>
    <cellStyle name="Normal 10 8 3 3" xfId="26702"/>
    <cellStyle name="Normal 10 8 4" xfId="12182"/>
    <cellStyle name="Normal 10 8 4 2" xfId="20691"/>
    <cellStyle name="Normal 10 8 4 2 2" xfId="32661"/>
    <cellStyle name="Normal 10 8 4 3" xfId="26703"/>
    <cellStyle name="Normal 10 8 5" xfId="12183"/>
    <cellStyle name="Normal 10 8 5 2" xfId="20692"/>
    <cellStyle name="Normal 10 8 5 2 2" xfId="32662"/>
    <cellStyle name="Normal 10 8 5 3" xfId="26704"/>
    <cellStyle name="Normal 10 8 6" xfId="20688"/>
    <cellStyle name="Normal 10 8 6 2" xfId="32658"/>
    <cellStyle name="Normal 10 8 7" xfId="26700"/>
    <cellStyle name="Normal 10 9" xfId="12184"/>
    <cellStyle name="Normal 10 9 2" xfId="12185"/>
    <cellStyle name="Normal 10 9 2 2" xfId="20694"/>
    <cellStyle name="Normal 10 9 2 2 2" xfId="32664"/>
    <cellStyle name="Normal 10 9 2 3" xfId="26706"/>
    <cellStyle name="Normal 10 9 3" xfId="12186"/>
    <cellStyle name="Normal 10 9 3 2" xfId="20695"/>
    <cellStyle name="Normal 10 9 3 2 2" xfId="32665"/>
    <cellStyle name="Normal 10 9 3 3" xfId="26707"/>
    <cellStyle name="Normal 10 9 4" xfId="12187"/>
    <cellStyle name="Normal 10 9 4 2" xfId="20696"/>
    <cellStyle name="Normal 10 9 4 2 2" xfId="32666"/>
    <cellStyle name="Normal 10 9 4 3" xfId="26708"/>
    <cellStyle name="Normal 10 9 5" xfId="12188"/>
    <cellStyle name="Normal 10 9 5 2" xfId="20697"/>
    <cellStyle name="Normal 10 9 5 2 2" xfId="32667"/>
    <cellStyle name="Normal 10 9 5 3" xfId="26709"/>
    <cellStyle name="Normal 10 9 6" xfId="20693"/>
    <cellStyle name="Normal 10 9 6 2" xfId="32663"/>
    <cellStyle name="Normal 10 9 7" xfId="26705"/>
    <cellStyle name="Normal 100" xfId="12189"/>
    <cellStyle name="Normal 100 2" xfId="12190"/>
    <cellStyle name="Normal 100 2 2" xfId="12191"/>
    <cellStyle name="Normal 100 3" xfId="12192"/>
    <cellStyle name="Normal 100 3 2" xfId="20698"/>
    <cellStyle name="Normal 100 3 2 2" xfId="32668"/>
    <cellStyle name="Normal 100 3 3" xfId="26710"/>
    <cellStyle name="Normal 100 4" xfId="12193"/>
    <cellStyle name="Normal 100 4 2" xfId="20699"/>
    <cellStyle name="Normal 100 4 2 2" xfId="32669"/>
    <cellStyle name="Normal 100 4 3" xfId="26711"/>
    <cellStyle name="Normal 100 5" xfId="12194"/>
    <cellStyle name="Normal 101" xfId="12195"/>
    <cellStyle name="Normal 101 2" xfId="12196"/>
    <cellStyle name="Normal 101 2 2" xfId="12197"/>
    <cellStyle name="Normal 101 2 3" xfId="20700"/>
    <cellStyle name="Normal 101 2 3 2" xfId="32670"/>
    <cellStyle name="Normal 101 2 4" xfId="26712"/>
    <cellStyle name="Normal 101 3" xfId="12198"/>
    <cellStyle name="Normal 101 3 2" xfId="20701"/>
    <cellStyle name="Normal 101 3 2 2" xfId="32671"/>
    <cellStyle name="Normal 101 3 3" xfId="26713"/>
    <cellStyle name="Normal 101 4" xfId="12199"/>
    <cellStyle name="Normal 102" xfId="12200"/>
    <cellStyle name="Normal 102 2" xfId="12201"/>
    <cellStyle name="Normal 102 3" xfId="12202"/>
    <cellStyle name="Normal 102 4" xfId="20702"/>
    <cellStyle name="Normal 102 4 2" xfId="32672"/>
    <cellStyle name="Normal 102 5" xfId="26714"/>
    <cellStyle name="Normal 103" xfId="12203"/>
    <cellStyle name="Normal 103 2" xfId="12204"/>
    <cellStyle name="Normal 103 3" xfId="12205"/>
    <cellStyle name="Normal 103 4" xfId="20703"/>
    <cellStyle name="Normal 103 4 2" xfId="32673"/>
    <cellStyle name="Normal 103 5" xfId="26715"/>
    <cellStyle name="Normal 104" xfId="12206"/>
    <cellStyle name="Normal 104 2" xfId="12207"/>
    <cellStyle name="Normal 104 3" xfId="12208"/>
    <cellStyle name="Normal 104 4" xfId="20704"/>
    <cellStyle name="Normal 104 4 2" xfId="32674"/>
    <cellStyle name="Normal 104 5" xfId="26716"/>
    <cellStyle name="Normal 105" xfId="12209"/>
    <cellStyle name="Normal 105 2" xfId="12210"/>
    <cellStyle name="Normal 105 3" xfId="12211"/>
    <cellStyle name="Normal 105 4" xfId="20705"/>
    <cellStyle name="Normal 105 4 2" xfId="32675"/>
    <cellStyle name="Normal 105 5" xfId="26717"/>
    <cellStyle name="Normal 106" xfId="12212"/>
    <cellStyle name="Normal 106 2" xfId="12213"/>
    <cellStyle name="Normal 106 3" xfId="12214"/>
    <cellStyle name="Normal 106 4" xfId="20706"/>
    <cellStyle name="Normal 106 4 2" xfId="32676"/>
    <cellStyle name="Normal 106 5" xfId="26718"/>
    <cellStyle name="Normal 107" xfId="12215"/>
    <cellStyle name="Normal 107 2" xfId="12216"/>
    <cellStyle name="Normal 107 3" xfId="12217"/>
    <cellStyle name="Normal 107 4" xfId="20707"/>
    <cellStyle name="Normal 107 4 2" xfId="32677"/>
    <cellStyle name="Normal 107 5" xfId="26719"/>
    <cellStyle name="Normal 108" xfId="12218"/>
    <cellStyle name="Normal 108 2" xfId="12219"/>
    <cellStyle name="Normal 108 3" xfId="12220"/>
    <cellStyle name="Normal 108 4" xfId="20708"/>
    <cellStyle name="Normal 108 4 2" xfId="32678"/>
    <cellStyle name="Normal 108 5" xfId="26720"/>
    <cellStyle name="Normal 109" xfId="12221"/>
    <cellStyle name="Normal 109 2" xfId="12222"/>
    <cellStyle name="Normal 109 3" xfId="12223"/>
    <cellStyle name="Normal 109 4" xfId="20709"/>
    <cellStyle name="Normal 109 4 2" xfId="32679"/>
    <cellStyle name="Normal 109 5" xfId="26721"/>
    <cellStyle name="Normal 11" xfId="12224"/>
    <cellStyle name="Normal 11 10" xfId="12225"/>
    <cellStyle name="Normal 11 10 2" xfId="12226"/>
    <cellStyle name="Normal 11 10 2 2" xfId="20711"/>
    <cellStyle name="Normal 11 10 2 2 2" xfId="32681"/>
    <cellStyle name="Normal 11 10 2 3" xfId="26723"/>
    <cellStyle name="Normal 11 10 3" xfId="12227"/>
    <cellStyle name="Normal 11 10 3 2" xfId="20712"/>
    <cellStyle name="Normal 11 10 3 2 2" xfId="32682"/>
    <cellStyle name="Normal 11 10 3 3" xfId="26724"/>
    <cellStyle name="Normal 11 10 4" xfId="12228"/>
    <cellStyle name="Normal 11 10 4 2" xfId="20713"/>
    <cellStyle name="Normal 11 10 4 2 2" xfId="32683"/>
    <cellStyle name="Normal 11 10 4 3" xfId="26725"/>
    <cellStyle name="Normal 11 10 5" xfId="12229"/>
    <cellStyle name="Normal 11 10 5 2" xfId="20714"/>
    <cellStyle name="Normal 11 10 5 2 2" xfId="32684"/>
    <cellStyle name="Normal 11 10 5 3" xfId="26726"/>
    <cellStyle name="Normal 11 10 6" xfId="20710"/>
    <cellStyle name="Normal 11 10 6 2" xfId="32680"/>
    <cellStyle name="Normal 11 10 7" xfId="26722"/>
    <cellStyle name="Normal 11 11" xfId="12230"/>
    <cellStyle name="Normal 11 11 2" xfId="12231"/>
    <cellStyle name="Normal 11 11 2 2" xfId="20716"/>
    <cellStyle name="Normal 11 11 2 2 2" xfId="32686"/>
    <cellStyle name="Normal 11 11 2 3" xfId="26728"/>
    <cellStyle name="Normal 11 11 3" xfId="12232"/>
    <cellStyle name="Normal 11 11 3 2" xfId="20717"/>
    <cellStyle name="Normal 11 11 3 2 2" xfId="32687"/>
    <cellStyle name="Normal 11 11 3 3" xfId="26729"/>
    <cellStyle name="Normal 11 11 4" xfId="12233"/>
    <cellStyle name="Normal 11 11 4 2" xfId="20718"/>
    <cellStyle name="Normal 11 11 4 2 2" xfId="32688"/>
    <cellStyle name="Normal 11 11 4 3" xfId="26730"/>
    <cellStyle name="Normal 11 11 5" xfId="20715"/>
    <cellStyle name="Normal 11 11 5 2" xfId="32685"/>
    <cellStyle name="Normal 11 11 6" xfId="26727"/>
    <cellStyle name="Normal 11 12" xfId="12234"/>
    <cellStyle name="Normal 11 12 2" xfId="12235"/>
    <cellStyle name="Normal 11 12 2 2" xfId="20720"/>
    <cellStyle name="Normal 11 12 2 2 2" xfId="32690"/>
    <cellStyle name="Normal 11 12 2 3" xfId="26732"/>
    <cellStyle name="Normal 11 12 3" xfId="12236"/>
    <cellStyle name="Normal 11 12 3 2" xfId="20721"/>
    <cellStyle name="Normal 11 12 3 2 2" xfId="32691"/>
    <cellStyle name="Normal 11 12 3 3" xfId="26733"/>
    <cellStyle name="Normal 11 12 4" xfId="12237"/>
    <cellStyle name="Normal 11 12 4 2" xfId="20722"/>
    <cellStyle name="Normal 11 12 4 2 2" xfId="32692"/>
    <cellStyle name="Normal 11 12 4 3" xfId="26734"/>
    <cellStyle name="Normal 11 12 5" xfId="20719"/>
    <cellStyle name="Normal 11 12 5 2" xfId="32689"/>
    <cellStyle name="Normal 11 12 6" xfId="26731"/>
    <cellStyle name="Normal 11 13" xfId="12238"/>
    <cellStyle name="Normal 11 13 2" xfId="12239"/>
    <cellStyle name="Normal 11 13 2 2" xfId="20724"/>
    <cellStyle name="Normal 11 13 2 2 2" xfId="32694"/>
    <cellStyle name="Normal 11 13 2 3" xfId="26736"/>
    <cellStyle name="Normal 11 13 3" xfId="12240"/>
    <cellStyle name="Normal 11 13 3 2" xfId="20725"/>
    <cellStyle name="Normal 11 13 3 2 2" xfId="32695"/>
    <cellStyle name="Normal 11 13 3 3" xfId="26737"/>
    <cellStyle name="Normal 11 13 4" xfId="12241"/>
    <cellStyle name="Normal 11 13 4 2" xfId="20726"/>
    <cellStyle name="Normal 11 13 4 2 2" xfId="32696"/>
    <cellStyle name="Normal 11 13 4 3" xfId="26738"/>
    <cellStyle name="Normal 11 13 5" xfId="20723"/>
    <cellStyle name="Normal 11 13 5 2" xfId="32693"/>
    <cellStyle name="Normal 11 13 6" xfId="26735"/>
    <cellStyle name="Normal 11 14" xfId="12242"/>
    <cellStyle name="Normal 11 14 2" xfId="12243"/>
    <cellStyle name="Normal 11 14 2 2" xfId="20728"/>
    <cellStyle name="Normal 11 14 2 2 2" xfId="32698"/>
    <cellStyle name="Normal 11 14 2 3" xfId="26740"/>
    <cellStyle name="Normal 11 14 3" xfId="12244"/>
    <cellStyle name="Normal 11 14 3 2" xfId="20729"/>
    <cellStyle name="Normal 11 14 3 2 2" xfId="32699"/>
    <cellStyle name="Normal 11 14 3 3" xfId="26741"/>
    <cellStyle name="Normal 11 14 4" xfId="12245"/>
    <cellStyle name="Normal 11 14 4 2" xfId="20730"/>
    <cellStyle name="Normal 11 14 4 2 2" xfId="32700"/>
    <cellStyle name="Normal 11 14 4 3" xfId="26742"/>
    <cellStyle name="Normal 11 14 5" xfId="20727"/>
    <cellStyle name="Normal 11 14 5 2" xfId="32697"/>
    <cellStyle name="Normal 11 14 6" xfId="26739"/>
    <cellStyle name="Normal 11 15" xfId="12246"/>
    <cellStyle name="Normal 11 15 2" xfId="12247"/>
    <cellStyle name="Normal 11 15 2 2" xfId="20732"/>
    <cellStyle name="Normal 11 15 2 2 2" xfId="32702"/>
    <cellStyle name="Normal 11 15 2 3" xfId="26744"/>
    <cellStyle name="Normal 11 15 3" xfId="12248"/>
    <cellStyle name="Normal 11 15 3 2" xfId="20733"/>
    <cellStyle name="Normal 11 15 3 2 2" xfId="32703"/>
    <cellStyle name="Normal 11 15 3 3" xfId="26745"/>
    <cellStyle name="Normal 11 15 4" xfId="12249"/>
    <cellStyle name="Normal 11 15 4 2" xfId="20734"/>
    <cellStyle name="Normal 11 15 4 2 2" xfId="32704"/>
    <cellStyle name="Normal 11 15 4 3" xfId="26746"/>
    <cellStyle name="Normal 11 15 5" xfId="20731"/>
    <cellStyle name="Normal 11 15 5 2" xfId="32701"/>
    <cellStyle name="Normal 11 15 6" xfId="26743"/>
    <cellStyle name="Normal 11 16" xfId="12250"/>
    <cellStyle name="Normal 11 16 2" xfId="12251"/>
    <cellStyle name="Normal 11 16 2 2" xfId="20736"/>
    <cellStyle name="Normal 11 16 2 2 2" xfId="32706"/>
    <cellStyle name="Normal 11 16 2 3" xfId="26748"/>
    <cellStyle name="Normal 11 16 3" xfId="12252"/>
    <cellStyle name="Normal 11 16 3 2" xfId="20737"/>
    <cellStyle name="Normal 11 16 3 2 2" xfId="32707"/>
    <cellStyle name="Normal 11 16 3 3" xfId="26749"/>
    <cellStyle name="Normal 11 16 4" xfId="12253"/>
    <cellStyle name="Normal 11 16 4 2" xfId="20738"/>
    <cellStyle name="Normal 11 16 4 2 2" xfId="32708"/>
    <cellStyle name="Normal 11 16 4 3" xfId="26750"/>
    <cellStyle name="Normal 11 16 5" xfId="20735"/>
    <cellStyle name="Normal 11 16 5 2" xfId="32705"/>
    <cellStyle name="Normal 11 16 6" xfId="26747"/>
    <cellStyle name="Normal 11 17" xfId="12254"/>
    <cellStyle name="Normal 11 17 2" xfId="12255"/>
    <cellStyle name="Normal 11 17 2 2" xfId="20740"/>
    <cellStyle name="Normal 11 17 2 2 2" xfId="32710"/>
    <cellStyle name="Normal 11 17 2 3" xfId="26752"/>
    <cellStyle name="Normal 11 17 3" xfId="12256"/>
    <cellStyle name="Normal 11 17 3 2" xfId="20741"/>
    <cellStyle name="Normal 11 17 3 2 2" xfId="32711"/>
    <cellStyle name="Normal 11 17 3 3" xfId="26753"/>
    <cellStyle name="Normal 11 17 4" xfId="12257"/>
    <cellStyle name="Normal 11 17 4 2" xfId="20742"/>
    <cellStyle name="Normal 11 17 4 2 2" xfId="32712"/>
    <cellStyle name="Normal 11 17 4 3" xfId="26754"/>
    <cellStyle name="Normal 11 17 5" xfId="20739"/>
    <cellStyle name="Normal 11 17 5 2" xfId="32709"/>
    <cellStyle name="Normal 11 17 6" xfId="26751"/>
    <cellStyle name="Normal 11 18" xfId="12258"/>
    <cellStyle name="Normal 11 18 2" xfId="12259"/>
    <cellStyle name="Normal 11 18 2 2" xfId="12260"/>
    <cellStyle name="Normal 11 18 2 2 2" xfId="12261"/>
    <cellStyle name="Normal 11 18 2 2 2 2" xfId="20746"/>
    <cellStyle name="Normal 11 18 2 2 2 2 2" xfId="32716"/>
    <cellStyle name="Normal 11 18 2 2 2 3" xfId="26758"/>
    <cellStyle name="Normal 11 18 2 2 3" xfId="20745"/>
    <cellStyle name="Normal 11 18 2 2 3 2" xfId="32715"/>
    <cellStyle name="Normal 11 18 2 2 4" xfId="26757"/>
    <cellStyle name="Normal 11 18 2 3" xfId="12262"/>
    <cellStyle name="Normal 11 18 2 3 2" xfId="20747"/>
    <cellStyle name="Normal 11 18 2 3 2 2" xfId="32717"/>
    <cellStyle name="Normal 11 18 2 3 3" xfId="26759"/>
    <cellStyle name="Normal 11 18 2 4" xfId="20744"/>
    <cellStyle name="Normal 11 18 2 4 2" xfId="32714"/>
    <cellStyle name="Normal 11 18 2 5" xfId="26756"/>
    <cellStyle name="Normal 11 18 3" xfId="12263"/>
    <cellStyle name="Normal 11 18 3 2" xfId="12264"/>
    <cellStyle name="Normal 11 18 3 2 2" xfId="20749"/>
    <cellStyle name="Normal 11 18 3 2 2 2" xfId="32719"/>
    <cellStyle name="Normal 11 18 3 2 3" xfId="26761"/>
    <cellStyle name="Normal 11 18 3 3" xfId="20748"/>
    <cellStyle name="Normal 11 18 3 3 2" xfId="32718"/>
    <cellStyle name="Normal 11 18 3 4" xfId="26760"/>
    <cellStyle name="Normal 11 18 4" xfId="12265"/>
    <cellStyle name="Normal 11 18 4 2" xfId="20750"/>
    <cellStyle name="Normal 11 18 4 2 2" xfId="32720"/>
    <cellStyle name="Normal 11 18 4 3" xfId="26762"/>
    <cellStyle name="Normal 11 18 5" xfId="20743"/>
    <cellStyle name="Normal 11 18 5 2" xfId="32713"/>
    <cellStyle name="Normal 11 18 6" xfId="26755"/>
    <cellStyle name="Normal 11 19" xfId="12266"/>
    <cellStyle name="Normal 11 19 2" xfId="20751"/>
    <cellStyle name="Normal 11 19 2 2" xfId="32721"/>
    <cellStyle name="Normal 11 19 3" xfId="26763"/>
    <cellStyle name="Normal 11 2" xfId="12267"/>
    <cellStyle name="Normal 11 2 10" xfId="20752"/>
    <cellStyle name="Normal 11 2 10 2" xfId="32722"/>
    <cellStyle name="Normal 11 2 11" xfId="26764"/>
    <cellStyle name="Normal 11 2 2" xfId="12268"/>
    <cellStyle name="Normal 11 2 2 10" xfId="26765"/>
    <cellStyle name="Normal 11 2 2 2" xfId="12269"/>
    <cellStyle name="Normal 11 2 2 2 2" xfId="12270"/>
    <cellStyle name="Normal 11 2 2 2 2 2" xfId="20755"/>
    <cellStyle name="Normal 11 2 2 2 2 2 2" xfId="32725"/>
    <cellStyle name="Normal 11 2 2 2 2 3" xfId="26767"/>
    <cellStyle name="Normal 11 2 2 2 3" xfId="12271"/>
    <cellStyle name="Normal 11 2 2 2 3 2" xfId="20756"/>
    <cellStyle name="Normal 11 2 2 2 3 2 2" xfId="32726"/>
    <cellStyle name="Normal 11 2 2 2 3 3" xfId="26768"/>
    <cellStyle name="Normal 11 2 2 2 4" xfId="12272"/>
    <cellStyle name="Normal 11 2 2 2 5" xfId="20754"/>
    <cellStyle name="Normal 11 2 2 2 5 2" xfId="32724"/>
    <cellStyle name="Normal 11 2 2 2 6" xfId="26766"/>
    <cellStyle name="Normal 11 2 2 3" xfId="12273"/>
    <cellStyle name="Normal 11 2 2 3 2" xfId="12274"/>
    <cellStyle name="Normal 11 2 2 3 2 2" xfId="20758"/>
    <cellStyle name="Normal 11 2 2 3 2 2 2" xfId="32728"/>
    <cellStyle name="Normal 11 2 2 3 2 3" xfId="26770"/>
    <cellStyle name="Normal 11 2 2 3 3" xfId="12275"/>
    <cellStyle name="Normal 11 2 2 3 4" xfId="20757"/>
    <cellStyle name="Normal 11 2 2 3 4 2" xfId="32727"/>
    <cellStyle name="Normal 11 2 2 3 5" xfId="26769"/>
    <cellStyle name="Normal 11 2 2 4" xfId="12276"/>
    <cellStyle name="Normal 11 2 2 4 2" xfId="20759"/>
    <cellStyle name="Normal 11 2 2 4 2 2" xfId="32729"/>
    <cellStyle name="Normal 11 2 2 4 3" xfId="26771"/>
    <cellStyle name="Normal 11 2 2 5" xfId="12277"/>
    <cellStyle name="Normal 11 2 2 5 2" xfId="20760"/>
    <cellStyle name="Normal 11 2 2 5 2 2" xfId="32730"/>
    <cellStyle name="Normal 11 2 2 5 3" xfId="26772"/>
    <cellStyle name="Normal 11 2 2 6" xfId="12278"/>
    <cellStyle name="Normal 11 2 2 6 2" xfId="20761"/>
    <cellStyle name="Normal 11 2 2 6 2 2" xfId="32731"/>
    <cellStyle name="Normal 11 2 2 6 3" xfId="26773"/>
    <cellStyle name="Normal 11 2 2 7" xfId="12279"/>
    <cellStyle name="Normal 11 2 2 7 2" xfId="20762"/>
    <cellStyle name="Normal 11 2 2 7 2 2" xfId="32732"/>
    <cellStyle name="Normal 11 2 2 7 3" xfId="26774"/>
    <cellStyle name="Normal 11 2 2 8" xfId="12280"/>
    <cellStyle name="Normal 11 2 2 9" xfId="20753"/>
    <cellStyle name="Normal 11 2 2 9 2" xfId="32723"/>
    <cellStyle name="Normal 11 2 3" xfId="12281"/>
    <cellStyle name="Normal 11 2 3 2" xfId="12282"/>
    <cellStyle name="Normal 11 2 3 2 2" xfId="12283"/>
    <cellStyle name="Normal 11 2 3 2 2 2" xfId="20765"/>
    <cellStyle name="Normal 11 2 3 2 2 2 2" xfId="32735"/>
    <cellStyle name="Normal 11 2 3 2 2 3" xfId="26777"/>
    <cellStyle name="Normal 11 2 3 2 3" xfId="20764"/>
    <cellStyle name="Normal 11 2 3 2 3 2" xfId="32734"/>
    <cellStyle name="Normal 11 2 3 2 4" xfId="26776"/>
    <cellStyle name="Normal 11 2 3 3" xfId="12284"/>
    <cellStyle name="Normal 11 2 3 3 2" xfId="20766"/>
    <cellStyle name="Normal 11 2 3 3 2 2" xfId="32736"/>
    <cellStyle name="Normal 11 2 3 3 3" xfId="26778"/>
    <cellStyle name="Normal 11 2 3 4" xfId="12285"/>
    <cellStyle name="Normal 11 2 3 4 2" xfId="20767"/>
    <cellStyle name="Normal 11 2 3 4 2 2" xfId="32737"/>
    <cellStyle name="Normal 11 2 3 4 3" xfId="26779"/>
    <cellStyle name="Normal 11 2 3 5" xfId="12286"/>
    <cellStyle name="Normal 11 2 3 6" xfId="20763"/>
    <cellStyle name="Normal 11 2 3 6 2" xfId="32733"/>
    <cellStyle name="Normal 11 2 3 7" xfId="26775"/>
    <cellStyle name="Normal 11 2 4" xfId="12287"/>
    <cellStyle name="Normal 11 2 4 2" xfId="12288"/>
    <cellStyle name="Normal 11 2 4 2 2" xfId="20769"/>
    <cellStyle name="Normal 11 2 4 2 2 2" xfId="32739"/>
    <cellStyle name="Normal 11 2 4 2 3" xfId="26781"/>
    <cellStyle name="Normal 11 2 4 3" xfId="12289"/>
    <cellStyle name="Normal 11 2 4 3 2" xfId="20770"/>
    <cellStyle name="Normal 11 2 4 3 2 2" xfId="32740"/>
    <cellStyle name="Normal 11 2 4 3 3" xfId="26782"/>
    <cellStyle name="Normal 11 2 4 4" xfId="12290"/>
    <cellStyle name="Normal 11 2 4 5" xfId="20768"/>
    <cellStyle name="Normal 11 2 4 5 2" xfId="32738"/>
    <cellStyle name="Normal 11 2 4 6" xfId="26780"/>
    <cellStyle name="Normal 11 2 5" xfId="12291"/>
    <cellStyle name="Normal 11 2 5 2" xfId="20771"/>
    <cellStyle name="Normal 11 2 5 2 2" xfId="32741"/>
    <cellStyle name="Normal 11 2 5 3" xfId="26783"/>
    <cellStyle name="Normal 11 2 6" xfId="12292"/>
    <cellStyle name="Normal 11 2 6 2" xfId="20772"/>
    <cellStyle name="Normal 11 2 6 2 2" xfId="32742"/>
    <cellStyle name="Normal 11 2 6 3" xfId="26784"/>
    <cellStyle name="Normal 11 2 7" xfId="12293"/>
    <cellStyle name="Normal 11 2 7 2" xfId="20773"/>
    <cellStyle name="Normal 11 2 7 2 2" xfId="32743"/>
    <cellStyle name="Normal 11 2 7 3" xfId="26785"/>
    <cellStyle name="Normal 11 2 8" xfId="12294"/>
    <cellStyle name="Normal 11 2 8 2" xfId="20774"/>
    <cellStyle name="Normal 11 2 8 2 2" xfId="32744"/>
    <cellStyle name="Normal 11 2 8 3" xfId="26786"/>
    <cellStyle name="Normal 11 2 9" xfId="12295"/>
    <cellStyle name="Normal 11 20" xfId="12296"/>
    <cellStyle name="Normal 11 20 2" xfId="20775"/>
    <cellStyle name="Normal 11 20 2 2" xfId="32745"/>
    <cellStyle name="Normal 11 20 3" xfId="26787"/>
    <cellStyle name="Normal 11 21" xfId="12297"/>
    <cellStyle name="Normal 11 21 2" xfId="20776"/>
    <cellStyle name="Normal 11 21 2 2" xfId="32746"/>
    <cellStyle name="Normal 11 21 3" xfId="26788"/>
    <cellStyle name="Normal 11 22" xfId="12298"/>
    <cellStyle name="Normal 11 3" xfId="12299"/>
    <cellStyle name="Normal 11 3 2" xfId="12300"/>
    <cellStyle name="Normal 11 3 2 2" xfId="12301"/>
    <cellStyle name="Normal 11 3 2 2 2" xfId="12302"/>
    <cellStyle name="Normal 11 3 2 2 3" xfId="20779"/>
    <cellStyle name="Normal 11 3 2 2 3 2" xfId="32749"/>
    <cellStyle name="Normal 11 3 2 2 4" xfId="26791"/>
    <cellStyle name="Normal 11 3 2 3" xfId="12303"/>
    <cellStyle name="Normal 11 3 2 3 2" xfId="12304"/>
    <cellStyle name="Normal 11 3 2 3 3" xfId="20780"/>
    <cellStyle name="Normal 11 3 2 3 3 2" xfId="32750"/>
    <cellStyle name="Normal 11 3 2 3 4" xfId="26792"/>
    <cellStyle name="Normal 11 3 2 4" xfId="12305"/>
    <cellStyle name="Normal 11 3 2 4 2" xfId="20781"/>
    <cellStyle name="Normal 11 3 2 4 2 2" xfId="32751"/>
    <cellStyle name="Normal 11 3 2 4 3" xfId="26793"/>
    <cellStyle name="Normal 11 3 2 5" xfId="12306"/>
    <cellStyle name="Normal 11 3 2 5 2" xfId="20782"/>
    <cellStyle name="Normal 11 3 2 5 2 2" xfId="32752"/>
    <cellStyle name="Normal 11 3 2 5 3" xfId="26794"/>
    <cellStyle name="Normal 11 3 2 6" xfId="12307"/>
    <cellStyle name="Normal 11 3 2 7" xfId="20778"/>
    <cellStyle name="Normal 11 3 2 7 2" xfId="32748"/>
    <cellStyle name="Normal 11 3 2 8" xfId="26790"/>
    <cellStyle name="Normal 11 3 3" xfId="12308"/>
    <cellStyle name="Normal 11 3 3 2" xfId="12309"/>
    <cellStyle name="Normal 11 3 3 3" xfId="20783"/>
    <cellStyle name="Normal 11 3 3 3 2" xfId="32753"/>
    <cellStyle name="Normal 11 3 3 4" xfId="26795"/>
    <cellStyle name="Normal 11 3 4" xfId="12310"/>
    <cellStyle name="Normal 11 3 4 2" xfId="12311"/>
    <cellStyle name="Normal 11 3 4 3" xfId="20784"/>
    <cellStyle name="Normal 11 3 4 3 2" xfId="32754"/>
    <cellStyle name="Normal 11 3 4 4" xfId="26796"/>
    <cellStyle name="Normal 11 3 5" xfId="12312"/>
    <cellStyle name="Normal 11 3 5 2" xfId="20785"/>
    <cellStyle name="Normal 11 3 5 2 2" xfId="32755"/>
    <cellStyle name="Normal 11 3 5 3" xfId="26797"/>
    <cellStyle name="Normal 11 3 6" xfId="12313"/>
    <cellStyle name="Normal 11 3 7" xfId="20777"/>
    <cellStyle name="Normal 11 3 7 2" xfId="32747"/>
    <cellStyle name="Normal 11 3 8" xfId="26789"/>
    <cellStyle name="Normal 11 4" xfId="12314"/>
    <cellStyle name="Normal 11 4 10" xfId="26798"/>
    <cellStyle name="Normal 11 4 2" xfId="12315"/>
    <cellStyle name="Normal 11 4 2 2" xfId="12316"/>
    <cellStyle name="Normal 11 4 2 2 2" xfId="20788"/>
    <cellStyle name="Normal 11 4 2 2 2 2" xfId="32758"/>
    <cellStyle name="Normal 11 4 2 2 3" xfId="26800"/>
    <cellStyle name="Normal 11 4 2 3" xfId="12317"/>
    <cellStyle name="Normal 11 4 2 3 2" xfId="20789"/>
    <cellStyle name="Normal 11 4 2 3 2 2" xfId="32759"/>
    <cellStyle name="Normal 11 4 2 3 3" xfId="26801"/>
    <cellStyle name="Normal 11 4 2 4" xfId="12318"/>
    <cellStyle name="Normal 11 4 2 4 2" xfId="20790"/>
    <cellStyle name="Normal 11 4 2 4 2 2" xfId="32760"/>
    <cellStyle name="Normal 11 4 2 4 3" xfId="26802"/>
    <cellStyle name="Normal 11 4 2 5" xfId="12319"/>
    <cellStyle name="Normal 11 4 2 5 2" xfId="20791"/>
    <cellStyle name="Normal 11 4 2 5 2 2" xfId="32761"/>
    <cellStyle name="Normal 11 4 2 5 3" xfId="26803"/>
    <cellStyle name="Normal 11 4 2 6" xfId="12320"/>
    <cellStyle name="Normal 11 4 2 6 2" xfId="20792"/>
    <cellStyle name="Normal 11 4 2 6 2 2" xfId="32762"/>
    <cellStyle name="Normal 11 4 2 6 3" xfId="26804"/>
    <cellStyle name="Normal 11 4 2 7" xfId="20787"/>
    <cellStyle name="Normal 11 4 2 7 2" xfId="32757"/>
    <cellStyle name="Normal 11 4 2 8" xfId="26799"/>
    <cellStyle name="Normal 11 4 3" xfId="12321"/>
    <cellStyle name="Normal 11 4 3 2" xfId="12322"/>
    <cellStyle name="Normal 11 4 3 2 2" xfId="20794"/>
    <cellStyle name="Normal 11 4 3 2 2 2" xfId="32764"/>
    <cellStyle name="Normal 11 4 3 2 3" xfId="26806"/>
    <cellStyle name="Normal 11 4 3 3" xfId="12323"/>
    <cellStyle name="Normal 11 4 3 3 2" xfId="20795"/>
    <cellStyle name="Normal 11 4 3 3 2 2" xfId="32765"/>
    <cellStyle name="Normal 11 4 3 3 3" xfId="26807"/>
    <cellStyle name="Normal 11 4 3 4" xfId="20793"/>
    <cellStyle name="Normal 11 4 3 4 2" xfId="32763"/>
    <cellStyle name="Normal 11 4 3 5" xfId="26805"/>
    <cellStyle name="Normal 11 4 4" xfId="12324"/>
    <cellStyle name="Normal 11 4 4 2" xfId="12325"/>
    <cellStyle name="Normal 11 4 4 2 2" xfId="20797"/>
    <cellStyle name="Normal 11 4 4 2 2 2" xfId="32767"/>
    <cellStyle name="Normal 11 4 4 2 3" xfId="26809"/>
    <cellStyle name="Normal 11 4 4 3" xfId="20796"/>
    <cellStyle name="Normal 11 4 4 3 2" xfId="32766"/>
    <cellStyle name="Normal 11 4 4 4" xfId="26808"/>
    <cellStyle name="Normal 11 4 5" xfId="12326"/>
    <cellStyle name="Normal 11 4 5 2" xfId="20798"/>
    <cellStyle name="Normal 11 4 5 2 2" xfId="32768"/>
    <cellStyle name="Normal 11 4 5 3" xfId="26810"/>
    <cellStyle name="Normal 11 4 6" xfId="12327"/>
    <cellStyle name="Normal 11 4 6 2" xfId="20799"/>
    <cellStyle name="Normal 11 4 6 2 2" xfId="32769"/>
    <cellStyle name="Normal 11 4 6 3" xfId="26811"/>
    <cellStyle name="Normal 11 4 7" xfId="12328"/>
    <cellStyle name="Normal 11 4 7 2" xfId="20800"/>
    <cellStyle name="Normal 11 4 7 2 2" xfId="32770"/>
    <cellStyle name="Normal 11 4 7 3" xfId="26812"/>
    <cellStyle name="Normal 11 4 8" xfId="12329"/>
    <cellStyle name="Normal 11 4 9" xfId="20786"/>
    <cellStyle name="Normal 11 4 9 2" xfId="32756"/>
    <cellStyle name="Normal 11 5" xfId="12330"/>
    <cellStyle name="Normal 11 5 2" xfId="12331"/>
    <cellStyle name="Normal 11 5 2 2" xfId="12332"/>
    <cellStyle name="Normal 11 5 2 2 2" xfId="20803"/>
    <cellStyle name="Normal 11 5 2 2 2 2" xfId="32773"/>
    <cellStyle name="Normal 11 5 2 2 3" xfId="26815"/>
    <cellStyle name="Normal 11 5 2 3" xfId="12333"/>
    <cellStyle name="Normal 11 5 2 3 2" xfId="20804"/>
    <cellStyle name="Normal 11 5 2 3 2 2" xfId="32774"/>
    <cellStyle name="Normal 11 5 2 3 3" xfId="26816"/>
    <cellStyle name="Normal 11 5 2 4" xfId="12334"/>
    <cellStyle name="Normal 11 5 2 4 2" xfId="20805"/>
    <cellStyle name="Normal 11 5 2 4 2 2" xfId="32775"/>
    <cellStyle name="Normal 11 5 2 4 3" xfId="26817"/>
    <cellStyle name="Normal 11 5 2 5" xfId="12335"/>
    <cellStyle name="Normal 11 5 2 5 2" xfId="20806"/>
    <cellStyle name="Normal 11 5 2 5 2 2" xfId="32776"/>
    <cellStyle name="Normal 11 5 2 5 3" xfId="26818"/>
    <cellStyle name="Normal 11 5 2 6" xfId="12336"/>
    <cellStyle name="Normal 11 5 2 6 2" xfId="20807"/>
    <cellStyle name="Normal 11 5 2 6 2 2" xfId="32777"/>
    <cellStyle name="Normal 11 5 2 6 3" xfId="26819"/>
    <cellStyle name="Normal 11 5 2 7" xfId="20802"/>
    <cellStyle name="Normal 11 5 2 7 2" xfId="32772"/>
    <cellStyle name="Normal 11 5 2 8" xfId="26814"/>
    <cellStyle name="Normal 11 5 3" xfId="12337"/>
    <cellStyle name="Normal 11 5 3 2" xfId="12338"/>
    <cellStyle name="Normal 11 5 3 2 2" xfId="20809"/>
    <cellStyle name="Normal 11 5 3 2 2 2" xfId="32779"/>
    <cellStyle name="Normal 11 5 3 2 3" xfId="26821"/>
    <cellStyle name="Normal 11 5 3 3" xfId="20808"/>
    <cellStyle name="Normal 11 5 3 3 2" xfId="32778"/>
    <cellStyle name="Normal 11 5 3 4" xfId="26820"/>
    <cellStyle name="Normal 11 5 4" xfId="12339"/>
    <cellStyle name="Normal 11 5 4 2" xfId="12340"/>
    <cellStyle name="Normal 11 5 4 2 2" xfId="20811"/>
    <cellStyle name="Normal 11 5 4 2 2 2" xfId="32781"/>
    <cellStyle name="Normal 11 5 4 2 3" xfId="26823"/>
    <cellStyle name="Normal 11 5 4 3" xfId="20810"/>
    <cellStyle name="Normal 11 5 4 3 2" xfId="32780"/>
    <cellStyle name="Normal 11 5 4 4" xfId="26822"/>
    <cellStyle name="Normal 11 5 5" xfId="12341"/>
    <cellStyle name="Normal 11 5 5 2" xfId="20812"/>
    <cellStyle name="Normal 11 5 5 2 2" xfId="32782"/>
    <cellStyle name="Normal 11 5 5 3" xfId="26824"/>
    <cellStyle name="Normal 11 5 6" xfId="12342"/>
    <cellStyle name="Normal 11 5 6 2" xfId="20813"/>
    <cellStyle name="Normal 11 5 6 2 2" xfId="32783"/>
    <cellStyle name="Normal 11 5 6 3" xfId="26825"/>
    <cellStyle name="Normal 11 5 7" xfId="12343"/>
    <cellStyle name="Normal 11 5 8" xfId="20801"/>
    <cellStyle name="Normal 11 5 8 2" xfId="32771"/>
    <cellStyle name="Normal 11 5 9" xfId="26813"/>
    <cellStyle name="Normal 11 6" xfId="12344"/>
    <cellStyle name="Normal 11 6 2" xfId="12345"/>
    <cellStyle name="Normal 11 6 2 2" xfId="12346"/>
    <cellStyle name="Normal 11 6 2 2 2" xfId="20816"/>
    <cellStyle name="Normal 11 6 2 2 2 2" xfId="32786"/>
    <cellStyle name="Normal 11 6 2 2 3" xfId="26828"/>
    <cellStyle name="Normal 11 6 2 3" xfId="20815"/>
    <cellStyle name="Normal 11 6 2 3 2" xfId="32785"/>
    <cellStyle name="Normal 11 6 2 4" xfId="26827"/>
    <cellStyle name="Normal 11 6 3" xfId="12347"/>
    <cellStyle name="Normal 11 6 3 2" xfId="20817"/>
    <cellStyle name="Normal 11 6 3 2 2" xfId="32787"/>
    <cellStyle name="Normal 11 6 3 3" xfId="26829"/>
    <cellStyle name="Normal 11 6 4" xfId="12348"/>
    <cellStyle name="Normal 11 6 4 2" xfId="20818"/>
    <cellStyle name="Normal 11 6 4 2 2" xfId="32788"/>
    <cellStyle name="Normal 11 6 4 3" xfId="26830"/>
    <cellStyle name="Normal 11 6 5" xfId="12349"/>
    <cellStyle name="Normal 11 6 5 2" xfId="20819"/>
    <cellStyle name="Normal 11 6 5 2 2" xfId="32789"/>
    <cellStyle name="Normal 11 6 5 3" xfId="26831"/>
    <cellStyle name="Normal 11 6 6" xfId="12350"/>
    <cellStyle name="Normal 11 6 7" xfId="20814"/>
    <cellStyle name="Normal 11 6 7 2" xfId="32784"/>
    <cellStyle name="Normal 11 6 8" xfId="26826"/>
    <cellStyle name="Normal 11 7" xfId="12351"/>
    <cellStyle name="Normal 11 7 2" xfId="12352"/>
    <cellStyle name="Normal 11 7 2 2" xfId="20821"/>
    <cellStyle name="Normal 11 7 2 2 2" xfId="32791"/>
    <cellStyle name="Normal 11 7 2 3" xfId="26833"/>
    <cellStyle name="Normal 11 7 3" xfId="12353"/>
    <cellStyle name="Normal 11 7 3 2" xfId="20822"/>
    <cellStyle name="Normal 11 7 3 2 2" xfId="32792"/>
    <cellStyle name="Normal 11 7 3 3" xfId="26834"/>
    <cellStyle name="Normal 11 7 4" xfId="12354"/>
    <cellStyle name="Normal 11 7 4 2" xfId="20823"/>
    <cellStyle name="Normal 11 7 4 2 2" xfId="32793"/>
    <cellStyle name="Normal 11 7 4 3" xfId="26835"/>
    <cellStyle name="Normal 11 7 5" xfId="12355"/>
    <cellStyle name="Normal 11 7 5 2" xfId="20824"/>
    <cellStyle name="Normal 11 7 5 2 2" xfId="32794"/>
    <cellStyle name="Normal 11 7 5 3" xfId="26836"/>
    <cellStyle name="Normal 11 7 6" xfId="20820"/>
    <cellStyle name="Normal 11 7 6 2" xfId="32790"/>
    <cellStyle name="Normal 11 7 7" xfId="26832"/>
    <cellStyle name="Normal 11 8" xfId="12356"/>
    <cellStyle name="Normal 11 8 2" xfId="12357"/>
    <cellStyle name="Normal 11 8 2 2" xfId="20826"/>
    <cellStyle name="Normal 11 8 2 2 2" xfId="32796"/>
    <cellStyle name="Normal 11 8 2 3" xfId="26838"/>
    <cellStyle name="Normal 11 8 3" xfId="12358"/>
    <cellStyle name="Normal 11 8 3 2" xfId="20827"/>
    <cellStyle name="Normal 11 8 3 2 2" xfId="32797"/>
    <cellStyle name="Normal 11 8 3 3" xfId="26839"/>
    <cellStyle name="Normal 11 8 4" xfId="12359"/>
    <cellStyle name="Normal 11 8 4 2" xfId="20828"/>
    <cellStyle name="Normal 11 8 4 2 2" xfId="32798"/>
    <cellStyle name="Normal 11 8 4 3" xfId="26840"/>
    <cellStyle name="Normal 11 8 5" xfId="12360"/>
    <cellStyle name="Normal 11 8 5 2" xfId="20829"/>
    <cellStyle name="Normal 11 8 5 2 2" xfId="32799"/>
    <cellStyle name="Normal 11 8 5 3" xfId="26841"/>
    <cellStyle name="Normal 11 8 6" xfId="20825"/>
    <cellStyle name="Normal 11 8 6 2" xfId="32795"/>
    <cellStyle name="Normal 11 8 7" xfId="26837"/>
    <cellStyle name="Normal 11 9" xfId="12361"/>
    <cellStyle name="Normal 11 9 2" xfId="12362"/>
    <cellStyle name="Normal 11 9 2 2" xfId="20831"/>
    <cellStyle name="Normal 11 9 2 2 2" xfId="32801"/>
    <cellStyle name="Normal 11 9 2 3" xfId="26843"/>
    <cellStyle name="Normal 11 9 3" xfId="12363"/>
    <cellStyle name="Normal 11 9 3 2" xfId="20832"/>
    <cellStyle name="Normal 11 9 3 2 2" xfId="32802"/>
    <cellStyle name="Normal 11 9 3 3" xfId="26844"/>
    <cellStyle name="Normal 11 9 4" xfId="12364"/>
    <cellStyle name="Normal 11 9 4 2" xfId="20833"/>
    <cellStyle name="Normal 11 9 4 2 2" xfId="32803"/>
    <cellStyle name="Normal 11 9 4 3" xfId="26845"/>
    <cellStyle name="Normal 11 9 5" xfId="12365"/>
    <cellStyle name="Normal 11 9 5 2" xfId="20834"/>
    <cellStyle name="Normal 11 9 5 2 2" xfId="32804"/>
    <cellStyle name="Normal 11 9 5 3" xfId="26846"/>
    <cellStyle name="Normal 11 9 6" xfId="20830"/>
    <cellStyle name="Normal 11 9 6 2" xfId="32800"/>
    <cellStyle name="Normal 11 9 7" xfId="26842"/>
    <cellStyle name="Normal 110" xfId="12366"/>
    <cellStyle name="Normal 110 2" xfId="12367"/>
    <cellStyle name="Normal 110 3" xfId="12368"/>
    <cellStyle name="Normal 110 4" xfId="20835"/>
    <cellStyle name="Normal 110 4 2" xfId="32805"/>
    <cellStyle name="Normal 110 5" xfId="26847"/>
    <cellStyle name="Normal 111" xfId="12369"/>
    <cellStyle name="Normal 111 2" xfId="12370"/>
    <cellStyle name="Normal 111 3" xfId="12371"/>
    <cellStyle name="Normal 111 4" xfId="20836"/>
    <cellStyle name="Normal 111 4 2" xfId="32806"/>
    <cellStyle name="Normal 111 5" xfId="26848"/>
    <cellStyle name="Normal 112" xfId="12372"/>
    <cellStyle name="Normal 112 2" xfId="12373"/>
    <cellStyle name="Normal 112 3" xfId="12374"/>
    <cellStyle name="Normal 112 4" xfId="20837"/>
    <cellStyle name="Normal 112 4 2" xfId="32807"/>
    <cellStyle name="Normal 112 5" xfId="26849"/>
    <cellStyle name="Normal 113" xfId="12375"/>
    <cellStyle name="Normal 113 2" xfId="12376"/>
    <cellStyle name="Normal 113 3" xfId="12377"/>
    <cellStyle name="Normal 113 4" xfId="20838"/>
    <cellStyle name="Normal 113 4 2" xfId="32808"/>
    <cellStyle name="Normal 113 5" xfId="26850"/>
    <cellStyle name="Normal 114" xfId="12378"/>
    <cellStyle name="Normal 114 2" xfId="12379"/>
    <cellStyle name="Normal 114 3" xfId="12380"/>
    <cellStyle name="Normal 114 4" xfId="20839"/>
    <cellStyle name="Normal 114 4 2" xfId="32809"/>
    <cellStyle name="Normal 114 5" xfId="26851"/>
    <cellStyle name="Normal 115" xfId="12381"/>
    <cellStyle name="Normal 115 2" xfId="12382"/>
    <cellStyle name="Normal 115 3" xfId="12383"/>
    <cellStyle name="Normal 115 4" xfId="20840"/>
    <cellStyle name="Normal 115 4 2" xfId="32810"/>
    <cellStyle name="Normal 115 5" xfId="26852"/>
    <cellStyle name="Normal 116" xfId="12384"/>
    <cellStyle name="Normal 116 2" xfId="12385"/>
    <cellStyle name="Normal 116 3" xfId="12386"/>
    <cellStyle name="Normal 116 4" xfId="20841"/>
    <cellStyle name="Normal 116 4 2" xfId="32811"/>
    <cellStyle name="Normal 116 5" xfId="26853"/>
    <cellStyle name="Normal 117" xfId="12387"/>
    <cellStyle name="Normal 117 2" xfId="12388"/>
    <cellStyle name="Normal 117 3" xfId="12389"/>
    <cellStyle name="Normal 117 4" xfId="20842"/>
    <cellStyle name="Normal 117 4 2" xfId="32812"/>
    <cellStyle name="Normal 117 5" xfId="26854"/>
    <cellStyle name="Normal 118" xfId="12390"/>
    <cellStyle name="Normal 118 2" xfId="12391"/>
    <cellStyle name="Normal 118 3" xfId="12392"/>
    <cellStyle name="Normal 118 4" xfId="20843"/>
    <cellStyle name="Normal 118 4 2" xfId="32813"/>
    <cellStyle name="Normal 118 5" xfId="26855"/>
    <cellStyle name="Normal 119" xfId="12393"/>
    <cellStyle name="Normal 119 2" xfId="12394"/>
    <cellStyle name="Normal 119 3" xfId="12395"/>
    <cellStyle name="Normal 119 4" xfId="20844"/>
    <cellStyle name="Normal 119 4 2" xfId="32814"/>
    <cellStyle name="Normal 119 5" xfId="26856"/>
    <cellStyle name="Normal 12" xfId="12396"/>
    <cellStyle name="Normal 12 10" xfId="12397"/>
    <cellStyle name="Normal 12 10 2" xfId="12398"/>
    <cellStyle name="Normal 12 10 2 2" xfId="20846"/>
    <cellStyle name="Normal 12 10 2 2 2" xfId="32816"/>
    <cellStyle name="Normal 12 10 2 3" xfId="26858"/>
    <cellStyle name="Normal 12 10 3" xfId="12399"/>
    <cellStyle name="Normal 12 10 3 2" xfId="20847"/>
    <cellStyle name="Normal 12 10 3 2 2" xfId="32817"/>
    <cellStyle name="Normal 12 10 3 3" xfId="26859"/>
    <cellStyle name="Normal 12 10 4" xfId="12400"/>
    <cellStyle name="Normal 12 10 4 2" xfId="20848"/>
    <cellStyle name="Normal 12 10 4 2 2" xfId="32818"/>
    <cellStyle name="Normal 12 10 4 3" xfId="26860"/>
    <cellStyle name="Normal 12 10 5" xfId="20845"/>
    <cellStyle name="Normal 12 10 5 2" xfId="32815"/>
    <cellStyle name="Normal 12 10 6" xfId="26857"/>
    <cellStyle name="Normal 12 11" xfId="12401"/>
    <cellStyle name="Normal 12 11 2" xfId="12402"/>
    <cellStyle name="Normal 12 11 2 2" xfId="20850"/>
    <cellStyle name="Normal 12 11 2 2 2" xfId="32820"/>
    <cellStyle name="Normal 12 11 2 3" xfId="26862"/>
    <cellStyle name="Normal 12 11 3" xfId="12403"/>
    <cellStyle name="Normal 12 11 3 2" xfId="20851"/>
    <cellStyle name="Normal 12 11 3 2 2" xfId="32821"/>
    <cellStyle name="Normal 12 11 3 3" xfId="26863"/>
    <cellStyle name="Normal 12 11 4" xfId="12404"/>
    <cellStyle name="Normal 12 11 4 2" xfId="20852"/>
    <cellStyle name="Normal 12 11 4 2 2" xfId="32822"/>
    <cellStyle name="Normal 12 11 4 3" xfId="26864"/>
    <cellStyle name="Normal 12 11 5" xfId="20849"/>
    <cellStyle name="Normal 12 11 5 2" xfId="32819"/>
    <cellStyle name="Normal 12 11 6" xfId="26861"/>
    <cellStyle name="Normal 12 12" xfId="12405"/>
    <cellStyle name="Normal 12 12 2" xfId="12406"/>
    <cellStyle name="Normal 12 12 2 2" xfId="20854"/>
    <cellStyle name="Normal 12 12 2 2 2" xfId="32824"/>
    <cellStyle name="Normal 12 12 2 3" xfId="26866"/>
    <cellStyle name="Normal 12 12 3" xfId="12407"/>
    <cellStyle name="Normal 12 12 3 2" xfId="20855"/>
    <cellStyle name="Normal 12 12 3 2 2" xfId="32825"/>
    <cellStyle name="Normal 12 12 3 3" xfId="26867"/>
    <cellStyle name="Normal 12 12 4" xfId="12408"/>
    <cellStyle name="Normal 12 12 4 2" xfId="20856"/>
    <cellStyle name="Normal 12 12 4 2 2" xfId="32826"/>
    <cellStyle name="Normal 12 12 4 3" xfId="26868"/>
    <cellStyle name="Normal 12 12 5" xfId="20853"/>
    <cellStyle name="Normal 12 12 5 2" xfId="32823"/>
    <cellStyle name="Normal 12 12 6" xfId="26865"/>
    <cellStyle name="Normal 12 13" xfId="12409"/>
    <cellStyle name="Normal 12 13 2" xfId="12410"/>
    <cellStyle name="Normal 12 13 2 2" xfId="20858"/>
    <cellStyle name="Normal 12 13 2 2 2" xfId="32828"/>
    <cellStyle name="Normal 12 13 2 3" xfId="26870"/>
    <cellStyle name="Normal 12 13 3" xfId="12411"/>
    <cellStyle name="Normal 12 13 3 2" xfId="20859"/>
    <cellStyle name="Normal 12 13 3 2 2" xfId="32829"/>
    <cellStyle name="Normal 12 13 3 3" xfId="26871"/>
    <cellStyle name="Normal 12 13 4" xfId="12412"/>
    <cellStyle name="Normal 12 13 4 2" xfId="20860"/>
    <cellStyle name="Normal 12 13 4 2 2" xfId="32830"/>
    <cellStyle name="Normal 12 13 4 3" xfId="26872"/>
    <cellStyle name="Normal 12 13 5" xfId="20857"/>
    <cellStyle name="Normal 12 13 5 2" xfId="32827"/>
    <cellStyle name="Normal 12 13 6" xfId="26869"/>
    <cellStyle name="Normal 12 14" xfId="12413"/>
    <cellStyle name="Normal 12 14 2" xfId="12414"/>
    <cellStyle name="Normal 12 14 2 2" xfId="20862"/>
    <cellStyle name="Normal 12 14 2 2 2" xfId="32832"/>
    <cellStyle name="Normal 12 14 2 3" xfId="26874"/>
    <cellStyle name="Normal 12 14 3" xfId="12415"/>
    <cellStyle name="Normal 12 14 3 2" xfId="20863"/>
    <cellStyle name="Normal 12 14 3 2 2" xfId="32833"/>
    <cellStyle name="Normal 12 14 3 3" xfId="26875"/>
    <cellStyle name="Normal 12 14 4" xfId="12416"/>
    <cellStyle name="Normal 12 14 4 2" xfId="20864"/>
    <cellStyle name="Normal 12 14 4 2 2" xfId="32834"/>
    <cellStyle name="Normal 12 14 4 3" xfId="26876"/>
    <cellStyle name="Normal 12 14 5" xfId="20861"/>
    <cellStyle name="Normal 12 14 5 2" xfId="32831"/>
    <cellStyle name="Normal 12 14 6" xfId="26873"/>
    <cellStyle name="Normal 12 15" xfId="12417"/>
    <cellStyle name="Normal 12 15 2" xfId="12418"/>
    <cellStyle name="Normal 12 15 2 2" xfId="20866"/>
    <cellStyle name="Normal 12 15 2 2 2" xfId="32836"/>
    <cellStyle name="Normal 12 15 2 3" xfId="26878"/>
    <cellStyle name="Normal 12 15 3" xfId="12419"/>
    <cellStyle name="Normal 12 15 3 2" xfId="20867"/>
    <cellStyle name="Normal 12 15 3 2 2" xfId="32837"/>
    <cellStyle name="Normal 12 15 3 3" xfId="26879"/>
    <cellStyle name="Normal 12 15 4" xfId="12420"/>
    <cellStyle name="Normal 12 15 4 2" xfId="20868"/>
    <cellStyle name="Normal 12 15 4 2 2" xfId="32838"/>
    <cellStyle name="Normal 12 15 4 3" xfId="26880"/>
    <cellStyle name="Normal 12 15 5" xfId="20865"/>
    <cellStyle name="Normal 12 15 5 2" xfId="32835"/>
    <cellStyle name="Normal 12 15 6" xfId="26877"/>
    <cellStyle name="Normal 12 16" xfId="12421"/>
    <cellStyle name="Normal 12 16 2" xfId="12422"/>
    <cellStyle name="Normal 12 16 2 2" xfId="20870"/>
    <cellStyle name="Normal 12 16 2 2 2" xfId="32840"/>
    <cellStyle name="Normal 12 16 2 3" xfId="26882"/>
    <cellStyle name="Normal 12 16 3" xfId="12423"/>
    <cellStyle name="Normal 12 16 3 2" xfId="20871"/>
    <cellStyle name="Normal 12 16 3 2 2" xfId="32841"/>
    <cellStyle name="Normal 12 16 3 3" xfId="26883"/>
    <cellStyle name="Normal 12 16 4" xfId="12424"/>
    <cellStyle name="Normal 12 16 4 2" xfId="20872"/>
    <cellStyle name="Normal 12 16 4 2 2" xfId="32842"/>
    <cellStyle name="Normal 12 16 4 3" xfId="26884"/>
    <cellStyle name="Normal 12 16 5" xfId="20869"/>
    <cellStyle name="Normal 12 16 5 2" xfId="32839"/>
    <cellStyle name="Normal 12 16 6" xfId="26881"/>
    <cellStyle name="Normal 12 17" xfId="12425"/>
    <cellStyle name="Normal 12 17 2" xfId="12426"/>
    <cellStyle name="Normal 12 17 2 2" xfId="20874"/>
    <cellStyle name="Normal 12 17 2 2 2" xfId="32844"/>
    <cellStyle name="Normal 12 17 2 3" xfId="26886"/>
    <cellStyle name="Normal 12 17 3" xfId="12427"/>
    <cellStyle name="Normal 12 17 3 2" xfId="20875"/>
    <cellStyle name="Normal 12 17 3 2 2" xfId="32845"/>
    <cellStyle name="Normal 12 17 3 3" xfId="26887"/>
    <cellStyle name="Normal 12 17 4" xfId="12428"/>
    <cellStyle name="Normal 12 17 4 2" xfId="20876"/>
    <cellStyle name="Normal 12 17 4 2 2" xfId="32846"/>
    <cellStyle name="Normal 12 17 4 3" xfId="26888"/>
    <cellStyle name="Normal 12 17 5" xfId="20873"/>
    <cellStyle name="Normal 12 17 5 2" xfId="32843"/>
    <cellStyle name="Normal 12 17 6" xfId="26885"/>
    <cellStyle name="Normal 12 18" xfId="12429"/>
    <cellStyle name="Normal 12 18 2" xfId="12430"/>
    <cellStyle name="Normal 12 18 2 2" xfId="12431"/>
    <cellStyle name="Normal 12 18 2 2 2" xfId="12432"/>
    <cellStyle name="Normal 12 18 2 2 2 2" xfId="20880"/>
    <cellStyle name="Normal 12 18 2 2 2 2 2" xfId="32850"/>
    <cellStyle name="Normal 12 18 2 2 2 3" xfId="26892"/>
    <cellStyle name="Normal 12 18 2 2 3" xfId="20879"/>
    <cellStyle name="Normal 12 18 2 2 3 2" xfId="32849"/>
    <cellStyle name="Normal 12 18 2 2 4" xfId="26891"/>
    <cellStyle name="Normal 12 18 2 3" xfId="12433"/>
    <cellStyle name="Normal 12 18 2 3 2" xfId="20881"/>
    <cellStyle name="Normal 12 18 2 3 2 2" xfId="32851"/>
    <cellStyle name="Normal 12 18 2 3 3" xfId="26893"/>
    <cellStyle name="Normal 12 18 2 4" xfId="20878"/>
    <cellStyle name="Normal 12 18 2 4 2" xfId="32848"/>
    <cellStyle name="Normal 12 18 2 5" xfId="26890"/>
    <cellStyle name="Normal 12 18 3" xfId="12434"/>
    <cellStyle name="Normal 12 18 3 2" xfId="12435"/>
    <cellStyle name="Normal 12 18 3 2 2" xfId="20883"/>
    <cellStyle name="Normal 12 18 3 2 2 2" xfId="32853"/>
    <cellStyle name="Normal 12 18 3 2 3" xfId="26895"/>
    <cellStyle name="Normal 12 18 3 3" xfId="20882"/>
    <cellStyle name="Normal 12 18 3 3 2" xfId="32852"/>
    <cellStyle name="Normal 12 18 3 4" xfId="26894"/>
    <cellStyle name="Normal 12 18 4" xfId="12436"/>
    <cellStyle name="Normal 12 18 4 2" xfId="20884"/>
    <cellStyle name="Normal 12 18 4 2 2" xfId="32854"/>
    <cellStyle name="Normal 12 18 4 3" xfId="26896"/>
    <cellStyle name="Normal 12 18 5" xfId="20877"/>
    <cellStyle name="Normal 12 18 5 2" xfId="32847"/>
    <cellStyle name="Normal 12 18 6" xfId="26889"/>
    <cellStyle name="Normal 12 19" xfId="12437"/>
    <cellStyle name="Normal 12 19 2" xfId="20885"/>
    <cellStyle name="Normal 12 19 2 2" xfId="32855"/>
    <cellStyle name="Normal 12 19 3" xfId="26897"/>
    <cellStyle name="Normal 12 2" xfId="12438"/>
    <cellStyle name="Normal 12 2 10" xfId="26898"/>
    <cellStyle name="Normal 12 2 2" xfId="12439"/>
    <cellStyle name="Normal 12 2 2 2" xfId="12440"/>
    <cellStyle name="Normal 12 2 2 2 2" xfId="12441"/>
    <cellStyle name="Normal 12 2 2 2 2 2" xfId="20889"/>
    <cellStyle name="Normal 12 2 2 2 2 2 2" xfId="32859"/>
    <cellStyle name="Normal 12 2 2 2 2 3" xfId="26901"/>
    <cellStyle name="Normal 12 2 2 2 3" xfId="12442"/>
    <cellStyle name="Normal 12 2 2 2 3 2" xfId="20890"/>
    <cellStyle name="Normal 12 2 2 2 3 2 2" xfId="32860"/>
    <cellStyle name="Normal 12 2 2 2 3 3" xfId="26902"/>
    <cellStyle name="Normal 12 2 2 2 4" xfId="20888"/>
    <cellStyle name="Normal 12 2 2 2 4 2" xfId="32858"/>
    <cellStyle name="Normal 12 2 2 2 5" xfId="26900"/>
    <cellStyle name="Normal 12 2 2 3" xfId="12443"/>
    <cellStyle name="Normal 12 2 2 3 2" xfId="12444"/>
    <cellStyle name="Normal 12 2 2 3 2 2" xfId="20892"/>
    <cellStyle name="Normal 12 2 2 3 2 2 2" xfId="32862"/>
    <cellStyle name="Normal 12 2 2 3 2 3" xfId="26904"/>
    <cellStyle name="Normal 12 2 2 3 3" xfId="20891"/>
    <cellStyle name="Normal 12 2 2 3 3 2" xfId="32861"/>
    <cellStyle name="Normal 12 2 2 3 4" xfId="26903"/>
    <cellStyle name="Normal 12 2 2 4" xfId="12445"/>
    <cellStyle name="Normal 12 2 2 4 2" xfId="20893"/>
    <cellStyle name="Normal 12 2 2 4 2 2" xfId="32863"/>
    <cellStyle name="Normal 12 2 2 4 3" xfId="26905"/>
    <cellStyle name="Normal 12 2 2 5" xfId="12446"/>
    <cellStyle name="Normal 12 2 2 5 2" xfId="20894"/>
    <cellStyle name="Normal 12 2 2 5 2 2" xfId="32864"/>
    <cellStyle name="Normal 12 2 2 5 3" xfId="26906"/>
    <cellStyle name="Normal 12 2 2 6" xfId="12447"/>
    <cellStyle name="Normal 12 2 2 6 2" xfId="20895"/>
    <cellStyle name="Normal 12 2 2 6 2 2" xfId="32865"/>
    <cellStyle name="Normal 12 2 2 6 3" xfId="26907"/>
    <cellStyle name="Normal 12 2 2 7" xfId="12448"/>
    <cellStyle name="Normal 12 2 2 7 2" xfId="20896"/>
    <cellStyle name="Normal 12 2 2 7 2 2" xfId="32866"/>
    <cellStyle name="Normal 12 2 2 7 3" xfId="26908"/>
    <cellStyle name="Normal 12 2 2 8" xfId="20887"/>
    <cellStyle name="Normal 12 2 2 8 2" xfId="32857"/>
    <cellStyle name="Normal 12 2 2 9" xfId="26899"/>
    <cellStyle name="Normal 12 2 3" xfId="12449"/>
    <cellStyle name="Normal 12 2 3 2" xfId="12450"/>
    <cellStyle name="Normal 12 2 3 2 2" xfId="12451"/>
    <cellStyle name="Normal 12 2 3 2 2 2" xfId="12452"/>
    <cellStyle name="Normal 12 2 3 2 2 3" xfId="20899"/>
    <cellStyle name="Normal 12 2 3 2 2 3 2" xfId="32869"/>
    <cellStyle name="Normal 12 2 3 2 2 4" xfId="26911"/>
    <cellStyle name="Normal 12 2 3 2 3" xfId="12453"/>
    <cellStyle name="Normal 12 2 3 2 4" xfId="12454"/>
    <cellStyle name="Normal 12 2 3 2 5" xfId="20898"/>
    <cellStyle name="Normal 12 2 3 2 5 2" xfId="32868"/>
    <cellStyle name="Normal 12 2 3 2 6" xfId="26910"/>
    <cellStyle name="Normal 12 2 3 3" xfId="12455"/>
    <cellStyle name="Normal 12 2 3 3 2" xfId="12456"/>
    <cellStyle name="Normal 12 2 3 3 3" xfId="20900"/>
    <cellStyle name="Normal 12 2 3 3 3 2" xfId="32870"/>
    <cellStyle name="Normal 12 2 3 3 4" xfId="26912"/>
    <cellStyle name="Normal 12 2 3 4" xfId="12457"/>
    <cellStyle name="Normal 12 2 3 4 2" xfId="12458"/>
    <cellStyle name="Normal 12 2 3 4 3" xfId="20901"/>
    <cellStyle name="Normal 12 2 3 4 3 2" xfId="32871"/>
    <cellStyle name="Normal 12 2 3 4 4" xfId="26913"/>
    <cellStyle name="Normal 12 2 3 5" xfId="12459"/>
    <cellStyle name="Normal 12 2 3 6" xfId="20897"/>
    <cellStyle name="Normal 12 2 3 6 2" xfId="32867"/>
    <cellStyle name="Normal 12 2 3 7" xfId="26909"/>
    <cellStyle name="Normal 12 2 4" xfId="12460"/>
    <cellStyle name="Normal 12 2 4 2" xfId="12461"/>
    <cellStyle name="Normal 12 2 4 2 2" xfId="20903"/>
    <cellStyle name="Normal 12 2 4 2 2 2" xfId="32873"/>
    <cellStyle name="Normal 12 2 4 2 3" xfId="26915"/>
    <cellStyle name="Normal 12 2 4 3" xfId="12462"/>
    <cellStyle name="Normal 12 2 4 3 2" xfId="20904"/>
    <cellStyle name="Normal 12 2 4 3 2 2" xfId="32874"/>
    <cellStyle name="Normal 12 2 4 3 3" xfId="26916"/>
    <cellStyle name="Normal 12 2 4 4" xfId="20902"/>
    <cellStyle name="Normal 12 2 4 4 2" xfId="32872"/>
    <cellStyle name="Normal 12 2 4 5" xfId="26914"/>
    <cellStyle name="Normal 12 2 5" xfId="12463"/>
    <cellStyle name="Normal 12 2 5 2" xfId="12464"/>
    <cellStyle name="Normal 12 2 5 3" xfId="20905"/>
    <cellStyle name="Normal 12 2 5 3 2" xfId="32875"/>
    <cellStyle name="Normal 12 2 5 4" xfId="26917"/>
    <cellStyle name="Normal 12 2 6" xfId="12465"/>
    <cellStyle name="Normal 12 2 6 2" xfId="12466"/>
    <cellStyle name="Normal 12 2 6 3" xfId="20906"/>
    <cellStyle name="Normal 12 2 6 3 2" xfId="32876"/>
    <cellStyle name="Normal 12 2 6 4" xfId="26918"/>
    <cellStyle name="Normal 12 2 7" xfId="12467"/>
    <cellStyle name="Normal 12 2 7 2" xfId="20907"/>
    <cellStyle name="Normal 12 2 7 2 2" xfId="32877"/>
    <cellStyle name="Normal 12 2 7 3" xfId="26919"/>
    <cellStyle name="Normal 12 2 8" xfId="12468"/>
    <cellStyle name="Normal 12 2 8 2" xfId="20908"/>
    <cellStyle name="Normal 12 2 8 2 2" xfId="32878"/>
    <cellStyle name="Normal 12 2 8 3" xfId="26920"/>
    <cellStyle name="Normal 12 2 9" xfId="20886"/>
    <cellStyle name="Normal 12 2 9 2" xfId="32856"/>
    <cellStyle name="Normal 12 20" xfId="12469"/>
    <cellStyle name="Normal 12 20 2" xfId="20909"/>
    <cellStyle name="Normal 12 20 2 2" xfId="32879"/>
    <cellStyle name="Normal 12 20 3" xfId="26921"/>
    <cellStyle name="Normal 12 21" xfId="12470"/>
    <cellStyle name="Normal 12 21 2" xfId="20910"/>
    <cellStyle name="Normal 12 21 2 2" xfId="32880"/>
    <cellStyle name="Normal 12 21 3" xfId="26922"/>
    <cellStyle name="Normal 12 3" xfId="12471"/>
    <cellStyle name="Normal 12 3 2" xfId="12472"/>
    <cellStyle name="Normal 12 3 2 2" xfId="12473"/>
    <cellStyle name="Normal 12 3 2 2 2" xfId="20913"/>
    <cellStyle name="Normal 12 3 2 2 2 2" xfId="32883"/>
    <cellStyle name="Normal 12 3 2 2 3" xfId="26925"/>
    <cellStyle name="Normal 12 3 2 3" xfId="12474"/>
    <cellStyle name="Normal 12 3 2 3 2" xfId="20914"/>
    <cellStyle name="Normal 12 3 2 3 2 2" xfId="32884"/>
    <cellStyle name="Normal 12 3 2 3 3" xfId="26926"/>
    <cellStyle name="Normal 12 3 2 4" xfId="12475"/>
    <cellStyle name="Normal 12 3 2 4 2" xfId="20915"/>
    <cellStyle name="Normal 12 3 2 4 2 2" xfId="32885"/>
    <cellStyle name="Normal 12 3 2 4 3" xfId="26927"/>
    <cellStyle name="Normal 12 3 2 5" xfId="12476"/>
    <cellStyle name="Normal 12 3 2 5 2" xfId="20916"/>
    <cellStyle name="Normal 12 3 2 5 2 2" xfId="32886"/>
    <cellStyle name="Normal 12 3 2 5 3" xfId="26928"/>
    <cellStyle name="Normal 12 3 2 6" xfId="12477"/>
    <cellStyle name="Normal 12 3 2 6 2" xfId="20917"/>
    <cellStyle name="Normal 12 3 2 6 2 2" xfId="32887"/>
    <cellStyle name="Normal 12 3 2 6 3" xfId="26929"/>
    <cellStyle name="Normal 12 3 2 7" xfId="20912"/>
    <cellStyle name="Normal 12 3 2 7 2" xfId="32882"/>
    <cellStyle name="Normal 12 3 2 8" xfId="26924"/>
    <cellStyle name="Normal 12 3 3" xfId="12478"/>
    <cellStyle name="Normal 12 3 3 2" xfId="12479"/>
    <cellStyle name="Normal 12 3 3 2 2" xfId="20919"/>
    <cellStyle name="Normal 12 3 3 2 2 2" xfId="32889"/>
    <cellStyle name="Normal 12 3 3 2 3" xfId="26931"/>
    <cellStyle name="Normal 12 3 3 3" xfId="12480"/>
    <cellStyle name="Normal 12 3 3 3 2" xfId="20920"/>
    <cellStyle name="Normal 12 3 3 3 2 2" xfId="32890"/>
    <cellStyle name="Normal 12 3 3 3 3" xfId="26932"/>
    <cellStyle name="Normal 12 3 3 4" xfId="20918"/>
    <cellStyle name="Normal 12 3 3 4 2" xfId="32888"/>
    <cellStyle name="Normal 12 3 3 5" xfId="26930"/>
    <cellStyle name="Normal 12 3 4" xfId="12481"/>
    <cellStyle name="Normal 12 3 4 2" xfId="12482"/>
    <cellStyle name="Normal 12 3 4 2 2" xfId="20922"/>
    <cellStyle name="Normal 12 3 4 2 2 2" xfId="32892"/>
    <cellStyle name="Normal 12 3 4 2 3" xfId="26934"/>
    <cellStyle name="Normal 12 3 4 3" xfId="20921"/>
    <cellStyle name="Normal 12 3 4 3 2" xfId="32891"/>
    <cellStyle name="Normal 12 3 4 4" xfId="26933"/>
    <cellStyle name="Normal 12 3 5" xfId="12483"/>
    <cellStyle name="Normal 12 3 5 2" xfId="20923"/>
    <cellStyle name="Normal 12 3 5 2 2" xfId="32893"/>
    <cellStyle name="Normal 12 3 5 3" xfId="26935"/>
    <cellStyle name="Normal 12 3 6" xfId="12484"/>
    <cellStyle name="Normal 12 3 6 2" xfId="20924"/>
    <cellStyle name="Normal 12 3 6 2 2" xfId="32894"/>
    <cellStyle name="Normal 12 3 6 3" xfId="26936"/>
    <cellStyle name="Normal 12 3 7" xfId="12485"/>
    <cellStyle name="Normal 12 3 7 2" xfId="20925"/>
    <cellStyle name="Normal 12 3 7 2 2" xfId="32895"/>
    <cellStyle name="Normal 12 3 7 3" xfId="26937"/>
    <cellStyle name="Normal 12 3 8" xfId="20911"/>
    <cellStyle name="Normal 12 3 8 2" xfId="32881"/>
    <cellStyle name="Normal 12 3 9" xfId="26923"/>
    <cellStyle name="Normal 12 4" xfId="12486"/>
    <cellStyle name="Normal 12 4 2" xfId="12487"/>
    <cellStyle name="Normal 12 4 2 2" xfId="12488"/>
    <cellStyle name="Normal 12 4 2 2 2" xfId="12489"/>
    <cellStyle name="Normal 12 4 2 2 3" xfId="20928"/>
    <cellStyle name="Normal 12 4 2 2 3 2" xfId="32898"/>
    <cellStyle name="Normal 12 4 2 2 4" xfId="26940"/>
    <cellStyle name="Normal 12 4 2 3" xfId="12490"/>
    <cellStyle name="Normal 12 4 2 3 2" xfId="12491"/>
    <cellStyle name="Normal 12 4 2 3 3" xfId="20929"/>
    <cellStyle name="Normal 12 4 2 3 3 2" xfId="32899"/>
    <cellStyle name="Normal 12 4 2 3 4" xfId="26941"/>
    <cellStyle name="Normal 12 4 2 4" xfId="12492"/>
    <cellStyle name="Normal 12 4 2 4 2" xfId="20930"/>
    <cellStyle name="Normal 12 4 2 4 2 2" xfId="32900"/>
    <cellStyle name="Normal 12 4 2 4 3" xfId="26942"/>
    <cellStyle name="Normal 12 4 2 5" xfId="12493"/>
    <cellStyle name="Normal 12 4 2 5 2" xfId="20931"/>
    <cellStyle name="Normal 12 4 2 5 2 2" xfId="32901"/>
    <cellStyle name="Normal 12 4 2 5 3" xfId="26943"/>
    <cellStyle name="Normal 12 4 2 6" xfId="12494"/>
    <cellStyle name="Normal 12 4 2 6 2" xfId="20932"/>
    <cellStyle name="Normal 12 4 2 6 2 2" xfId="32902"/>
    <cellStyle name="Normal 12 4 2 6 3" xfId="26944"/>
    <cellStyle name="Normal 12 4 2 7" xfId="12495"/>
    <cellStyle name="Normal 12 4 2 8" xfId="20927"/>
    <cellStyle name="Normal 12 4 2 8 2" xfId="32897"/>
    <cellStyle name="Normal 12 4 2 9" xfId="26939"/>
    <cellStyle name="Normal 12 4 3" xfId="12496"/>
    <cellStyle name="Normal 12 4 3 2" xfId="12497"/>
    <cellStyle name="Normal 12 4 3 2 2" xfId="20934"/>
    <cellStyle name="Normal 12 4 3 2 2 2" xfId="32904"/>
    <cellStyle name="Normal 12 4 3 2 3" xfId="26946"/>
    <cellStyle name="Normal 12 4 3 3" xfId="12498"/>
    <cellStyle name="Normal 12 4 3 4" xfId="20933"/>
    <cellStyle name="Normal 12 4 3 4 2" xfId="32903"/>
    <cellStyle name="Normal 12 4 3 5" xfId="26945"/>
    <cellStyle name="Normal 12 4 4" xfId="12499"/>
    <cellStyle name="Normal 12 4 4 2" xfId="12500"/>
    <cellStyle name="Normal 12 4 4 2 2" xfId="20936"/>
    <cellStyle name="Normal 12 4 4 2 2 2" xfId="32906"/>
    <cellStyle name="Normal 12 4 4 2 3" xfId="26948"/>
    <cellStyle name="Normal 12 4 4 3" xfId="12501"/>
    <cellStyle name="Normal 12 4 4 4" xfId="20935"/>
    <cellStyle name="Normal 12 4 4 4 2" xfId="32905"/>
    <cellStyle name="Normal 12 4 4 5" xfId="26947"/>
    <cellStyle name="Normal 12 4 5" xfId="12502"/>
    <cellStyle name="Normal 12 4 5 2" xfId="20937"/>
    <cellStyle name="Normal 12 4 5 2 2" xfId="32907"/>
    <cellStyle name="Normal 12 4 5 3" xfId="26949"/>
    <cellStyle name="Normal 12 4 6" xfId="12503"/>
    <cellStyle name="Normal 12 4 6 2" xfId="20938"/>
    <cellStyle name="Normal 12 4 6 2 2" xfId="32908"/>
    <cellStyle name="Normal 12 4 6 3" xfId="26950"/>
    <cellStyle name="Normal 12 4 7" xfId="12504"/>
    <cellStyle name="Normal 12 4 8" xfId="20926"/>
    <cellStyle name="Normal 12 4 8 2" xfId="32896"/>
    <cellStyle name="Normal 12 4 9" xfId="26938"/>
    <cellStyle name="Normal 12 5" xfId="12505"/>
    <cellStyle name="Normal 12 5 2" xfId="12506"/>
    <cellStyle name="Normal 12 5 2 2" xfId="12507"/>
    <cellStyle name="Normal 12 5 2 2 2" xfId="20941"/>
    <cellStyle name="Normal 12 5 2 2 2 2" xfId="32911"/>
    <cellStyle name="Normal 12 5 2 2 3" xfId="26953"/>
    <cellStyle name="Normal 12 5 2 3" xfId="12508"/>
    <cellStyle name="Normal 12 5 2 3 2" xfId="20942"/>
    <cellStyle name="Normal 12 5 2 3 2 2" xfId="32912"/>
    <cellStyle name="Normal 12 5 2 3 3" xfId="26954"/>
    <cellStyle name="Normal 12 5 2 4" xfId="12509"/>
    <cellStyle name="Normal 12 5 2 4 2" xfId="20943"/>
    <cellStyle name="Normal 12 5 2 4 2 2" xfId="32913"/>
    <cellStyle name="Normal 12 5 2 4 3" xfId="26955"/>
    <cellStyle name="Normal 12 5 2 5" xfId="12510"/>
    <cellStyle name="Normal 12 5 2 5 2" xfId="20944"/>
    <cellStyle name="Normal 12 5 2 5 2 2" xfId="32914"/>
    <cellStyle name="Normal 12 5 2 5 3" xfId="26956"/>
    <cellStyle name="Normal 12 5 2 6" xfId="20940"/>
    <cellStyle name="Normal 12 5 2 6 2" xfId="32910"/>
    <cellStyle name="Normal 12 5 2 7" xfId="26952"/>
    <cellStyle name="Normal 12 5 3" xfId="12511"/>
    <cellStyle name="Normal 12 5 3 2" xfId="12512"/>
    <cellStyle name="Normal 12 5 3 2 2" xfId="20946"/>
    <cellStyle name="Normal 12 5 3 2 2 2" xfId="32916"/>
    <cellStyle name="Normal 12 5 3 2 3" xfId="26958"/>
    <cellStyle name="Normal 12 5 3 3" xfId="20945"/>
    <cellStyle name="Normal 12 5 3 3 2" xfId="32915"/>
    <cellStyle name="Normal 12 5 3 4" xfId="26957"/>
    <cellStyle name="Normal 12 5 4" xfId="12513"/>
    <cellStyle name="Normal 12 5 4 2" xfId="12514"/>
    <cellStyle name="Normal 12 5 4 2 2" xfId="20948"/>
    <cellStyle name="Normal 12 5 4 2 2 2" xfId="32918"/>
    <cellStyle name="Normal 12 5 4 2 3" xfId="26960"/>
    <cellStyle name="Normal 12 5 4 3" xfId="20947"/>
    <cellStyle name="Normal 12 5 4 3 2" xfId="32917"/>
    <cellStyle name="Normal 12 5 4 4" xfId="26959"/>
    <cellStyle name="Normal 12 5 5" xfId="12515"/>
    <cellStyle name="Normal 12 5 5 2" xfId="20949"/>
    <cellStyle name="Normal 12 5 5 2 2" xfId="32919"/>
    <cellStyle name="Normal 12 5 5 3" xfId="26961"/>
    <cellStyle name="Normal 12 5 6" xfId="12516"/>
    <cellStyle name="Normal 12 5 6 2" xfId="20950"/>
    <cellStyle name="Normal 12 5 6 2 2" xfId="32920"/>
    <cellStyle name="Normal 12 5 6 3" xfId="26962"/>
    <cellStyle name="Normal 12 5 7" xfId="20939"/>
    <cellStyle name="Normal 12 5 7 2" xfId="32909"/>
    <cellStyle name="Normal 12 5 8" xfId="26951"/>
    <cellStyle name="Normal 12 6" xfId="12517"/>
    <cellStyle name="Normal 12 6 2" xfId="12518"/>
    <cellStyle name="Normal 12 6 2 2" xfId="20952"/>
    <cellStyle name="Normal 12 6 2 2 2" xfId="32922"/>
    <cellStyle name="Normal 12 6 2 3" xfId="26964"/>
    <cellStyle name="Normal 12 6 3" xfId="12519"/>
    <cellStyle name="Normal 12 6 3 2" xfId="20953"/>
    <cellStyle name="Normal 12 6 3 2 2" xfId="32923"/>
    <cellStyle name="Normal 12 6 3 3" xfId="26965"/>
    <cellStyle name="Normal 12 6 4" xfId="12520"/>
    <cellStyle name="Normal 12 6 4 2" xfId="20954"/>
    <cellStyle name="Normal 12 6 4 2 2" xfId="32924"/>
    <cellStyle name="Normal 12 6 4 3" xfId="26966"/>
    <cellStyle name="Normal 12 6 5" xfId="12521"/>
    <cellStyle name="Normal 12 6 5 2" xfId="20955"/>
    <cellStyle name="Normal 12 6 5 2 2" xfId="32925"/>
    <cellStyle name="Normal 12 6 5 3" xfId="26967"/>
    <cellStyle name="Normal 12 6 6" xfId="12522"/>
    <cellStyle name="Normal 12 6 7" xfId="20951"/>
    <cellStyle name="Normal 12 6 7 2" xfId="32921"/>
    <cellStyle name="Normal 12 6 8" xfId="26963"/>
    <cellStyle name="Normal 12 7" xfId="12523"/>
    <cellStyle name="Normal 12 7 2" xfId="12524"/>
    <cellStyle name="Normal 12 7 2 2" xfId="20957"/>
    <cellStyle name="Normal 12 7 2 2 2" xfId="32927"/>
    <cellStyle name="Normal 12 7 2 3" xfId="26969"/>
    <cellStyle name="Normal 12 7 3" xfId="12525"/>
    <cellStyle name="Normal 12 7 3 2" xfId="20958"/>
    <cellStyle name="Normal 12 7 3 2 2" xfId="32928"/>
    <cellStyle name="Normal 12 7 3 3" xfId="26970"/>
    <cellStyle name="Normal 12 7 4" xfId="12526"/>
    <cellStyle name="Normal 12 7 4 2" xfId="20959"/>
    <cellStyle name="Normal 12 7 4 2 2" xfId="32929"/>
    <cellStyle name="Normal 12 7 4 3" xfId="26971"/>
    <cellStyle name="Normal 12 7 5" xfId="12527"/>
    <cellStyle name="Normal 12 7 5 2" xfId="20960"/>
    <cellStyle name="Normal 12 7 5 2 2" xfId="32930"/>
    <cellStyle name="Normal 12 7 5 3" xfId="26972"/>
    <cellStyle name="Normal 12 7 6" xfId="12528"/>
    <cellStyle name="Normal 12 7 7" xfId="20956"/>
    <cellStyle name="Normal 12 7 7 2" xfId="32926"/>
    <cellStyle name="Normal 12 7 8" xfId="26968"/>
    <cellStyle name="Normal 12 8" xfId="12529"/>
    <cellStyle name="Normal 12 8 2" xfId="12530"/>
    <cellStyle name="Normal 12 8 2 2" xfId="20962"/>
    <cellStyle name="Normal 12 8 2 2 2" xfId="32932"/>
    <cellStyle name="Normal 12 8 2 3" xfId="26974"/>
    <cellStyle name="Normal 12 8 3" xfId="12531"/>
    <cellStyle name="Normal 12 8 3 2" xfId="20963"/>
    <cellStyle name="Normal 12 8 3 2 2" xfId="32933"/>
    <cellStyle name="Normal 12 8 3 3" xfId="26975"/>
    <cellStyle name="Normal 12 8 4" xfId="12532"/>
    <cellStyle name="Normal 12 8 4 2" xfId="20964"/>
    <cellStyle name="Normal 12 8 4 2 2" xfId="32934"/>
    <cellStyle name="Normal 12 8 4 3" xfId="26976"/>
    <cellStyle name="Normal 12 8 5" xfId="20961"/>
    <cellStyle name="Normal 12 8 5 2" xfId="32931"/>
    <cellStyle name="Normal 12 8 6" xfId="26973"/>
    <cellStyle name="Normal 12 9" xfId="12533"/>
    <cellStyle name="Normal 12 9 2" xfId="12534"/>
    <cellStyle name="Normal 12 9 2 2" xfId="20966"/>
    <cellStyle name="Normal 12 9 2 2 2" xfId="32936"/>
    <cellStyle name="Normal 12 9 2 3" xfId="26978"/>
    <cellStyle name="Normal 12 9 3" xfId="12535"/>
    <cellStyle name="Normal 12 9 3 2" xfId="20967"/>
    <cellStyle name="Normal 12 9 3 2 2" xfId="32937"/>
    <cellStyle name="Normal 12 9 3 3" xfId="26979"/>
    <cellStyle name="Normal 12 9 4" xfId="12536"/>
    <cellStyle name="Normal 12 9 4 2" xfId="20968"/>
    <cellStyle name="Normal 12 9 4 2 2" xfId="32938"/>
    <cellStyle name="Normal 12 9 4 3" xfId="26980"/>
    <cellStyle name="Normal 12 9 5" xfId="20965"/>
    <cellStyle name="Normal 12 9 5 2" xfId="32935"/>
    <cellStyle name="Normal 12 9 6" xfId="26977"/>
    <cellStyle name="Normal 120" xfId="12537"/>
    <cellStyle name="Normal 120 2" xfId="12538"/>
    <cellStyle name="Normal 120 3" xfId="12539"/>
    <cellStyle name="Normal 120 4" xfId="20969"/>
    <cellStyle name="Normal 120 4 2" xfId="32939"/>
    <cellStyle name="Normal 120 5" xfId="26981"/>
    <cellStyle name="Normal 121" xfId="12540"/>
    <cellStyle name="Normal 121 2" xfId="12541"/>
    <cellStyle name="Normal 121 3" xfId="12542"/>
    <cellStyle name="Normal 121 4" xfId="20970"/>
    <cellStyle name="Normal 121 4 2" xfId="32940"/>
    <cellStyle name="Normal 121 5" xfId="26982"/>
    <cellStyle name="Normal 122" xfId="12543"/>
    <cellStyle name="Normal 122 2" xfId="12544"/>
    <cellStyle name="Normal 122 3" xfId="12545"/>
    <cellStyle name="Normal 122 4" xfId="20971"/>
    <cellStyle name="Normal 122 4 2" xfId="32941"/>
    <cellStyle name="Normal 122 5" xfId="26983"/>
    <cellStyle name="Normal 123" xfId="12546"/>
    <cellStyle name="Normal 123 2" xfId="12547"/>
    <cellStyle name="Normal 123 3" xfId="12548"/>
    <cellStyle name="Normal 123 4" xfId="20972"/>
    <cellStyle name="Normal 123 4 2" xfId="32942"/>
    <cellStyle name="Normal 123 5" xfId="26984"/>
    <cellStyle name="Normal 124" xfId="12549"/>
    <cellStyle name="Normal 124 2" xfId="12550"/>
    <cellStyle name="Normal 124 3" xfId="12551"/>
    <cellStyle name="Normal 124 4" xfId="20973"/>
    <cellStyle name="Normal 124 4 2" xfId="32943"/>
    <cellStyle name="Normal 124 5" xfId="26985"/>
    <cellStyle name="Normal 125" xfId="12552"/>
    <cellStyle name="Normal 125 2" xfId="12553"/>
    <cellStyle name="Normal 125 3" xfId="12554"/>
    <cellStyle name="Normal 125 4" xfId="20974"/>
    <cellStyle name="Normal 125 4 2" xfId="32944"/>
    <cellStyle name="Normal 125 5" xfId="26986"/>
    <cellStyle name="Normal 126" xfId="12555"/>
    <cellStyle name="Normal 126 2" xfId="12556"/>
    <cellStyle name="Normal 126 3" xfId="12557"/>
    <cellStyle name="Normal 126 4" xfId="20975"/>
    <cellStyle name="Normal 126 4 2" xfId="32945"/>
    <cellStyle name="Normal 126 5" xfId="26987"/>
    <cellStyle name="Normal 127" xfId="12558"/>
    <cellStyle name="Normal 127 2" xfId="12559"/>
    <cellStyle name="Normal 127 3" xfId="12560"/>
    <cellStyle name="Normal 127 4" xfId="20976"/>
    <cellStyle name="Normal 127 4 2" xfId="32946"/>
    <cellStyle name="Normal 127 5" xfId="26988"/>
    <cellStyle name="Normal 128" xfId="12561"/>
    <cellStyle name="Normal 128 2" xfId="12562"/>
    <cellStyle name="Normal 128 3" xfId="12563"/>
    <cellStyle name="Normal 128 4" xfId="20977"/>
    <cellStyle name="Normal 128 4 2" xfId="32947"/>
    <cellStyle name="Normal 128 5" xfId="26989"/>
    <cellStyle name="Normal 129" xfId="12564"/>
    <cellStyle name="Normal 129 2" xfId="12565"/>
    <cellStyle name="Normal 129 3" xfId="12566"/>
    <cellStyle name="Normal 129 4" xfId="20978"/>
    <cellStyle name="Normal 129 4 2" xfId="32948"/>
    <cellStyle name="Normal 129 5" xfId="26990"/>
    <cellStyle name="Normal 13" xfId="12567"/>
    <cellStyle name="Normal 13 10" xfId="12568"/>
    <cellStyle name="Normal 13 10 2" xfId="12569"/>
    <cellStyle name="Normal 13 10 2 2" xfId="20980"/>
    <cellStyle name="Normal 13 10 2 2 2" xfId="32950"/>
    <cellStyle name="Normal 13 10 2 3" xfId="26992"/>
    <cellStyle name="Normal 13 10 3" xfId="12570"/>
    <cellStyle name="Normal 13 10 3 2" xfId="20981"/>
    <cellStyle name="Normal 13 10 3 2 2" xfId="32951"/>
    <cellStyle name="Normal 13 10 3 3" xfId="26993"/>
    <cellStyle name="Normal 13 10 4" xfId="12571"/>
    <cellStyle name="Normal 13 10 4 2" xfId="20982"/>
    <cellStyle name="Normal 13 10 4 2 2" xfId="32952"/>
    <cellStyle name="Normal 13 10 4 3" xfId="26994"/>
    <cellStyle name="Normal 13 10 5" xfId="20979"/>
    <cellStyle name="Normal 13 10 5 2" xfId="32949"/>
    <cellStyle name="Normal 13 10 6" xfId="26991"/>
    <cellStyle name="Normal 13 11" xfId="12572"/>
    <cellStyle name="Normal 13 11 2" xfId="12573"/>
    <cellStyle name="Normal 13 11 2 2" xfId="20984"/>
    <cellStyle name="Normal 13 11 2 2 2" xfId="32954"/>
    <cellStyle name="Normal 13 11 2 3" xfId="26996"/>
    <cellStyle name="Normal 13 11 3" xfId="12574"/>
    <cellStyle name="Normal 13 11 3 2" xfId="20985"/>
    <cellStyle name="Normal 13 11 3 2 2" xfId="32955"/>
    <cellStyle name="Normal 13 11 3 3" xfId="26997"/>
    <cellStyle name="Normal 13 11 4" xfId="12575"/>
    <cellStyle name="Normal 13 11 4 2" xfId="20986"/>
    <cellStyle name="Normal 13 11 4 2 2" xfId="32956"/>
    <cellStyle name="Normal 13 11 4 3" xfId="26998"/>
    <cellStyle name="Normal 13 11 5" xfId="20983"/>
    <cellStyle name="Normal 13 11 5 2" xfId="32953"/>
    <cellStyle name="Normal 13 11 6" xfId="26995"/>
    <cellStyle name="Normal 13 12" xfId="12576"/>
    <cellStyle name="Normal 13 12 2" xfId="12577"/>
    <cellStyle name="Normal 13 12 2 2" xfId="20988"/>
    <cellStyle name="Normal 13 12 2 2 2" xfId="32958"/>
    <cellStyle name="Normal 13 12 2 3" xfId="27000"/>
    <cellStyle name="Normal 13 12 3" xfId="12578"/>
    <cellStyle name="Normal 13 12 3 2" xfId="20989"/>
    <cellStyle name="Normal 13 12 3 2 2" xfId="32959"/>
    <cellStyle name="Normal 13 12 3 3" xfId="27001"/>
    <cellStyle name="Normal 13 12 4" xfId="12579"/>
    <cellStyle name="Normal 13 12 4 2" xfId="20990"/>
    <cellStyle name="Normal 13 12 4 2 2" xfId="32960"/>
    <cellStyle name="Normal 13 12 4 3" xfId="27002"/>
    <cellStyle name="Normal 13 12 5" xfId="20987"/>
    <cellStyle name="Normal 13 12 5 2" xfId="32957"/>
    <cellStyle name="Normal 13 12 6" xfId="26999"/>
    <cellStyle name="Normal 13 13" xfId="12580"/>
    <cellStyle name="Normal 13 13 2" xfId="12581"/>
    <cellStyle name="Normal 13 13 2 2" xfId="20992"/>
    <cellStyle name="Normal 13 13 2 2 2" xfId="32962"/>
    <cellStyle name="Normal 13 13 2 3" xfId="27004"/>
    <cellStyle name="Normal 13 13 3" xfId="12582"/>
    <cellStyle name="Normal 13 13 3 2" xfId="20993"/>
    <cellStyle name="Normal 13 13 3 2 2" xfId="32963"/>
    <cellStyle name="Normal 13 13 3 3" xfId="27005"/>
    <cellStyle name="Normal 13 13 4" xfId="12583"/>
    <cellStyle name="Normal 13 13 4 2" xfId="20994"/>
    <cellStyle name="Normal 13 13 4 2 2" xfId="32964"/>
    <cellStyle name="Normal 13 13 4 3" xfId="27006"/>
    <cellStyle name="Normal 13 13 5" xfId="20991"/>
    <cellStyle name="Normal 13 13 5 2" xfId="32961"/>
    <cellStyle name="Normal 13 13 6" xfId="27003"/>
    <cellStyle name="Normal 13 14" xfId="12584"/>
    <cellStyle name="Normal 13 14 2" xfId="12585"/>
    <cellStyle name="Normal 13 14 2 2" xfId="20996"/>
    <cellStyle name="Normal 13 14 2 2 2" xfId="32966"/>
    <cellStyle name="Normal 13 14 2 3" xfId="27008"/>
    <cellStyle name="Normal 13 14 3" xfId="12586"/>
    <cellStyle name="Normal 13 14 3 2" xfId="20997"/>
    <cellStyle name="Normal 13 14 3 2 2" xfId="32967"/>
    <cellStyle name="Normal 13 14 3 3" xfId="27009"/>
    <cellStyle name="Normal 13 14 4" xfId="12587"/>
    <cellStyle name="Normal 13 14 4 2" xfId="20998"/>
    <cellStyle name="Normal 13 14 4 2 2" xfId="32968"/>
    <cellStyle name="Normal 13 14 4 3" xfId="27010"/>
    <cellStyle name="Normal 13 14 5" xfId="20995"/>
    <cellStyle name="Normal 13 14 5 2" xfId="32965"/>
    <cellStyle name="Normal 13 14 6" xfId="27007"/>
    <cellStyle name="Normal 13 15" xfId="12588"/>
    <cellStyle name="Normal 13 15 2" xfId="12589"/>
    <cellStyle name="Normal 13 15 2 2" xfId="21000"/>
    <cellStyle name="Normal 13 15 2 2 2" xfId="32970"/>
    <cellStyle name="Normal 13 15 2 3" xfId="27012"/>
    <cellStyle name="Normal 13 15 3" xfId="12590"/>
    <cellStyle name="Normal 13 15 3 2" xfId="21001"/>
    <cellStyle name="Normal 13 15 3 2 2" xfId="32971"/>
    <cellStyle name="Normal 13 15 3 3" xfId="27013"/>
    <cellStyle name="Normal 13 15 4" xfId="12591"/>
    <cellStyle name="Normal 13 15 4 2" xfId="21002"/>
    <cellStyle name="Normal 13 15 4 2 2" xfId="32972"/>
    <cellStyle name="Normal 13 15 4 3" xfId="27014"/>
    <cellStyle name="Normal 13 15 5" xfId="20999"/>
    <cellStyle name="Normal 13 15 5 2" xfId="32969"/>
    <cellStyle name="Normal 13 15 6" xfId="27011"/>
    <cellStyle name="Normal 13 16" xfId="12592"/>
    <cellStyle name="Normal 13 16 2" xfId="12593"/>
    <cellStyle name="Normal 13 16 2 2" xfId="21004"/>
    <cellStyle name="Normal 13 16 2 2 2" xfId="32974"/>
    <cellStyle name="Normal 13 16 2 3" xfId="27016"/>
    <cellStyle name="Normal 13 16 3" xfId="12594"/>
    <cellStyle name="Normal 13 16 3 2" xfId="21005"/>
    <cellStyle name="Normal 13 16 3 2 2" xfId="32975"/>
    <cellStyle name="Normal 13 16 3 3" xfId="27017"/>
    <cellStyle name="Normal 13 16 4" xfId="12595"/>
    <cellStyle name="Normal 13 16 4 2" xfId="21006"/>
    <cellStyle name="Normal 13 16 4 2 2" xfId="32976"/>
    <cellStyle name="Normal 13 16 4 3" xfId="27018"/>
    <cellStyle name="Normal 13 16 5" xfId="21003"/>
    <cellStyle name="Normal 13 16 5 2" xfId="32973"/>
    <cellStyle name="Normal 13 16 6" xfId="27015"/>
    <cellStyle name="Normal 13 17" xfId="12596"/>
    <cellStyle name="Normal 13 17 2" xfId="12597"/>
    <cellStyle name="Normal 13 17 2 2" xfId="21008"/>
    <cellStyle name="Normal 13 17 2 2 2" xfId="32978"/>
    <cellStyle name="Normal 13 17 2 3" xfId="27020"/>
    <cellStyle name="Normal 13 17 3" xfId="12598"/>
    <cellStyle name="Normal 13 17 3 2" xfId="21009"/>
    <cellStyle name="Normal 13 17 3 2 2" xfId="32979"/>
    <cellStyle name="Normal 13 17 3 3" xfId="27021"/>
    <cellStyle name="Normal 13 17 4" xfId="12599"/>
    <cellStyle name="Normal 13 17 4 2" xfId="21010"/>
    <cellStyle name="Normal 13 17 4 2 2" xfId="32980"/>
    <cellStyle name="Normal 13 17 4 3" xfId="27022"/>
    <cellStyle name="Normal 13 17 5" xfId="21007"/>
    <cellStyle name="Normal 13 17 5 2" xfId="32977"/>
    <cellStyle name="Normal 13 17 6" xfId="27019"/>
    <cellStyle name="Normal 13 18" xfId="12600"/>
    <cellStyle name="Normal 13 18 2" xfId="12601"/>
    <cellStyle name="Normal 13 18 2 2" xfId="12602"/>
    <cellStyle name="Normal 13 18 2 2 2" xfId="12603"/>
    <cellStyle name="Normal 13 18 2 2 2 2" xfId="21014"/>
    <cellStyle name="Normal 13 18 2 2 2 2 2" xfId="32984"/>
    <cellStyle name="Normal 13 18 2 2 2 3" xfId="27026"/>
    <cellStyle name="Normal 13 18 2 2 3" xfId="21013"/>
    <cellStyle name="Normal 13 18 2 2 3 2" xfId="32983"/>
    <cellStyle name="Normal 13 18 2 2 4" xfId="27025"/>
    <cellStyle name="Normal 13 18 2 3" xfId="12604"/>
    <cellStyle name="Normal 13 18 2 3 2" xfId="21015"/>
    <cellStyle name="Normal 13 18 2 3 2 2" xfId="32985"/>
    <cellStyle name="Normal 13 18 2 3 3" xfId="27027"/>
    <cellStyle name="Normal 13 18 2 4" xfId="21012"/>
    <cellStyle name="Normal 13 18 2 4 2" xfId="32982"/>
    <cellStyle name="Normal 13 18 2 5" xfId="27024"/>
    <cellStyle name="Normal 13 18 3" xfId="12605"/>
    <cellStyle name="Normal 13 18 3 2" xfId="12606"/>
    <cellStyle name="Normal 13 18 3 2 2" xfId="21017"/>
    <cellStyle name="Normal 13 18 3 2 2 2" xfId="32987"/>
    <cellStyle name="Normal 13 18 3 2 3" xfId="27029"/>
    <cellStyle name="Normal 13 18 3 3" xfId="21016"/>
    <cellStyle name="Normal 13 18 3 3 2" xfId="32986"/>
    <cellStyle name="Normal 13 18 3 4" xfId="27028"/>
    <cellStyle name="Normal 13 18 4" xfId="12607"/>
    <cellStyle name="Normal 13 18 4 2" xfId="21018"/>
    <cellStyle name="Normal 13 18 4 2 2" xfId="32988"/>
    <cellStyle name="Normal 13 18 4 3" xfId="27030"/>
    <cellStyle name="Normal 13 18 5" xfId="21011"/>
    <cellStyle name="Normal 13 18 5 2" xfId="32981"/>
    <cellStyle name="Normal 13 18 6" xfId="27023"/>
    <cellStyle name="Normal 13 19" xfId="12608"/>
    <cellStyle name="Normal 13 19 2" xfId="21019"/>
    <cellStyle name="Normal 13 19 2 2" xfId="32989"/>
    <cellStyle name="Normal 13 19 3" xfId="27031"/>
    <cellStyle name="Normal 13 2" xfId="12609"/>
    <cellStyle name="Normal 13 2 2" xfId="12610"/>
    <cellStyle name="Normal 13 2 2 2" xfId="12611"/>
    <cellStyle name="Normal 13 2 2 2 2" xfId="12612"/>
    <cellStyle name="Normal 13 2 2 2 2 2" xfId="21023"/>
    <cellStyle name="Normal 13 2 2 2 2 2 2" xfId="32993"/>
    <cellStyle name="Normal 13 2 2 2 2 3" xfId="27035"/>
    <cellStyle name="Normal 13 2 2 2 3" xfId="12613"/>
    <cellStyle name="Normal 13 2 2 2 3 2" xfId="21024"/>
    <cellStyle name="Normal 13 2 2 2 3 2 2" xfId="32994"/>
    <cellStyle name="Normal 13 2 2 2 3 3" xfId="27036"/>
    <cellStyle name="Normal 13 2 2 2 4" xfId="21022"/>
    <cellStyle name="Normal 13 2 2 2 4 2" xfId="32992"/>
    <cellStyle name="Normal 13 2 2 2 5" xfId="27034"/>
    <cellStyle name="Normal 13 2 2 3" xfId="12614"/>
    <cellStyle name="Normal 13 2 2 3 2" xfId="12615"/>
    <cellStyle name="Normal 13 2 2 3 2 2" xfId="21026"/>
    <cellStyle name="Normal 13 2 2 3 2 2 2" xfId="32996"/>
    <cellStyle name="Normal 13 2 2 3 2 3" xfId="27038"/>
    <cellStyle name="Normal 13 2 2 3 3" xfId="21025"/>
    <cellStyle name="Normal 13 2 2 3 3 2" xfId="32995"/>
    <cellStyle name="Normal 13 2 2 3 4" xfId="27037"/>
    <cellStyle name="Normal 13 2 2 4" xfId="12616"/>
    <cellStyle name="Normal 13 2 2 4 2" xfId="21027"/>
    <cellStyle name="Normal 13 2 2 4 2 2" xfId="32997"/>
    <cellStyle name="Normal 13 2 2 4 3" xfId="27039"/>
    <cellStyle name="Normal 13 2 2 5" xfId="12617"/>
    <cellStyle name="Normal 13 2 2 5 2" xfId="21028"/>
    <cellStyle name="Normal 13 2 2 5 2 2" xfId="32998"/>
    <cellStyle name="Normal 13 2 2 5 3" xfId="27040"/>
    <cellStyle name="Normal 13 2 2 6" xfId="21021"/>
    <cellStyle name="Normal 13 2 2 6 2" xfId="32991"/>
    <cellStyle name="Normal 13 2 2 7" xfId="27033"/>
    <cellStyle name="Normal 13 2 3" xfId="12618"/>
    <cellStyle name="Normal 13 2 3 2" xfId="12619"/>
    <cellStyle name="Normal 13 2 3 2 2" xfId="12620"/>
    <cellStyle name="Normal 13 2 3 2 2 2" xfId="21031"/>
    <cellStyle name="Normal 13 2 3 2 2 2 2" xfId="33001"/>
    <cellStyle name="Normal 13 2 3 2 2 3" xfId="27043"/>
    <cellStyle name="Normal 13 2 3 2 3" xfId="21030"/>
    <cellStyle name="Normal 13 2 3 2 3 2" xfId="33000"/>
    <cellStyle name="Normal 13 2 3 2 4" xfId="27042"/>
    <cellStyle name="Normal 13 2 3 3" xfId="12621"/>
    <cellStyle name="Normal 13 2 3 3 2" xfId="21032"/>
    <cellStyle name="Normal 13 2 3 3 2 2" xfId="33002"/>
    <cellStyle name="Normal 13 2 3 3 3" xfId="27044"/>
    <cellStyle name="Normal 13 2 3 4" xfId="12622"/>
    <cellStyle name="Normal 13 2 3 4 2" xfId="21033"/>
    <cellStyle name="Normal 13 2 3 4 2 2" xfId="33003"/>
    <cellStyle name="Normal 13 2 3 4 3" xfId="27045"/>
    <cellStyle name="Normal 13 2 3 5" xfId="21029"/>
    <cellStyle name="Normal 13 2 3 5 2" xfId="32999"/>
    <cellStyle name="Normal 13 2 3 6" xfId="27041"/>
    <cellStyle name="Normal 13 2 4" xfId="12623"/>
    <cellStyle name="Normal 13 2 4 2" xfId="12624"/>
    <cellStyle name="Normal 13 2 4 2 2" xfId="21035"/>
    <cellStyle name="Normal 13 2 4 2 2 2" xfId="33005"/>
    <cellStyle name="Normal 13 2 4 2 3" xfId="27047"/>
    <cellStyle name="Normal 13 2 4 3" xfId="12625"/>
    <cellStyle name="Normal 13 2 4 3 2" xfId="21036"/>
    <cellStyle name="Normal 13 2 4 3 2 2" xfId="33006"/>
    <cellStyle name="Normal 13 2 4 3 3" xfId="27048"/>
    <cellStyle name="Normal 13 2 4 4" xfId="21034"/>
    <cellStyle name="Normal 13 2 4 4 2" xfId="33004"/>
    <cellStyle name="Normal 13 2 4 5" xfId="27046"/>
    <cellStyle name="Normal 13 2 5" xfId="12626"/>
    <cellStyle name="Normal 13 2 5 2" xfId="21037"/>
    <cellStyle name="Normal 13 2 5 2 2" xfId="33007"/>
    <cellStyle name="Normal 13 2 5 3" xfId="27049"/>
    <cellStyle name="Normal 13 2 6" xfId="12627"/>
    <cellStyle name="Normal 13 2 6 2" xfId="21038"/>
    <cellStyle name="Normal 13 2 6 2 2" xfId="33008"/>
    <cellStyle name="Normal 13 2 6 3" xfId="27050"/>
    <cellStyle name="Normal 13 2 7" xfId="12628"/>
    <cellStyle name="Normal 13 2 8" xfId="21020"/>
    <cellStyle name="Normal 13 2 8 2" xfId="32990"/>
    <cellStyle name="Normal 13 2 9" xfId="27032"/>
    <cellStyle name="Normal 13 20" xfId="12629"/>
    <cellStyle name="Normal 13 20 2" xfId="21039"/>
    <cellStyle name="Normal 13 20 2 2" xfId="33009"/>
    <cellStyle name="Normal 13 20 3" xfId="27051"/>
    <cellStyle name="Normal 13 21" xfId="12630"/>
    <cellStyle name="Normal 13 21 2" xfId="21040"/>
    <cellStyle name="Normal 13 21 2 2" xfId="33010"/>
    <cellStyle name="Normal 13 21 3" xfId="27052"/>
    <cellStyle name="Normal 13 3" xfId="12631"/>
    <cellStyle name="Normal 13 3 2" xfId="12632"/>
    <cellStyle name="Normal 13 3 2 2" xfId="12633"/>
    <cellStyle name="Normal 13 3 2 2 2" xfId="21043"/>
    <cellStyle name="Normal 13 3 2 2 2 2" xfId="33013"/>
    <cellStyle name="Normal 13 3 2 2 3" xfId="27055"/>
    <cellStyle name="Normal 13 3 2 3" xfId="12634"/>
    <cellStyle name="Normal 13 3 2 3 2" xfId="21044"/>
    <cellStyle name="Normal 13 3 2 3 2 2" xfId="33014"/>
    <cellStyle name="Normal 13 3 2 3 3" xfId="27056"/>
    <cellStyle name="Normal 13 3 2 4" xfId="12635"/>
    <cellStyle name="Normal 13 3 2 4 2" xfId="21045"/>
    <cellStyle name="Normal 13 3 2 4 2 2" xfId="33015"/>
    <cellStyle name="Normal 13 3 2 4 3" xfId="27057"/>
    <cellStyle name="Normal 13 3 2 5" xfId="12636"/>
    <cellStyle name="Normal 13 3 2 6" xfId="21042"/>
    <cellStyle name="Normal 13 3 2 6 2" xfId="33012"/>
    <cellStyle name="Normal 13 3 2 7" xfId="27054"/>
    <cellStyle name="Normal 13 3 3" xfId="12637"/>
    <cellStyle name="Normal 13 3 3 2" xfId="12638"/>
    <cellStyle name="Normal 13 3 3 2 2" xfId="12639"/>
    <cellStyle name="Normal 13 3 3 2 3" xfId="21047"/>
    <cellStyle name="Normal 13 3 3 2 3 2" xfId="33017"/>
    <cellStyle name="Normal 13 3 3 2 4" xfId="27059"/>
    <cellStyle name="Normal 13 3 3 3" xfId="12640"/>
    <cellStyle name="Normal 13 3 3 3 2" xfId="12641"/>
    <cellStyle name="Normal 13 3 3 3 3" xfId="21048"/>
    <cellStyle name="Normal 13 3 3 3 3 2" xfId="33018"/>
    <cellStyle name="Normal 13 3 3 3 4" xfId="27060"/>
    <cellStyle name="Normal 13 3 3 4" xfId="12642"/>
    <cellStyle name="Normal 13 3 3 5" xfId="21046"/>
    <cellStyle name="Normal 13 3 3 5 2" xfId="33016"/>
    <cellStyle name="Normal 13 3 3 6" xfId="27058"/>
    <cellStyle name="Normal 13 3 4" xfId="12643"/>
    <cellStyle name="Normal 13 3 4 2" xfId="12644"/>
    <cellStyle name="Normal 13 3 4 2 2" xfId="21050"/>
    <cellStyle name="Normal 13 3 4 2 2 2" xfId="33020"/>
    <cellStyle name="Normal 13 3 4 2 3" xfId="27062"/>
    <cellStyle name="Normal 13 3 4 3" xfId="12645"/>
    <cellStyle name="Normal 13 3 4 4" xfId="21049"/>
    <cellStyle name="Normal 13 3 4 4 2" xfId="33019"/>
    <cellStyle name="Normal 13 3 4 5" xfId="27061"/>
    <cellStyle name="Normal 13 3 5" xfId="12646"/>
    <cellStyle name="Normal 13 3 5 2" xfId="12647"/>
    <cellStyle name="Normal 13 3 5 3" xfId="21051"/>
    <cellStyle name="Normal 13 3 5 3 2" xfId="33021"/>
    <cellStyle name="Normal 13 3 5 4" xfId="27063"/>
    <cellStyle name="Normal 13 3 6" xfId="12648"/>
    <cellStyle name="Normal 13 3 7" xfId="12649"/>
    <cellStyle name="Normal 13 3 8" xfId="21041"/>
    <cellStyle name="Normal 13 3 8 2" xfId="33011"/>
    <cellStyle name="Normal 13 3 9" xfId="27053"/>
    <cellStyle name="Normal 13 4" xfId="12650"/>
    <cellStyle name="Normal 13 4 2" xfId="12651"/>
    <cellStyle name="Normal 13 4 2 2" xfId="12652"/>
    <cellStyle name="Normal 13 4 2 2 2" xfId="21054"/>
    <cellStyle name="Normal 13 4 2 2 2 2" xfId="33024"/>
    <cellStyle name="Normal 13 4 2 2 3" xfId="27066"/>
    <cellStyle name="Normal 13 4 2 3" xfId="12653"/>
    <cellStyle name="Normal 13 4 2 3 2" xfId="21055"/>
    <cellStyle name="Normal 13 4 2 3 2 2" xfId="33025"/>
    <cellStyle name="Normal 13 4 2 3 3" xfId="27067"/>
    <cellStyle name="Normal 13 4 2 4" xfId="21053"/>
    <cellStyle name="Normal 13 4 2 4 2" xfId="33023"/>
    <cellStyle name="Normal 13 4 2 5" xfId="27065"/>
    <cellStyle name="Normal 13 4 3" xfId="12654"/>
    <cellStyle name="Normal 13 4 3 2" xfId="12655"/>
    <cellStyle name="Normal 13 4 3 2 2" xfId="21057"/>
    <cellStyle name="Normal 13 4 3 2 2 2" xfId="33027"/>
    <cellStyle name="Normal 13 4 3 2 3" xfId="27069"/>
    <cellStyle name="Normal 13 4 3 3" xfId="21056"/>
    <cellStyle name="Normal 13 4 3 3 2" xfId="33026"/>
    <cellStyle name="Normal 13 4 3 4" xfId="27068"/>
    <cellStyle name="Normal 13 4 4" xfId="12656"/>
    <cellStyle name="Normal 13 4 4 2" xfId="21058"/>
    <cellStyle name="Normal 13 4 4 2 2" xfId="33028"/>
    <cellStyle name="Normal 13 4 4 3" xfId="27070"/>
    <cellStyle name="Normal 13 4 5" xfId="12657"/>
    <cellStyle name="Normal 13 4 5 2" xfId="21059"/>
    <cellStyle name="Normal 13 4 5 2 2" xfId="33029"/>
    <cellStyle name="Normal 13 4 5 3" xfId="27071"/>
    <cellStyle name="Normal 13 4 6" xfId="12658"/>
    <cellStyle name="Normal 13 4 7" xfId="21052"/>
    <cellStyle name="Normal 13 4 7 2" xfId="33022"/>
    <cellStyle name="Normal 13 4 8" xfId="27064"/>
    <cellStyle name="Normal 13 5" xfId="12659"/>
    <cellStyle name="Normal 13 5 2" xfId="12660"/>
    <cellStyle name="Normal 13 5 2 2" xfId="12661"/>
    <cellStyle name="Normal 13 5 2 2 2" xfId="21062"/>
    <cellStyle name="Normal 13 5 2 2 2 2" xfId="33032"/>
    <cellStyle name="Normal 13 5 2 2 3" xfId="27074"/>
    <cellStyle name="Normal 13 5 2 3" xfId="12662"/>
    <cellStyle name="Normal 13 5 2 4" xfId="21061"/>
    <cellStyle name="Normal 13 5 2 4 2" xfId="33031"/>
    <cellStyle name="Normal 13 5 2 5" xfId="27073"/>
    <cellStyle name="Normal 13 5 3" xfId="12663"/>
    <cellStyle name="Normal 13 5 3 2" xfId="21063"/>
    <cellStyle name="Normal 13 5 3 2 2" xfId="33033"/>
    <cellStyle name="Normal 13 5 3 3" xfId="27075"/>
    <cellStyle name="Normal 13 5 4" xfId="12664"/>
    <cellStyle name="Normal 13 5 4 2" xfId="21064"/>
    <cellStyle name="Normal 13 5 4 2 2" xfId="33034"/>
    <cellStyle name="Normal 13 5 4 3" xfId="27076"/>
    <cellStyle name="Normal 13 5 5" xfId="12665"/>
    <cellStyle name="Normal 13 5 5 2" xfId="21065"/>
    <cellStyle name="Normal 13 5 5 2 2" xfId="33035"/>
    <cellStyle name="Normal 13 5 5 3" xfId="27077"/>
    <cellStyle name="Normal 13 5 6" xfId="12666"/>
    <cellStyle name="Normal 13 5 7" xfId="21060"/>
    <cellStyle name="Normal 13 5 7 2" xfId="33030"/>
    <cellStyle name="Normal 13 5 8" xfId="27072"/>
    <cellStyle name="Normal 13 6" xfId="12667"/>
    <cellStyle name="Normal 13 6 2" xfId="12668"/>
    <cellStyle name="Normal 13 6 2 2" xfId="21067"/>
    <cellStyle name="Normal 13 6 2 2 2" xfId="33037"/>
    <cellStyle name="Normal 13 6 2 3" xfId="27079"/>
    <cellStyle name="Normal 13 6 3" xfId="12669"/>
    <cellStyle name="Normal 13 6 3 2" xfId="21068"/>
    <cellStyle name="Normal 13 6 3 2 2" xfId="33038"/>
    <cellStyle name="Normal 13 6 3 3" xfId="27080"/>
    <cellStyle name="Normal 13 6 4" xfId="12670"/>
    <cellStyle name="Normal 13 6 4 2" xfId="21069"/>
    <cellStyle name="Normal 13 6 4 2 2" xfId="33039"/>
    <cellStyle name="Normal 13 6 4 3" xfId="27081"/>
    <cellStyle name="Normal 13 6 5" xfId="12671"/>
    <cellStyle name="Normal 13 6 5 2" xfId="21070"/>
    <cellStyle name="Normal 13 6 5 2 2" xfId="33040"/>
    <cellStyle name="Normal 13 6 5 3" xfId="27082"/>
    <cellStyle name="Normal 13 6 6" xfId="12672"/>
    <cellStyle name="Normal 13 6 7" xfId="21066"/>
    <cellStyle name="Normal 13 6 7 2" xfId="33036"/>
    <cellStyle name="Normal 13 6 8" xfId="27078"/>
    <cellStyle name="Normal 13 7" xfId="12673"/>
    <cellStyle name="Normal 13 7 2" xfId="12674"/>
    <cellStyle name="Normal 13 7 2 2" xfId="21072"/>
    <cellStyle name="Normal 13 7 2 2 2" xfId="33042"/>
    <cellStyle name="Normal 13 7 2 3" xfId="27084"/>
    <cellStyle name="Normal 13 7 3" xfId="12675"/>
    <cellStyle name="Normal 13 7 3 2" xfId="21073"/>
    <cellStyle name="Normal 13 7 3 2 2" xfId="33043"/>
    <cellStyle name="Normal 13 7 3 3" xfId="27085"/>
    <cellStyle name="Normal 13 7 4" xfId="12676"/>
    <cellStyle name="Normal 13 7 4 2" xfId="21074"/>
    <cellStyle name="Normal 13 7 4 2 2" xfId="33044"/>
    <cellStyle name="Normal 13 7 4 3" xfId="27086"/>
    <cellStyle name="Normal 13 7 5" xfId="12677"/>
    <cellStyle name="Normal 13 7 5 2" xfId="21075"/>
    <cellStyle name="Normal 13 7 5 2 2" xfId="33045"/>
    <cellStyle name="Normal 13 7 5 3" xfId="27087"/>
    <cellStyle name="Normal 13 7 6" xfId="12678"/>
    <cellStyle name="Normal 13 7 7" xfId="21071"/>
    <cellStyle name="Normal 13 7 7 2" xfId="33041"/>
    <cellStyle name="Normal 13 7 8" xfId="27083"/>
    <cellStyle name="Normal 13 8" xfId="12679"/>
    <cellStyle name="Normal 13 8 2" xfId="12680"/>
    <cellStyle name="Normal 13 8 2 2" xfId="21077"/>
    <cellStyle name="Normal 13 8 2 2 2" xfId="33047"/>
    <cellStyle name="Normal 13 8 2 3" xfId="27089"/>
    <cellStyle name="Normal 13 8 3" xfId="12681"/>
    <cellStyle name="Normal 13 8 3 2" xfId="21078"/>
    <cellStyle name="Normal 13 8 3 2 2" xfId="33048"/>
    <cellStyle name="Normal 13 8 3 3" xfId="27090"/>
    <cellStyle name="Normal 13 8 4" xfId="12682"/>
    <cellStyle name="Normal 13 8 4 2" xfId="21079"/>
    <cellStyle name="Normal 13 8 4 2 2" xfId="33049"/>
    <cellStyle name="Normal 13 8 4 3" xfId="27091"/>
    <cellStyle name="Normal 13 8 5" xfId="12683"/>
    <cellStyle name="Normal 13 8 6" xfId="21076"/>
    <cellStyle name="Normal 13 8 6 2" xfId="33046"/>
    <cellStyle name="Normal 13 8 7" xfId="27088"/>
    <cellStyle name="Normal 13 9" xfId="12684"/>
    <cellStyle name="Normal 13 9 2" xfId="12685"/>
    <cellStyle name="Normal 13 9 2 2" xfId="21081"/>
    <cellStyle name="Normal 13 9 2 2 2" xfId="33051"/>
    <cellStyle name="Normal 13 9 2 3" xfId="27093"/>
    <cellStyle name="Normal 13 9 3" xfId="12686"/>
    <cellStyle name="Normal 13 9 3 2" xfId="21082"/>
    <cellStyle name="Normal 13 9 3 2 2" xfId="33052"/>
    <cellStyle name="Normal 13 9 3 3" xfId="27094"/>
    <cellStyle name="Normal 13 9 4" xfId="12687"/>
    <cellStyle name="Normal 13 9 4 2" xfId="21083"/>
    <cellStyle name="Normal 13 9 4 2 2" xfId="33053"/>
    <cellStyle name="Normal 13 9 4 3" xfId="27095"/>
    <cellStyle name="Normal 13 9 5" xfId="21080"/>
    <cellStyle name="Normal 13 9 5 2" xfId="33050"/>
    <cellStyle name="Normal 13 9 6" xfId="27092"/>
    <cellStyle name="Normal 130" xfId="12688"/>
    <cellStyle name="Normal 130 2" xfId="12689"/>
    <cellStyle name="Normal 130 3" xfId="12690"/>
    <cellStyle name="Normal 130 4" xfId="21084"/>
    <cellStyle name="Normal 130 4 2" xfId="33054"/>
    <cellStyle name="Normal 130 5" xfId="27096"/>
    <cellStyle name="Normal 131" xfId="12691"/>
    <cellStyle name="Normal 131 2" xfId="12692"/>
    <cellStyle name="Normal 131 3" xfId="12693"/>
    <cellStyle name="Normal 131 4" xfId="21085"/>
    <cellStyle name="Normal 131 4 2" xfId="33055"/>
    <cellStyle name="Normal 131 5" xfId="27097"/>
    <cellStyle name="Normal 132" xfId="12694"/>
    <cellStyle name="Normal 132 2" xfId="12695"/>
    <cellStyle name="Normal 132 3" xfId="12696"/>
    <cellStyle name="Normal 132 4" xfId="21086"/>
    <cellStyle name="Normal 132 4 2" xfId="33056"/>
    <cellStyle name="Normal 132 5" xfId="27098"/>
    <cellStyle name="Normal 133" xfId="12697"/>
    <cellStyle name="Normal 133 2" xfId="12698"/>
    <cellStyle name="Normal 133 3" xfId="12699"/>
    <cellStyle name="Normal 133 4" xfId="21087"/>
    <cellStyle name="Normal 133 4 2" xfId="33057"/>
    <cellStyle name="Normal 133 5" xfId="27099"/>
    <cellStyle name="Normal 134" xfId="12700"/>
    <cellStyle name="Normal 134 2" xfId="12701"/>
    <cellStyle name="Normal 134 3" xfId="12702"/>
    <cellStyle name="Normal 134 4" xfId="21088"/>
    <cellStyle name="Normal 134 4 2" xfId="33058"/>
    <cellStyle name="Normal 134 5" xfId="27100"/>
    <cellStyle name="Normal 135" xfId="12703"/>
    <cellStyle name="Normal 135 2" xfId="12704"/>
    <cellStyle name="Normal 135 3" xfId="12705"/>
    <cellStyle name="Normal 135 4" xfId="21089"/>
    <cellStyle name="Normal 135 4 2" xfId="33059"/>
    <cellStyle name="Normal 135 5" xfId="27101"/>
    <cellStyle name="Normal 136" xfId="12706"/>
    <cellStyle name="Normal 136 2" xfId="12707"/>
    <cellStyle name="Normal 136 3" xfId="12708"/>
    <cellStyle name="Normal 136 4" xfId="21090"/>
    <cellStyle name="Normal 136 4 2" xfId="33060"/>
    <cellStyle name="Normal 136 5" xfId="27102"/>
    <cellStyle name="Normal 137" xfId="12709"/>
    <cellStyle name="Normal 137 2" xfId="12710"/>
    <cellStyle name="Normal 137 3" xfId="12711"/>
    <cellStyle name="Normal 137 4" xfId="21091"/>
    <cellStyle name="Normal 137 4 2" xfId="33061"/>
    <cellStyle name="Normal 137 5" xfId="27103"/>
    <cellStyle name="Normal 138" xfId="12712"/>
    <cellStyle name="Normal 138 2" xfId="12713"/>
    <cellStyle name="Normal 138 3" xfId="12714"/>
    <cellStyle name="Normal 138 4" xfId="21092"/>
    <cellStyle name="Normal 138 4 2" xfId="33062"/>
    <cellStyle name="Normal 138 5" xfId="27104"/>
    <cellStyle name="Normal 139" xfId="12715"/>
    <cellStyle name="Normal 139 2" xfId="12716"/>
    <cellStyle name="Normal 139 3" xfId="12717"/>
    <cellStyle name="Normal 139 4" xfId="21093"/>
    <cellStyle name="Normal 139 4 2" xfId="33063"/>
    <cellStyle name="Normal 139 5" xfId="27105"/>
    <cellStyle name="Normal 14" xfId="12718"/>
    <cellStyle name="Normal 14 10" xfId="12719"/>
    <cellStyle name="Normal 14 10 2" xfId="12720"/>
    <cellStyle name="Normal 14 10 2 2" xfId="21095"/>
    <cellStyle name="Normal 14 10 2 2 2" xfId="33065"/>
    <cellStyle name="Normal 14 10 2 3" xfId="27107"/>
    <cellStyle name="Normal 14 10 3" xfId="12721"/>
    <cellStyle name="Normal 14 10 3 2" xfId="21096"/>
    <cellStyle name="Normal 14 10 3 2 2" xfId="33066"/>
    <cellStyle name="Normal 14 10 3 3" xfId="27108"/>
    <cellStyle name="Normal 14 10 4" xfId="12722"/>
    <cellStyle name="Normal 14 10 4 2" xfId="21097"/>
    <cellStyle name="Normal 14 10 4 2 2" xfId="33067"/>
    <cellStyle name="Normal 14 10 4 3" xfId="27109"/>
    <cellStyle name="Normal 14 10 5" xfId="21094"/>
    <cellStyle name="Normal 14 10 5 2" xfId="33064"/>
    <cellStyle name="Normal 14 10 6" xfId="27106"/>
    <cellStyle name="Normal 14 11" xfId="12723"/>
    <cellStyle name="Normal 14 11 2" xfId="12724"/>
    <cellStyle name="Normal 14 11 2 2" xfId="21099"/>
    <cellStyle name="Normal 14 11 2 2 2" xfId="33069"/>
    <cellStyle name="Normal 14 11 2 3" xfId="27111"/>
    <cellStyle name="Normal 14 11 3" xfId="12725"/>
    <cellStyle name="Normal 14 11 3 2" xfId="21100"/>
    <cellStyle name="Normal 14 11 3 2 2" xfId="33070"/>
    <cellStyle name="Normal 14 11 3 3" xfId="27112"/>
    <cellStyle name="Normal 14 11 4" xfId="12726"/>
    <cellStyle name="Normal 14 11 4 2" xfId="21101"/>
    <cellStyle name="Normal 14 11 4 2 2" xfId="33071"/>
    <cellStyle name="Normal 14 11 4 3" xfId="27113"/>
    <cellStyle name="Normal 14 11 5" xfId="21098"/>
    <cellStyle name="Normal 14 11 5 2" xfId="33068"/>
    <cellStyle name="Normal 14 11 6" xfId="27110"/>
    <cellStyle name="Normal 14 12" xfId="12727"/>
    <cellStyle name="Normal 14 12 2" xfId="12728"/>
    <cellStyle name="Normal 14 12 2 2" xfId="21103"/>
    <cellStyle name="Normal 14 12 2 2 2" xfId="33073"/>
    <cellStyle name="Normal 14 12 2 3" xfId="27115"/>
    <cellStyle name="Normal 14 12 3" xfId="12729"/>
    <cellStyle name="Normal 14 12 3 2" xfId="21104"/>
    <cellStyle name="Normal 14 12 3 2 2" xfId="33074"/>
    <cellStyle name="Normal 14 12 3 3" xfId="27116"/>
    <cellStyle name="Normal 14 12 4" xfId="12730"/>
    <cellStyle name="Normal 14 12 4 2" xfId="21105"/>
    <cellStyle name="Normal 14 12 4 2 2" xfId="33075"/>
    <cellStyle name="Normal 14 12 4 3" xfId="27117"/>
    <cellStyle name="Normal 14 12 5" xfId="21102"/>
    <cellStyle name="Normal 14 12 5 2" xfId="33072"/>
    <cellStyle name="Normal 14 12 6" xfId="27114"/>
    <cellStyle name="Normal 14 13" xfId="12731"/>
    <cellStyle name="Normal 14 13 2" xfId="12732"/>
    <cellStyle name="Normal 14 13 2 2" xfId="21107"/>
    <cellStyle name="Normal 14 13 2 2 2" xfId="33077"/>
    <cellStyle name="Normal 14 13 2 3" xfId="27119"/>
    <cellStyle name="Normal 14 13 3" xfId="12733"/>
    <cellStyle name="Normal 14 13 3 2" xfId="21108"/>
    <cellStyle name="Normal 14 13 3 2 2" xfId="33078"/>
    <cellStyle name="Normal 14 13 3 3" xfId="27120"/>
    <cellStyle name="Normal 14 13 4" xfId="12734"/>
    <cellStyle name="Normal 14 13 4 2" xfId="21109"/>
    <cellStyle name="Normal 14 13 4 2 2" xfId="33079"/>
    <cellStyle name="Normal 14 13 4 3" xfId="27121"/>
    <cellStyle name="Normal 14 13 5" xfId="21106"/>
    <cellStyle name="Normal 14 13 5 2" xfId="33076"/>
    <cellStyle name="Normal 14 13 6" xfId="27118"/>
    <cellStyle name="Normal 14 14" xfId="12735"/>
    <cellStyle name="Normal 14 14 2" xfId="12736"/>
    <cellStyle name="Normal 14 14 2 2" xfId="21111"/>
    <cellStyle name="Normal 14 14 2 2 2" xfId="33081"/>
    <cellStyle name="Normal 14 14 2 3" xfId="27123"/>
    <cellStyle name="Normal 14 14 3" xfId="12737"/>
    <cellStyle name="Normal 14 14 3 2" xfId="21112"/>
    <cellStyle name="Normal 14 14 3 2 2" xfId="33082"/>
    <cellStyle name="Normal 14 14 3 3" xfId="27124"/>
    <cellStyle name="Normal 14 14 4" xfId="12738"/>
    <cellStyle name="Normal 14 14 4 2" xfId="21113"/>
    <cellStyle name="Normal 14 14 4 2 2" xfId="33083"/>
    <cellStyle name="Normal 14 14 4 3" xfId="27125"/>
    <cellStyle name="Normal 14 14 5" xfId="21110"/>
    <cellStyle name="Normal 14 14 5 2" xfId="33080"/>
    <cellStyle name="Normal 14 14 6" xfId="27122"/>
    <cellStyle name="Normal 14 15" xfId="12739"/>
    <cellStyle name="Normal 14 15 2" xfId="12740"/>
    <cellStyle name="Normal 14 15 2 2" xfId="21115"/>
    <cellStyle name="Normal 14 15 2 2 2" xfId="33085"/>
    <cellStyle name="Normal 14 15 2 3" xfId="27127"/>
    <cellStyle name="Normal 14 15 3" xfId="12741"/>
    <cellStyle name="Normal 14 15 3 2" xfId="21116"/>
    <cellStyle name="Normal 14 15 3 2 2" xfId="33086"/>
    <cellStyle name="Normal 14 15 3 3" xfId="27128"/>
    <cellStyle name="Normal 14 15 4" xfId="12742"/>
    <cellStyle name="Normal 14 15 4 2" xfId="21117"/>
    <cellStyle name="Normal 14 15 4 2 2" xfId="33087"/>
    <cellStyle name="Normal 14 15 4 3" xfId="27129"/>
    <cellStyle name="Normal 14 15 5" xfId="21114"/>
    <cellStyle name="Normal 14 15 5 2" xfId="33084"/>
    <cellStyle name="Normal 14 15 6" xfId="27126"/>
    <cellStyle name="Normal 14 16" xfId="12743"/>
    <cellStyle name="Normal 14 16 2" xfId="12744"/>
    <cellStyle name="Normal 14 16 2 2" xfId="21119"/>
    <cellStyle name="Normal 14 16 2 2 2" xfId="33089"/>
    <cellStyle name="Normal 14 16 2 3" xfId="27131"/>
    <cellStyle name="Normal 14 16 3" xfId="12745"/>
    <cellStyle name="Normal 14 16 3 2" xfId="21120"/>
    <cellStyle name="Normal 14 16 3 2 2" xfId="33090"/>
    <cellStyle name="Normal 14 16 3 3" xfId="27132"/>
    <cellStyle name="Normal 14 16 4" xfId="12746"/>
    <cellStyle name="Normal 14 16 4 2" xfId="21121"/>
    <cellStyle name="Normal 14 16 4 2 2" xfId="33091"/>
    <cellStyle name="Normal 14 16 4 3" xfId="27133"/>
    <cellStyle name="Normal 14 16 5" xfId="21118"/>
    <cellStyle name="Normal 14 16 5 2" xfId="33088"/>
    <cellStyle name="Normal 14 16 6" xfId="27130"/>
    <cellStyle name="Normal 14 17" xfId="12747"/>
    <cellStyle name="Normal 14 17 2" xfId="12748"/>
    <cellStyle name="Normal 14 17 2 2" xfId="21123"/>
    <cellStyle name="Normal 14 17 2 2 2" xfId="33093"/>
    <cellStyle name="Normal 14 17 2 3" xfId="27135"/>
    <cellStyle name="Normal 14 17 3" xfId="12749"/>
    <cellStyle name="Normal 14 17 3 2" xfId="21124"/>
    <cellStyle name="Normal 14 17 3 2 2" xfId="33094"/>
    <cellStyle name="Normal 14 17 3 3" xfId="27136"/>
    <cellStyle name="Normal 14 17 4" xfId="12750"/>
    <cellStyle name="Normal 14 17 4 2" xfId="21125"/>
    <cellStyle name="Normal 14 17 4 2 2" xfId="33095"/>
    <cellStyle name="Normal 14 17 4 3" xfId="27137"/>
    <cellStyle name="Normal 14 17 5" xfId="21122"/>
    <cellStyle name="Normal 14 17 5 2" xfId="33092"/>
    <cellStyle name="Normal 14 17 6" xfId="27134"/>
    <cellStyle name="Normal 14 18" xfId="12751"/>
    <cellStyle name="Normal 14 18 2" xfId="12752"/>
    <cellStyle name="Normal 14 18 2 2" xfId="12753"/>
    <cellStyle name="Normal 14 18 2 2 2" xfId="12754"/>
    <cellStyle name="Normal 14 18 2 2 2 2" xfId="21129"/>
    <cellStyle name="Normal 14 18 2 2 2 2 2" xfId="33099"/>
    <cellStyle name="Normal 14 18 2 2 2 3" xfId="27141"/>
    <cellStyle name="Normal 14 18 2 2 3" xfId="21128"/>
    <cellStyle name="Normal 14 18 2 2 3 2" xfId="33098"/>
    <cellStyle name="Normal 14 18 2 2 4" xfId="27140"/>
    <cellStyle name="Normal 14 18 2 3" xfId="12755"/>
    <cellStyle name="Normal 14 18 2 3 2" xfId="21130"/>
    <cellStyle name="Normal 14 18 2 3 2 2" xfId="33100"/>
    <cellStyle name="Normal 14 18 2 3 3" xfId="27142"/>
    <cellStyle name="Normal 14 18 2 4" xfId="21127"/>
    <cellStyle name="Normal 14 18 2 4 2" xfId="33097"/>
    <cellStyle name="Normal 14 18 2 5" xfId="27139"/>
    <cellStyle name="Normal 14 18 3" xfId="12756"/>
    <cellStyle name="Normal 14 18 3 2" xfId="12757"/>
    <cellStyle name="Normal 14 18 3 2 2" xfId="21132"/>
    <cellStyle name="Normal 14 18 3 2 2 2" xfId="33102"/>
    <cellStyle name="Normal 14 18 3 2 3" xfId="27144"/>
    <cellStyle name="Normal 14 18 3 3" xfId="21131"/>
    <cellStyle name="Normal 14 18 3 3 2" xfId="33101"/>
    <cellStyle name="Normal 14 18 3 4" xfId="27143"/>
    <cellStyle name="Normal 14 18 4" xfId="12758"/>
    <cellStyle name="Normal 14 18 4 2" xfId="21133"/>
    <cellStyle name="Normal 14 18 4 2 2" xfId="33103"/>
    <cellStyle name="Normal 14 18 4 3" xfId="27145"/>
    <cellStyle name="Normal 14 18 5" xfId="21126"/>
    <cellStyle name="Normal 14 18 5 2" xfId="33096"/>
    <cellStyle name="Normal 14 18 6" xfId="27138"/>
    <cellStyle name="Normal 14 19" xfId="12759"/>
    <cellStyle name="Normal 14 19 2" xfId="21134"/>
    <cellStyle name="Normal 14 19 2 2" xfId="33104"/>
    <cellStyle name="Normal 14 19 3" xfId="27146"/>
    <cellStyle name="Normal 14 2" xfId="12760"/>
    <cellStyle name="Normal 14 2 10" xfId="27147"/>
    <cellStyle name="Normal 14 2 2" xfId="12761"/>
    <cellStyle name="Normal 14 2 2 2" xfId="12762"/>
    <cellStyle name="Normal 14 2 2 2 2" xfId="12763"/>
    <cellStyle name="Normal 14 2 2 2 2 2" xfId="21138"/>
    <cellStyle name="Normal 14 2 2 2 2 2 2" xfId="33108"/>
    <cellStyle name="Normal 14 2 2 2 2 3" xfId="27150"/>
    <cellStyle name="Normal 14 2 2 2 3" xfId="12764"/>
    <cellStyle name="Normal 14 2 2 2 3 2" xfId="21139"/>
    <cellStyle name="Normal 14 2 2 2 3 2 2" xfId="33109"/>
    <cellStyle name="Normal 14 2 2 2 3 3" xfId="27151"/>
    <cellStyle name="Normal 14 2 2 2 4" xfId="21137"/>
    <cellStyle name="Normal 14 2 2 2 4 2" xfId="33107"/>
    <cellStyle name="Normal 14 2 2 2 5" xfId="27149"/>
    <cellStyle name="Normal 14 2 2 3" xfId="12765"/>
    <cellStyle name="Normal 14 2 2 3 2" xfId="12766"/>
    <cellStyle name="Normal 14 2 2 3 2 2" xfId="21141"/>
    <cellStyle name="Normal 14 2 2 3 2 2 2" xfId="33111"/>
    <cellStyle name="Normal 14 2 2 3 2 3" xfId="27153"/>
    <cellStyle name="Normal 14 2 2 3 3" xfId="21140"/>
    <cellStyle name="Normal 14 2 2 3 3 2" xfId="33110"/>
    <cellStyle name="Normal 14 2 2 3 4" xfId="27152"/>
    <cellStyle name="Normal 14 2 2 4" xfId="12767"/>
    <cellStyle name="Normal 14 2 2 4 2" xfId="21142"/>
    <cellStyle name="Normal 14 2 2 4 2 2" xfId="33112"/>
    <cellStyle name="Normal 14 2 2 4 3" xfId="27154"/>
    <cellStyle name="Normal 14 2 2 5" xfId="12768"/>
    <cellStyle name="Normal 14 2 2 5 2" xfId="21143"/>
    <cellStyle name="Normal 14 2 2 5 2 2" xfId="33113"/>
    <cellStyle name="Normal 14 2 2 5 3" xfId="27155"/>
    <cellStyle name="Normal 14 2 2 6" xfId="12769"/>
    <cellStyle name="Normal 14 2 2 6 2" xfId="21144"/>
    <cellStyle name="Normal 14 2 2 6 2 2" xfId="33114"/>
    <cellStyle name="Normal 14 2 2 6 3" xfId="27156"/>
    <cellStyle name="Normal 14 2 2 7" xfId="12770"/>
    <cellStyle name="Normal 14 2 2 7 2" xfId="21145"/>
    <cellStyle name="Normal 14 2 2 7 2 2" xfId="33115"/>
    <cellStyle name="Normal 14 2 2 7 3" xfId="27157"/>
    <cellStyle name="Normal 14 2 2 8" xfId="21136"/>
    <cellStyle name="Normal 14 2 2 8 2" xfId="33106"/>
    <cellStyle name="Normal 14 2 2 9" xfId="27148"/>
    <cellStyle name="Normal 14 2 3" xfId="12771"/>
    <cellStyle name="Normal 14 2 3 2" xfId="12772"/>
    <cellStyle name="Normal 14 2 3 2 2" xfId="12773"/>
    <cellStyle name="Normal 14 2 3 2 2 2" xfId="21148"/>
    <cellStyle name="Normal 14 2 3 2 2 2 2" xfId="33118"/>
    <cellStyle name="Normal 14 2 3 2 2 3" xfId="27160"/>
    <cellStyle name="Normal 14 2 3 2 3" xfId="21147"/>
    <cellStyle name="Normal 14 2 3 2 3 2" xfId="33117"/>
    <cellStyle name="Normal 14 2 3 2 4" xfId="27159"/>
    <cellStyle name="Normal 14 2 3 3" xfId="12774"/>
    <cellStyle name="Normal 14 2 3 3 2" xfId="21149"/>
    <cellStyle name="Normal 14 2 3 3 2 2" xfId="33119"/>
    <cellStyle name="Normal 14 2 3 3 3" xfId="27161"/>
    <cellStyle name="Normal 14 2 3 4" xfId="12775"/>
    <cellStyle name="Normal 14 2 3 4 2" xfId="21150"/>
    <cellStyle name="Normal 14 2 3 4 2 2" xfId="33120"/>
    <cellStyle name="Normal 14 2 3 4 3" xfId="27162"/>
    <cellStyle name="Normal 14 2 3 5" xfId="21146"/>
    <cellStyle name="Normal 14 2 3 5 2" xfId="33116"/>
    <cellStyle name="Normal 14 2 3 6" xfId="27158"/>
    <cellStyle name="Normal 14 2 4" xfId="12776"/>
    <cellStyle name="Normal 14 2 4 2" xfId="12777"/>
    <cellStyle name="Normal 14 2 4 2 2" xfId="21152"/>
    <cellStyle name="Normal 14 2 4 2 2 2" xfId="33122"/>
    <cellStyle name="Normal 14 2 4 2 3" xfId="27164"/>
    <cellStyle name="Normal 14 2 4 3" xfId="12778"/>
    <cellStyle name="Normal 14 2 4 3 2" xfId="21153"/>
    <cellStyle name="Normal 14 2 4 3 2 2" xfId="33123"/>
    <cellStyle name="Normal 14 2 4 3 3" xfId="27165"/>
    <cellStyle name="Normal 14 2 4 4" xfId="21151"/>
    <cellStyle name="Normal 14 2 4 4 2" xfId="33121"/>
    <cellStyle name="Normal 14 2 4 5" xfId="27163"/>
    <cellStyle name="Normal 14 2 5" xfId="12779"/>
    <cellStyle name="Normal 14 2 5 2" xfId="21154"/>
    <cellStyle name="Normal 14 2 5 2 2" xfId="33124"/>
    <cellStyle name="Normal 14 2 5 3" xfId="27166"/>
    <cellStyle name="Normal 14 2 6" xfId="12780"/>
    <cellStyle name="Normal 14 2 6 2" xfId="21155"/>
    <cellStyle name="Normal 14 2 6 2 2" xfId="33125"/>
    <cellStyle name="Normal 14 2 6 3" xfId="27167"/>
    <cellStyle name="Normal 14 2 7" xfId="12781"/>
    <cellStyle name="Normal 14 2 7 2" xfId="21156"/>
    <cellStyle name="Normal 14 2 7 2 2" xfId="33126"/>
    <cellStyle name="Normal 14 2 7 3" xfId="27168"/>
    <cellStyle name="Normal 14 2 8" xfId="12782"/>
    <cellStyle name="Normal 14 2 8 2" xfId="21157"/>
    <cellStyle name="Normal 14 2 8 2 2" xfId="33127"/>
    <cellStyle name="Normal 14 2 8 3" xfId="27169"/>
    <cellStyle name="Normal 14 2 9" xfId="21135"/>
    <cellStyle name="Normal 14 2 9 2" xfId="33105"/>
    <cellStyle name="Normal 14 20" xfId="12783"/>
    <cellStyle name="Normal 14 20 2" xfId="21158"/>
    <cellStyle name="Normal 14 20 2 2" xfId="33128"/>
    <cellStyle name="Normal 14 20 3" xfId="27170"/>
    <cellStyle name="Normal 14 21" xfId="12784"/>
    <cellStyle name="Normal 14 21 2" xfId="21159"/>
    <cellStyle name="Normal 14 21 2 2" xfId="33129"/>
    <cellStyle name="Normal 14 21 3" xfId="27171"/>
    <cellStyle name="Normal 14 3" xfId="12785"/>
    <cellStyle name="Normal 14 3 2" xfId="12786"/>
    <cellStyle name="Normal 14 3 2 2" xfId="12787"/>
    <cellStyle name="Normal 14 3 2 2 2" xfId="21162"/>
    <cellStyle name="Normal 14 3 2 2 2 2" xfId="33132"/>
    <cellStyle name="Normal 14 3 2 2 3" xfId="27174"/>
    <cellStyle name="Normal 14 3 2 3" xfId="12788"/>
    <cellStyle name="Normal 14 3 2 3 2" xfId="21163"/>
    <cellStyle name="Normal 14 3 2 3 2 2" xfId="33133"/>
    <cellStyle name="Normal 14 3 2 3 3" xfId="27175"/>
    <cellStyle name="Normal 14 3 2 4" xfId="12789"/>
    <cellStyle name="Normal 14 3 2 4 2" xfId="21164"/>
    <cellStyle name="Normal 14 3 2 4 2 2" xfId="33134"/>
    <cellStyle name="Normal 14 3 2 4 3" xfId="27176"/>
    <cellStyle name="Normal 14 3 2 5" xfId="12790"/>
    <cellStyle name="Normal 14 3 2 5 2" xfId="21165"/>
    <cellStyle name="Normal 14 3 2 5 2 2" xfId="33135"/>
    <cellStyle name="Normal 14 3 2 5 3" xfId="27177"/>
    <cellStyle name="Normal 14 3 2 6" xfId="12791"/>
    <cellStyle name="Normal 14 3 2 6 2" xfId="21166"/>
    <cellStyle name="Normal 14 3 2 6 2 2" xfId="33136"/>
    <cellStyle name="Normal 14 3 2 6 3" xfId="27178"/>
    <cellStyle name="Normal 14 3 2 7" xfId="21161"/>
    <cellStyle name="Normal 14 3 2 7 2" xfId="33131"/>
    <cellStyle name="Normal 14 3 2 8" xfId="27173"/>
    <cellStyle name="Normal 14 3 3" xfId="12792"/>
    <cellStyle name="Normal 14 3 3 2" xfId="12793"/>
    <cellStyle name="Normal 14 3 3 2 2" xfId="21168"/>
    <cellStyle name="Normal 14 3 3 2 2 2" xfId="33138"/>
    <cellStyle name="Normal 14 3 3 2 3" xfId="27180"/>
    <cellStyle name="Normal 14 3 3 3" xfId="12794"/>
    <cellStyle name="Normal 14 3 3 3 2" xfId="21169"/>
    <cellStyle name="Normal 14 3 3 3 2 2" xfId="33139"/>
    <cellStyle name="Normal 14 3 3 3 3" xfId="27181"/>
    <cellStyle name="Normal 14 3 3 4" xfId="21167"/>
    <cellStyle name="Normal 14 3 3 4 2" xfId="33137"/>
    <cellStyle name="Normal 14 3 3 5" xfId="27179"/>
    <cellStyle name="Normal 14 3 4" xfId="12795"/>
    <cellStyle name="Normal 14 3 4 2" xfId="12796"/>
    <cellStyle name="Normal 14 3 4 2 2" xfId="21171"/>
    <cellStyle name="Normal 14 3 4 2 2 2" xfId="33141"/>
    <cellStyle name="Normal 14 3 4 2 3" xfId="27183"/>
    <cellStyle name="Normal 14 3 4 3" xfId="21170"/>
    <cellStyle name="Normal 14 3 4 3 2" xfId="33140"/>
    <cellStyle name="Normal 14 3 4 4" xfId="27182"/>
    <cellStyle name="Normal 14 3 5" xfId="12797"/>
    <cellStyle name="Normal 14 3 5 2" xfId="21172"/>
    <cellStyle name="Normal 14 3 5 2 2" xfId="33142"/>
    <cellStyle name="Normal 14 3 5 3" xfId="27184"/>
    <cellStyle name="Normal 14 3 6" xfId="12798"/>
    <cellStyle name="Normal 14 3 6 2" xfId="21173"/>
    <cellStyle name="Normal 14 3 6 2 2" xfId="33143"/>
    <cellStyle name="Normal 14 3 6 3" xfId="27185"/>
    <cellStyle name="Normal 14 3 7" xfId="12799"/>
    <cellStyle name="Normal 14 3 7 2" xfId="21174"/>
    <cellStyle name="Normal 14 3 7 2 2" xfId="33144"/>
    <cellStyle name="Normal 14 3 7 3" xfId="27186"/>
    <cellStyle name="Normal 14 3 8" xfId="21160"/>
    <cellStyle name="Normal 14 3 8 2" xfId="33130"/>
    <cellStyle name="Normal 14 3 9" xfId="27172"/>
    <cellStyle name="Normal 14 4" xfId="12800"/>
    <cellStyle name="Normal 14 4 2" xfId="12801"/>
    <cellStyle name="Normal 14 4 2 2" xfId="12802"/>
    <cellStyle name="Normal 14 4 2 2 2" xfId="21177"/>
    <cellStyle name="Normal 14 4 2 2 2 2" xfId="33147"/>
    <cellStyle name="Normal 14 4 2 2 3" xfId="27189"/>
    <cellStyle name="Normal 14 4 2 3" xfId="12803"/>
    <cellStyle name="Normal 14 4 2 3 2" xfId="21178"/>
    <cellStyle name="Normal 14 4 2 3 2 2" xfId="33148"/>
    <cellStyle name="Normal 14 4 2 3 3" xfId="27190"/>
    <cellStyle name="Normal 14 4 2 4" xfId="12804"/>
    <cellStyle name="Normal 14 4 2 4 2" xfId="21179"/>
    <cellStyle name="Normal 14 4 2 4 2 2" xfId="33149"/>
    <cellStyle name="Normal 14 4 2 4 3" xfId="27191"/>
    <cellStyle name="Normal 14 4 2 5" xfId="12805"/>
    <cellStyle name="Normal 14 4 2 5 2" xfId="21180"/>
    <cellStyle name="Normal 14 4 2 5 2 2" xfId="33150"/>
    <cellStyle name="Normal 14 4 2 5 3" xfId="27192"/>
    <cellStyle name="Normal 14 4 2 6" xfId="12806"/>
    <cellStyle name="Normal 14 4 2 6 2" xfId="21181"/>
    <cellStyle name="Normal 14 4 2 6 2 2" xfId="33151"/>
    <cellStyle name="Normal 14 4 2 6 3" xfId="27193"/>
    <cellStyle name="Normal 14 4 2 7" xfId="21176"/>
    <cellStyle name="Normal 14 4 2 7 2" xfId="33146"/>
    <cellStyle name="Normal 14 4 2 8" xfId="27188"/>
    <cellStyle name="Normal 14 4 3" xfId="12807"/>
    <cellStyle name="Normal 14 4 3 2" xfId="12808"/>
    <cellStyle name="Normal 14 4 3 2 2" xfId="21183"/>
    <cellStyle name="Normal 14 4 3 2 2 2" xfId="33153"/>
    <cellStyle name="Normal 14 4 3 2 3" xfId="27195"/>
    <cellStyle name="Normal 14 4 3 3" xfId="21182"/>
    <cellStyle name="Normal 14 4 3 3 2" xfId="33152"/>
    <cellStyle name="Normal 14 4 3 4" xfId="27194"/>
    <cellStyle name="Normal 14 4 4" xfId="12809"/>
    <cellStyle name="Normal 14 4 4 2" xfId="12810"/>
    <cellStyle name="Normal 14 4 4 2 2" xfId="21185"/>
    <cellStyle name="Normal 14 4 4 2 2 2" xfId="33155"/>
    <cellStyle name="Normal 14 4 4 2 3" xfId="27197"/>
    <cellStyle name="Normal 14 4 4 3" xfId="21184"/>
    <cellStyle name="Normal 14 4 4 3 2" xfId="33154"/>
    <cellStyle name="Normal 14 4 4 4" xfId="27196"/>
    <cellStyle name="Normal 14 4 5" xfId="12811"/>
    <cellStyle name="Normal 14 4 5 2" xfId="21186"/>
    <cellStyle name="Normal 14 4 5 2 2" xfId="33156"/>
    <cellStyle name="Normal 14 4 5 3" xfId="27198"/>
    <cellStyle name="Normal 14 4 6" xfId="12812"/>
    <cellStyle name="Normal 14 4 6 2" xfId="21187"/>
    <cellStyle name="Normal 14 4 6 2 2" xfId="33157"/>
    <cellStyle name="Normal 14 4 6 3" xfId="27199"/>
    <cellStyle name="Normal 14 4 7" xfId="12813"/>
    <cellStyle name="Normal 14 4 8" xfId="21175"/>
    <cellStyle name="Normal 14 4 8 2" xfId="33145"/>
    <cellStyle name="Normal 14 4 9" xfId="27187"/>
    <cellStyle name="Normal 14 5" xfId="12814"/>
    <cellStyle name="Normal 14 5 2" xfId="12815"/>
    <cellStyle name="Normal 14 5 2 2" xfId="12816"/>
    <cellStyle name="Normal 14 5 2 2 2" xfId="21190"/>
    <cellStyle name="Normal 14 5 2 2 2 2" xfId="33160"/>
    <cellStyle name="Normal 14 5 2 2 3" xfId="27202"/>
    <cellStyle name="Normal 14 5 2 3" xfId="12817"/>
    <cellStyle name="Normal 14 5 2 3 2" xfId="21191"/>
    <cellStyle name="Normal 14 5 2 3 2 2" xfId="33161"/>
    <cellStyle name="Normal 14 5 2 3 3" xfId="27203"/>
    <cellStyle name="Normal 14 5 2 4" xfId="12818"/>
    <cellStyle name="Normal 14 5 2 4 2" xfId="21192"/>
    <cellStyle name="Normal 14 5 2 4 2 2" xfId="33162"/>
    <cellStyle name="Normal 14 5 2 4 3" xfId="27204"/>
    <cellStyle name="Normal 14 5 2 5" xfId="12819"/>
    <cellStyle name="Normal 14 5 2 5 2" xfId="21193"/>
    <cellStyle name="Normal 14 5 2 5 2 2" xfId="33163"/>
    <cellStyle name="Normal 14 5 2 5 3" xfId="27205"/>
    <cellStyle name="Normal 14 5 2 6" xfId="21189"/>
    <cellStyle name="Normal 14 5 2 6 2" xfId="33159"/>
    <cellStyle name="Normal 14 5 2 7" xfId="27201"/>
    <cellStyle name="Normal 14 5 3" xfId="12820"/>
    <cellStyle name="Normal 14 5 3 2" xfId="12821"/>
    <cellStyle name="Normal 14 5 3 2 2" xfId="21195"/>
    <cellStyle name="Normal 14 5 3 2 2 2" xfId="33165"/>
    <cellStyle name="Normal 14 5 3 2 3" xfId="27207"/>
    <cellStyle name="Normal 14 5 3 3" xfId="21194"/>
    <cellStyle name="Normal 14 5 3 3 2" xfId="33164"/>
    <cellStyle name="Normal 14 5 3 4" xfId="27206"/>
    <cellStyle name="Normal 14 5 4" xfId="12822"/>
    <cellStyle name="Normal 14 5 4 2" xfId="12823"/>
    <cellStyle name="Normal 14 5 4 2 2" xfId="21197"/>
    <cellStyle name="Normal 14 5 4 2 2 2" xfId="33167"/>
    <cellStyle name="Normal 14 5 4 2 3" xfId="27209"/>
    <cellStyle name="Normal 14 5 4 3" xfId="21196"/>
    <cellStyle name="Normal 14 5 4 3 2" xfId="33166"/>
    <cellStyle name="Normal 14 5 4 4" xfId="27208"/>
    <cellStyle name="Normal 14 5 5" xfId="12824"/>
    <cellStyle name="Normal 14 5 5 2" xfId="21198"/>
    <cellStyle name="Normal 14 5 5 2 2" xfId="33168"/>
    <cellStyle name="Normal 14 5 5 3" xfId="27210"/>
    <cellStyle name="Normal 14 5 6" xfId="12825"/>
    <cellStyle name="Normal 14 5 6 2" xfId="21199"/>
    <cellStyle name="Normal 14 5 6 2 2" xfId="33169"/>
    <cellStyle name="Normal 14 5 6 3" xfId="27211"/>
    <cellStyle name="Normal 14 5 7" xfId="12826"/>
    <cellStyle name="Normal 14 5 8" xfId="21188"/>
    <cellStyle name="Normal 14 5 8 2" xfId="33158"/>
    <cellStyle name="Normal 14 5 9" xfId="27200"/>
    <cellStyle name="Normal 14 6" xfId="12827"/>
    <cellStyle name="Normal 14 6 2" xfId="12828"/>
    <cellStyle name="Normal 14 6 2 2" xfId="21201"/>
    <cellStyle name="Normal 14 6 2 2 2" xfId="33171"/>
    <cellStyle name="Normal 14 6 2 3" xfId="27213"/>
    <cellStyle name="Normal 14 6 3" xfId="12829"/>
    <cellStyle name="Normal 14 6 3 2" xfId="21202"/>
    <cellStyle name="Normal 14 6 3 2 2" xfId="33172"/>
    <cellStyle name="Normal 14 6 3 3" xfId="27214"/>
    <cellStyle name="Normal 14 6 4" xfId="12830"/>
    <cellStyle name="Normal 14 6 4 2" xfId="21203"/>
    <cellStyle name="Normal 14 6 4 2 2" xfId="33173"/>
    <cellStyle name="Normal 14 6 4 3" xfId="27215"/>
    <cellStyle name="Normal 14 6 5" xfId="12831"/>
    <cellStyle name="Normal 14 6 5 2" xfId="21204"/>
    <cellStyle name="Normal 14 6 5 2 2" xfId="33174"/>
    <cellStyle name="Normal 14 6 5 3" xfId="27216"/>
    <cellStyle name="Normal 14 6 6" xfId="21200"/>
    <cellStyle name="Normal 14 6 6 2" xfId="33170"/>
    <cellStyle name="Normal 14 6 7" xfId="27212"/>
    <cellStyle name="Normal 14 7" xfId="12832"/>
    <cellStyle name="Normal 14 7 2" xfId="12833"/>
    <cellStyle name="Normal 14 7 2 2" xfId="21206"/>
    <cellStyle name="Normal 14 7 2 2 2" xfId="33176"/>
    <cellStyle name="Normal 14 7 2 3" xfId="27218"/>
    <cellStyle name="Normal 14 7 3" xfId="12834"/>
    <cellStyle name="Normal 14 7 3 2" xfId="21207"/>
    <cellStyle name="Normal 14 7 3 2 2" xfId="33177"/>
    <cellStyle name="Normal 14 7 3 3" xfId="27219"/>
    <cellStyle name="Normal 14 7 4" xfId="12835"/>
    <cellStyle name="Normal 14 7 4 2" xfId="21208"/>
    <cellStyle name="Normal 14 7 4 2 2" xfId="33178"/>
    <cellStyle name="Normal 14 7 4 3" xfId="27220"/>
    <cellStyle name="Normal 14 7 5" xfId="21205"/>
    <cellStyle name="Normal 14 7 5 2" xfId="33175"/>
    <cellStyle name="Normal 14 7 6" xfId="27217"/>
    <cellStyle name="Normal 14 8" xfId="12836"/>
    <cellStyle name="Normal 14 8 2" xfId="12837"/>
    <cellStyle name="Normal 14 8 2 2" xfId="21210"/>
    <cellStyle name="Normal 14 8 2 2 2" xfId="33180"/>
    <cellStyle name="Normal 14 8 2 3" xfId="27222"/>
    <cellStyle name="Normal 14 8 3" xfId="12838"/>
    <cellStyle name="Normal 14 8 3 2" xfId="21211"/>
    <cellStyle name="Normal 14 8 3 2 2" xfId="33181"/>
    <cellStyle name="Normal 14 8 3 3" xfId="27223"/>
    <cellStyle name="Normal 14 8 4" xfId="12839"/>
    <cellStyle name="Normal 14 8 4 2" xfId="21212"/>
    <cellStyle name="Normal 14 8 4 2 2" xfId="33182"/>
    <cellStyle name="Normal 14 8 4 3" xfId="27224"/>
    <cellStyle name="Normal 14 8 5" xfId="21209"/>
    <cellStyle name="Normal 14 8 5 2" xfId="33179"/>
    <cellStyle name="Normal 14 8 6" xfId="27221"/>
    <cellStyle name="Normal 14 9" xfId="12840"/>
    <cellStyle name="Normal 14 9 2" xfId="12841"/>
    <cellStyle name="Normal 14 9 2 2" xfId="21214"/>
    <cellStyle name="Normal 14 9 2 2 2" xfId="33184"/>
    <cellStyle name="Normal 14 9 2 3" xfId="27226"/>
    <cellStyle name="Normal 14 9 3" xfId="12842"/>
    <cellStyle name="Normal 14 9 3 2" xfId="21215"/>
    <cellStyle name="Normal 14 9 3 2 2" xfId="33185"/>
    <cellStyle name="Normal 14 9 3 3" xfId="27227"/>
    <cellStyle name="Normal 14 9 4" xfId="12843"/>
    <cellStyle name="Normal 14 9 4 2" xfId="21216"/>
    <cellStyle name="Normal 14 9 4 2 2" xfId="33186"/>
    <cellStyle name="Normal 14 9 4 3" xfId="27228"/>
    <cellStyle name="Normal 14 9 5" xfId="21213"/>
    <cellStyle name="Normal 14 9 5 2" xfId="33183"/>
    <cellStyle name="Normal 14 9 6" xfId="27225"/>
    <cellStyle name="Normal 140" xfId="12844"/>
    <cellStyle name="Normal 140 2" xfId="12845"/>
    <cellStyle name="Normal 140 3" xfId="12846"/>
    <cellStyle name="Normal 140 4" xfId="21217"/>
    <cellStyle name="Normal 140 4 2" xfId="33187"/>
    <cellStyle name="Normal 140 5" xfId="27229"/>
    <cellStyle name="Normal 141" xfId="12847"/>
    <cellStyle name="Normal 141 2" xfId="12848"/>
    <cellStyle name="Normal 141 3" xfId="12849"/>
    <cellStyle name="Normal 141 4" xfId="21218"/>
    <cellStyle name="Normal 141 4 2" xfId="33188"/>
    <cellStyle name="Normal 141 5" xfId="27230"/>
    <cellStyle name="Normal 142" xfId="12850"/>
    <cellStyle name="Normal 142 2" xfId="12851"/>
    <cellStyle name="Normal 142 3" xfId="12852"/>
    <cellStyle name="Normal 142 4" xfId="21219"/>
    <cellStyle name="Normal 142 4 2" xfId="33189"/>
    <cellStyle name="Normal 142 5" xfId="27231"/>
    <cellStyle name="Normal 143" xfId="12853"/>
    <cellStyle name="Normal 143 2" xfId="12854"/>
    <cellStyle name="Normal 143 3" xfId="12855"/>
    <cellStyle name="Normal 143 4" xfId="21220"/>
    <cellStyle name="Normal 143 4 2" xfId="33190"/>
    <cellStyle name="Normal 143 5" xfId="27232"/>
    <cellStyle name="Normal 144" xfId="12856"/>
    <cellStyle name="Normal 144 2" xfId="12857"/>
    <cellStyle name="Normal 144 3" xfId="12858"/>
    <cellStyle name="Normal 144 4" xfId="21221"/>
    <cellStyle name="Normal 144 4 2" xfId="33191"/>
    <cellStyle name="Normal 144 5" xfId="27233"/>
    <cellStyle name="Normal 145" xfId="12859"/>
    <cellStyle name="Normal 145 2" xfId="12860"/>
    <cellStyle name="Normal 145 3" xfId="12861"/>
    <cellStyle name="Normal 145 4" xfId="21222"/>
    <cellStyle name="Normal 145 4 2" xfId="33192"/>
    <cellStyle name="Normal 145 5" xfId="27234"/>
    <cellStyle name="Normal 146" xfId="12862"/>
    <cellStyle name="Normal 146 2" xfId="12863"/>
    <cellStyle name="Normal 146 3" xfId="12864"/>
    <cellStyle name="Normal 146 4" xfId="21223"/>
    <cellStyle name="Normal 146 4 2" xfId="33193"/>
    <cellStyle name="Normal 146 5" xfId="27235"/>
    <cellStyle name="Normal 147" xfId="12865"/>
    <cellStyle name="Normal 147 2" xfId="12866"/>
    <cellStyle name="Normal 147 3" xfId="12867"/>
    <cellStyle name="Normal 147 4" xfId="21224"/>
    <cellStyle name="Normal 147 4 2" xfId="33194"/>
    <cellStyle name="Normal 147 5" xfId="27236"/>
    <cellStyle name="Normal 148" xfId="12868"/>
    <cellStyle name="Normal 148 2" xfId="12869"/>
    <cellStyle name="Normal 148 3" xfId="12870"/>
    <cellStyle name="Normal 148 4" xfId="21225"/>
    <cellStyle name="Normal 148 4 2" xfId="33195"/>
    <cellStyle name="Normal 148 5" xfId="27237"/>
    <cellStyle name="Normal 149" xfId="12871"/>
    <cellStyle name="Normal 149 2" xfId="12872"/>
    <cellStyle name="Normal 149 3" xfId="12873"/>
    <cellStyle name="Normal 149 4" xfId="21226"/>
    <cellStyle name="Normal 149 4 2" xfId="33196"/>
    <cellStyle name="Normal 149 5" xfId="27238"/>
    <cellStyle name="Normal 15" xfId="12874"/>
    <cellStyle name="Normal 15 10" xfId="12875"/>
    <cellStyle name="Normal 15 10 2" xfId="21227"/>
    <cellStyle name="Normal 15 10 2 2" xfId="33197"/>
    <cellStyle name="Normal 15 10 3" xfId="27239"/>
    <cellStyle name="Normal 15 2" xfId="12876"/>
    <cellStyle name="Normal 15 2 2" xfId="12877"/>
    <cellStyle name="Normal 15 2 2 2" xfId="12878"/>
    <cellStyle name="Normal 15 2 2 2 2" xfId="12879"/>
    <cellStyle name="Normal 15 2 2 2 2 2" xfId="21231"/>
    <cellStyle name="Normal 15 2 2 2 2 2 2" xfId="33201"/>
    <cellStyle name="Normal 15 2 2 2 2 3" xfId="27243"/>
    <cellStyle name="Normal 15 2 2 2 3" xfId="21230"/>
    <cellStyle name="Normal 15 2 2 2 3 2" xfId="33200"/>
    <cellStyle name="Normal 15 2 2 2 4" xfId="27242"/>
    <cellStyle name="Normal 15 2 2 3" xfId="12880"/>
    <cellStyle name="Normal 15 2 2 3 2" xfId="21232"/>
    <cellStyle name="Normal 15 2 2 3 2 2" xfId="33202"/>
    <cellStyle name="Normal 15 2 2 3 3" xfId="27244"/>
    <cellStyle name="Normal 15 2 2 4" xfId="12881"/>
    <cellStyle name="Normal 15 2 2 4 2" xfId="21233"/>
    <cellStyle name="Normal 15 2 2 4 2 2" xfId="33203"/>
    <cellStyle name="Normal 15 2 2 4 3" xfId="27245"/>
    <cellStyle name="Normal 15 2 2 5" xfId="21229"/>
    <cellStyle name="Normal 15 2 2 5 2" xfId="33199"/>
    <cellStyle name="Normal 15 2 2 6" xfId="27241"/>
    <cellStyle name="Normal 15 2 3" xfId="12882"/>
    <cellStyle name="Normal 15 2 3 2" xfId="12883"/>
    <cellStyle name="Normal 15 2 3 2 2" xfId="21235"/>
    <cellStyle name="Normal 15 2 3 2 2 2" xfId="33205"/>
    <cellStyle name="Normal 15 2 3 2 3" xfId="27247"/>
    <cellStyle name="Normal 15 2 3 3" xfId="21234"/>
    <cellStyle name="Normal 15 2 3 3 2" xfId="33204"/>
    <cellStyle name="Normal 15 2 3 4" xfId="27246"/>
    <cellStyle name="Normal 15 2 4" xfId="12884"/>
    <cellStyle name="Normal 15 2 4 2" xfId="21236"/>
    <cellStyle name="Normal 15 2 4 2 2" xfId="33206"/>
    <cellStyle name="Normal 15 2 4 3" xfId="27248"/>
    <cellStyle name="Normal 15 2 5" xfId="12885"/>
    <cellStyle name="Normal 15 2 5 2" xfId="21237"/>
    <cellStyle name="Normal 15 2 5 2 2" xfId="33207"/>
    <cellStyle name="Normal 15 2 5 3" xfId="27249"/>
    <cellStyle name="Normal 15 2 6" xfId="21228"/>
    <cellStyle name="Normal 15 2 6 2" xfId="33198"/>
    <cellStyle name="Normal 15 2 7" xfId="27240"/>
    <cellStyle name="Normal 15 3" xfId="12886"/>
    <cellStyle name="Normal 15 3 2" xfId="12887"/>
    <cellStyle name="Normal 15 3 2 2" xfId="12888"/>
    <cellStyle name="Normal 15 3 2 2 2" xfId="12889"/>
    <cellStyle name="Normal 15 3 2 2 2 2" xfId="21241"/>
    <cellStyle name="Normal 15 3 2 2 2 2 2" xfId="33211"/>
    <cellStyle name="Normal 15 3 2 2 2 3" xfId="27253"/>
    <cellStyle name="Normal 15 3 2 2 3" xfId="21240"/>
    <cellStyle name="Normal 15 3 2 2 3 2" xfId="33210"/>
    <cellStyle name="Normal 15 3 2 2 4" xfId="27252"/>
    <cellStyle name="Normal 15 3 2 3" xfId="12890"/>
    <cellStyle name="Normal 15 3 2 3 2" xfId="21242"/>
    <cellStyle name="Normal 15 3 2 3 2 2" xfId="33212"/>
    <cellStyle name="Normal 15 3 2 3 3" xfId="27254"/>
    <cellStyle name="Normal 15 3 2 4" xfId="12891"/>
    <cellStyle name="Normal 15 3 2 4 2" xfId="21243"/>
    <cellStyle name="Normal 15 3 2 4 2 2" xfId="33213"/>
    <cellStyle name="Normal 15 3 2 4 3" xfId="27255"/>
    <cellStyle name="Normal 15 3 2 5" xfId="21239"/>
    <cellStyle name="Normal 15 3 2 5 2" xfId="33209"/>
    <cellStyle name="Normal 15 3 2 6" xfId="27251"/>
    <cellStyle name="Normal 15 3 3" xfId="12892"/>
    <cellStyle name="Normal 15 3 3 2" xfId="12893"/>
    <cellStyle name="Normal 15 3 3 2 2" xfId="21245"/>
    <cellStyle name="Normal 15 3 3 2 2 2" xfId="33215"/>
    <cellStyle name="Normal 15 3 3 2 3" xfId="27257"/>
    <cellStyle name="Normal 15 3 3 3" xfId="21244"/>
    <cellStyle name="Normal 15 3 3 3 2" xfId="33214"/>
    <cellStyle name="Normal 15 3 3 4" xfId="27256"/>
    <cellStyle name="Normal 15 3 4" xfId="12894"/>
    <cellStyle name="Normal 15 3 4 2" xfId="21246"/>
    <cellStyle name="Normal 15 3 4 2 2" xfId="33216"/>
    <cellStyle name="Normal 15 3 4 3" xfId="27258"/>
    <cellStyle name="Normal 15 3 5" xfId="12895"/>
    <cellStyle name="Normal 15 3 5 2" xfId="21247"/>
    <cellStyle name="Normal 15 3 5 2 2" xfId="33217"/>
    <cellStyle name="Normal 15 3 5 3" xfId="27259"/>
    <cellStyle name="Normal 15 3 6" xfId="21238"/>
    <cellStyle name="Normal 15 3 6 2" xfId="33208"/>
    <cellStyle name="Normal 15 3 7" xfId="27250"/>
    <cellStyle name="Normal 15 4" xfId="12896"/>
    <cellStyle name="Normal 15 4 2" xfId="12897"/>
    <cellStyle name="Normal 15 4 2 2" xfId="12898"/>
    <cellStyle name="Normal 15 4 2 2 2" xfId="12899"/>
    <cellStyle name="Normal 15 4 2 2 2 2" xfId="21251"/>
    <cellStyle name="Normal 15 4 2 2 2 2 2" xfId="33221"/>
    <cellStyle name="Normal 15 4 2 2 2 3" xfId="27263"/>
    <cellStyle name="Normal 15 4 2 2 3" xfId="21250"/>
    <cellStyle name="Normal 15 4 2 2 3 2" xfId="33220"/>
    <cellStyle name="Normal 15 4 2 2 4" xfId="27262"/>
    <cellStyle name="Normal 15 4 2 3" xfId="12900"/>
    <cellStyle name="Normal 15 4 2 3 2" xfId="21252"/>
    <cellStyle name="Normal 15 4 2 3 2 2" xfId="33222"/>
    <cellStyle name="Normal 15 4 2 3 3" xfId="27264"/>
    <cellStyle name="Normal 15 4 2 4" xfId="12901"/>
    <cellStyle name="Normal 15 4 2 4 2" xfId="21253"/>
    <cellStyle name="Normal 15 4 2 4 2 2" xfId="33223"/>
    <cellStyle name="Normal 15 4 2 4 3" xfId="27265"/>
    <cellStyle name="Normal 15 4 2 5" xfId="21249"/>
    <cellStyle name="Normal 15 4 2 5 2" xfId="33219"/>
    <cellStyle name="Normal 15 4 2 6" xfId="27261"/>
    <cellStyle name="Normal 15 4 3" xfId="12902"/>
    <cellStyle name="Normal 15 4 3 2" xfId="12903"/>
    <cellStyle name="Normal 15 4 3 2 2" xfId="21255"/>
    <cellStyle name="Normal 15 4 3 2 2 2" xfId="33225"/>
    <cellStyle name="Normal 15 4 3 2 3" xfId="27267"/>
    <cellStyle name="Normal 15 4 3 3" xfId="21254"/>
    <cellStyle name="Normal 15 4 3 3 2" xfId="33224"/>
    <cellStyle name="Normal 15 4 3 4" xfId="27266"/>
    <cellStyle name="Normal 15 4 4" xfId="12904"/>
    <cellStyle name="Normal 15 4 4 2" xfId="21256"/>
    <cellStyle name="Normal 15 4 4 2 2" xfId="33226"/>
    <cellStyle name="Normal 15 4 4 3" xfId="27268"/>
    <cellStyle name="Normal 15 4 5" xfId="12905"/>
    <cellStyle name="Normal 15 4 5 2" xfId="21257"/>
    <cellStyle name="Normal 15 4 5 2 2" xfId="33227"/>
    <cellStyle name="Normal 15 4 5 3" xfId="27269"/>
    <cellStyle name="Normal 15 4 6" xfId="12906"/>
    <cellStyle name="Normal 15 4 7" xfId="21248"/>
    <cellStyle name="Normal 15 4 7 2" xfId="33218"/>
    <cellStyle name="Normal 15 4 8" xfId="27260"/>
    <cellStyle name="Normal 15 5" xfId="12907"/>
    <cellStyle name="Normal 15 5 2" xfId="12908"/>
    <cellStyle name="Normal 15 5 2 2" xfId="12909"/>
    <cellStyle name="Normal 15 5 2 2 2" xfId="21260"/>
    <cellStyle name="Normal 15 5 2 2 2 2" xfId="33230"/>
    <cellStyle name="Normal 15 5 2 2 3" xfId="27272"/>
    <cellStyle name="Normal 15 5 2 3" xfId="12910"/>
    <cellStyle name="Normal 15 5 2 3 2" xfId="21261"/>
    <cellStyle name="Normal 15 5 2 3 2 2" xfId="33231"/>
    <cellStyle name="Normal 15 5 2 3 3" xfId="27273"/>
    <cellStyle name="Normal 15 5 2 4" xfId="21259"/>
    <cellStyle name="Normal 15 5 2 4 2" xfId="33229"/>
    <cellStyle name="Normal 15 5 2 5" xfId="27271"/>
    <cellStyle name="Normal 15 5 3" xfId="12911"/>
    <cellStyle name="Normal 15 5 3 2" xfId="21262"/>
    <cellStyle name="Normal 15 5 3 2 2" xfId="33232"/>
    <cellStyle name="Normal 15 5 3 3" xfId="27274"/>
    <cellStyle name="Normal 15 5 4" xfId="12912"/>
    <cellStyle name="Normal 15 5 4 2" xfId="21263"/>
    <cellStyle name="Normal 15 5 4 2 2" xfId="33233"/>
    <cellStyle name="Normal 15 5 4 3" xfId="27275"/>
    <cellStyle name="Normal 15 5 5" xfId="12913"/>
    <cellStyle name="Normal 15 5 6" xfId="21258"/>
    <cellStyle name="Normal 15 5 6 2" xfId="33228"/>
    <cellStyle name="Normal 15 5 7" xfId="27270"/>
    <cellStyle name="Normal 15 6" xfId="12914"/>
    <cellStyle name="Normal 15 6 2" xfId="12915"/>
    <cellStyle name="Normal 15 6 2 2" xfId="21265"/>
    <cellStyle name="Normal 15 6 2 2 2" xfId="33235"/>
    <cellStyle name="Normal 15 6 2 3" xfId="27277"/>
    <cellStyle name="Normal 15 6 3" xfId="21264"/>
    <cellStyle name="Normal 15 6 3 2" xfId="33234"/>
    <cellStyle name="Normal 15 6 4" xfId="27276"/>
    <cellStyle name="Normal 15 7" xfId="12916"/>
    <cellStyle name="Normal 15 7 2" xfId="21266"/>
    <cellStyle name="Normal 15 7 2 2" xfId="33236"/>
    <cellStyle name="Normal 15 7 3" xfId="27278"/>
    <cellStyle name="Normal 15 8" xfId="12917"/>
    <cellStyle name="Normal 15 8 2" xfId="21267"/>
    <cellStyle name="Normal 15 8 2 2" xfId="33237"/>
    <cellStyle name="Normal 15 8 3" xfId="27279"/>
    <cellStyle name="Normal 15 9" xfId="12918"/>
    <cellStyle name="Normal 15 9 2" xfId="21268"/>
    <cellStyle name="Normal 15 9 2 2" xfId="33238"/>
    <cellStyle name="Normal 15 9 3" xfId="27280"/>
    <cellStyle name="Normal 150" xfId="12919"/>
    <cellStyle name="Normal 150 2" xfId="12920"/>
    <cellStyle name="Normal 150 3" xfId="12921"/>
    <cellStyle name="Normal 150 4" xfId="21269"/>
    <cellStyle name="Normal 150 4 2" xfId="33239"/>
    <cellStyle name="Normal 150 5" xfId="27281"/>
    <cellStyle name="Normal 151" xfId="12922"/>
    <cellStyle name="Normal 151 2" xfId="12923"/>
    <cellStyle name="Normal 151 3" xfId="12924"/>
    <cellStyle name="Normal 151 4" xfId="21270"/>
    <cellStyle name="Normal 151 4 2" xfId="33240"/>
    <cellStyle name="Normal 151 5" xfId="27282"/>
    <cellStyle name="Normal 152" xfId="12925"/>
    <cellStyle name="Normal 152 2" xfId="12926"/>
    <cellStyle name="Normal 152 3" xfId="12927"/>
    <cellStyle name="Normal 152 4" xfId="21271"/>
    <cellStyle name="Normal 152 4 2" xfId="33241"/>
    <cellStyle name="Normal 152 5" xfId="27283"/>
    <cellStyle name="Normal 153" xfId="12928"/>
    <cellStyle name="Normal 153 2" xfId="12929"/>
    <cellStyle name="Normal 153 3" xfId="12930"/>
    <cellStyle name="Normal 153 4" xfId="21272"/>
    <cellStyle name="Normal 153 4 2" xfId="33242"/>
    <cellStyle name="Normal 153 5" xfId="27284"/>
    <cellStyle name="Normal 154" xfId="12931"/>
    <cellStyle name="Normal 154 2" xfId="12932"/>
    <cellStyle name="Normal 154 3" xfId="12933"/>
    <cellStyle name="Normal 154 4" xfId="21273"/>
    <cellStyle name="Normal 154 4 2" xfId="33243"/>
    <cellStyle name="Normal 154 5" xfId="27286"/>
    <cellStyle name="Normal 155" xfId="12934"/>
    <cellStyle name="Normal 155 2" xfId="12935"/>
    <cellStyle name="Normal 155 3" xfId="12936"/>
    <cellStyle name="Normal 155 4" xfId="21274"/>
    <cellStyle name="Normal 155 4 2" xfId="33244"/>
    <cellStyle name="Normal 155 5" xfId="27287"/>
    <cellStyle name="Normal 156" xfId="12937"/>
    <cellStyle name="Normal 156 2" xfId="12938"/>
    <cellStyle name="Normal 156 3" xfId="12939"/>
    <cellStyle name="Normal 156 4" xfId="21275"/>
    <cellStyle name="Normal 156 4 2" xfId="33245"/>
    <cellStyle name="Normal 156 5" xfId="27288"/>
    <cellStyle name="Normal 157" xfId="12940"/>
    <cellStyle name="Normal 157 2" xfId="12941"/>
    <cellStyle name="Normal 157 3" xfId="12942"/>
    <cellStyle name="Normal 157 4" xfId="21276"/>
    <cellStyle name="Normal 157 4 2" xfId="33246"/>
    <cellStyle name="Normal 157 5" xfId="27289"/>
    <cellStyle name="Normal 158" xfId="12943"/>
    <cellStyle name="Normal 158 2" xfId="12944"/>
    <cellStyle name="Normal 158 3" xfId="12945"/>
    <cellStyle name="Normal 158 4" xfId="21277"/>
    <cellStyle name="Normal 158 4 2" xfId="33247"/>
    <cellStyle name="Normal 158 5" xfId="27290"/>
    <cellStyle name="Normal 159" xfId="12946"/>
    <cellStyle name="Normal 159 2" xfId="12947"/>
    <cellStyle name="Normal 159 3" xfId="12948"/>
    <cellStyle name="Normal 159 4" xfId="21278"/>
    <cellStyle name="Normal 159 4 2" xfId="33248"/>
    <cellStyle name="Normal 159 5" xfId="27291"/>
    <cellStyle name="Normal 16" xfId="12949"/>
    <cellStyle name="Normal 16 2" xfId="12950"/>
    <cellStyle name="Normal 16 2 2" xfId="12951"/>
    <cellStyle name="Normal 16 2 2 2" xfId="12952"/>
    <cellStyle name="Normal 16 2 2 2 2" xfId="12953"/>
    <cellStyle name="Normal 16 2 2 2 2 2" xfId="21282"/>
    <cellStyle name="Normal 16 2 2 2 2 2 2" xfId="33252"/>
    <cellStyle name="Normal 16 2 2 2 2 3" xfId="27295"/>
    <cellStyle name="Normal 16 2 2 2 3" xfId="21281"/>
    <cellStyle name="Normal 16 2 2 2 3 2" xfId="33251"/>
    <cellStyle name="Normal 16 2 2 2 4" xfId="27294"/>
    <cellStyle name="Normal 16 2 2 3" xfId="12954"/>
    <cellStyle name="Normal 16 2 2 3 2" xfId="21283"/>
    <cellStyle name="Normal 16 2 2 3 2 2" xfId="33253"/>
    <cellStyle name="Normal 16 2 2 3 3" xfId="27296"/>
    <cellStyle name="Normal 16 2 2 4" xfId="21280"/>
    <cellStyle name="Normal 16 2 2 4 2" xfId="33250"/>
    <cellStyle name="Normal 16 2 2 5" xfId="27293"/>
    <cellStyle name="Normal 16 2 3" xfId="12955"/>
    <cellStyle name="Normal 16 2 3 2" xfId="12956"/>
    <cellStyle name="Normal 16 2 3 2 2" xfId="21285"/>
    <cellStyle name="Normal 16 2 3 2 2 2" xfId="33255"/>
    <cellStyle name="Normal 16 2 3 2 3" xfId="27298"/>
    <cellStyle name="Normal 16 2 3 3" xfId="21284"/>
    <cellStyle name="Normal 16 2 3 3 2" xfId="33254"/>
    <cellStyle name="Normal 16 2 3 4" xfId="27297"/>
    <cellStyle name="Normal 16 2 4" xfId="12957"/>
    <cellStyle name="Normal 16 2 4 2" xfId="21286"/>
    <cellStyle name="Normal 16 2 4 2 2" xfId="33256"/>
    <cellStyle name="Normal 16 2 4 3" xfId="27299"/>
    <cellStyle name="Normal 16 2 5" xfId="12958"/>
    <cellStyle name="Normal 16 2 5 2" xfId="21287"/>
    <cellStyle name="Normal 16 2 5 2 2" xfId="33257"/>
    <cellStyle name="Normal 16 2 5 3" xfId="27300"/>
    <cellStyle name="Normal 16 2 6" xfId="21279"/>
    <cellStyle name="Normal 16 2 6 2" xfId="33249"/>
    <cellStyle name="Normal 16 2 7" xfId="27292"/>
    <cellStyle name="Normal 16 3" xfId="12959"/>
    <cellStyle name="Normal 16 3 2" xfId="21288"/>
    <cellStyle name="Normal 16 3 2 2" xfId="33258"/>
    <cellStyle name="Normal 16 3 3" xfId="27301"/>
    <cellStyle name="Normal 16 4" xfId="12960"/>
    <cellStyle name="Normal 16 4 2" xfId="21289"/>
    <cellStyle name="Normal 16 4 2 2" xfId="33259"/>
    <cellStyle name="Normal 16 4 3" xfId="27302"/>
    <cellStyle name="Normal 16 5" xfId="12961"/>
    <cellStyle name="Normal 16 5 2" xfId="21290"/>
    <cellStyle name="Normal 16 5 2 2" xfId="33260"/>
    <cellStyle name="Normal 16 5 3" xfId="27303"/>
    <cellStyle name="Normal 16 6" xfId="12962"/>
    <cellStyle name="Normal 16 6 2" xfId="21291"/>
    <cellStyle name="Normal 16 6 2 2" xfId="33261"/>
    <cellStyle name="Normal 16 6 3" xfId="27304"/>
    <cellStyle name="Normal 16 7" xfId="12963"/>
    <cellStyle name="Normal 16 7 2" xfId="21292"/>
    <cellStyle name="Normal 16 7 2 2" xfId="33262"/>
    <cellStyle name="Normal 16 7 3" xfId="27305"/>
    <cellStyle name="Normal 16 8" xfId="12964"/>
    <cellStyle name="Normal 16 8 2" xfId="21293"/>
    <cellStyle name="Normal 16 8 2 2" xfId="33263"/>
    <cellStyle name="Normal 16 8 3" xfId="27306"/>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4 4 2 2" xfId="33264"/>
    <cellStyle name="Normal 164 4 3" xfId="27307"/>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2 2 2" xfId="33268"/>
    <cellStyle name="Normal 17 2 2 2 2 3" xfId="27311"/>
    <cellStyle name="Normal 17 2 2 2 3" xfId="21297"/>
    <cellStyle name="Normal 17 2 2 2 3 2" xfId="33267"/>
    <cellStyle name="Normal 17 2 2 2 4" xfId="27310"/>
    <cellStyle name="Normal 17 2 2 3" xfId="13001"/>
    <cellStyle name="Normal 17 2 2 3 2" xfId="21299"/>
    <cellStyle name="Normal 17 2 2 3 2 2" xfId="33269"/>
    <cellStyle name="Normal 17 2 2 3 3" xfId="27312"/>
    <cellStyle name="Normal 17 2 2 4" xfId="21296"/>
    <cellStyle name="Normal 17 2 2 4 2" xfId="33266"/>
    <cellStyle name="Normal 17 2 2 5" xfId="27309"/>
    <cellStyle name="Normal 17 2 3" xfId="13002"/>
    <cellStyle name="Normal 17 2 3 2" xfId="13003"/>
    <cellStyle name="Normal 17 2 3 2 2" xfId="21301"/>
    <cellStyle name="Normal 17 2 3 2 2 2" xfId="33271"/>
    <cellStyle name="Normal 17 2 3 2 3" xfId="27314"/>
    <cellStyle name="Normal 17 2 3 3" xfId="21300"/>
    <cellStyle name="Normal 17 2 3 3 2" xfId="33270"/>
    <cellStyle name="Normal 17 2 3 4" xfId="27313"/>
    <cellStyle name="Normal 17 2 4" xfId="13004"/>
    <cellStyle name="Normal 17 2 4 2" xfId="21302"/>
    <cellStyle name="Normal 17 2 4 2 2" xfId="33272"/>
    <cellStyle name="Normal 17 2 4 3" xfId="27315"/>
    <cellStyle name="Normal 17 2 5" xfId="13005"/>
    <cellStyle name="Normal 17 2 5 2" xfId="21303"/>
    <cellStyle name="Normal 17 2 5 2 2" xfId="33273"/>
    <cellStyle name="Normal 17 2 5 3" xfId="27316"/>
    <cellStyle name="Normal 17 2 6" xfId="13006"/>
    <cellStyle name="Normal 17 2 7" xfId="21295"/>
    <cellStyle name="Normal 17 2 7 2" xfId="33265"/>
    <cellStyle name="Normal 17 2 8" xfId="27308"/>
    <cellStyle name="Normal 17 3" xfId="13007"/>
    <cellStyle name="Normal 17 3 2" xfId="21304"/>
    <cellStyle name="Normal 17 3 2 2" xfId="33274"/>
    <cellStyle name="Normal 17 3 3" xfId="27317"/>
    <cellStyle name="Normal 17 4" xfId="13008"/>
    <cellStyle name="Normal 17 4 2" xfId="21305"/>
    <cellStyle name="Normal 17 4 2 2" xfId="33275"/>
    <cellStyle name="Normal 17 4 3" xfId="27318"/>
    <cellStyle name="Normal 17 5" xfId="13009"/>
    <cellStyle name="Normal 17 5 2" xfId="21306"/>
    <cellStyle name="Normal 17 5 2 2" xfId="33276"/>
    <cellStyle name="Normal 17 5 3" xfId="27319"/>
    <cellStyle name="Normal 17 6" xfId="13010"/>
    <cellStyle name="Normal 17 6 2" xfId="21307"/>
    <cellStyle name="Normal 17 6 2 2" xfId="33277"/>
    <cellStyle name="Normal 17 6 3" xfId="27320"/>
    <cellStyle name="Normal 17 7" xfId="13011"/>
    <cellStyle name="Normal 17 7 2" xfId="21308"/>
    <cellStyle name="Normal 17 7 2 2" xfId="33278"/>
    <cellStyle name="Normal 17 7 3" xfId="27321"/>
    <cellStyle name="Normal 17 8" xfId="13012"/>
    <cellStyle name="Normal 17 8 2" xfId="21309"/>
    <cellStyle name="Normal 17 8 2 2" xfId="33279"/>
    <cellStyle name="Normal 17 8 3" xfId="27322"/>
    <cellStyle name="Normal 17 9" xfId="13013"/>
    <cellStyle name="Normal 17 9 2" xfId="21310"/>
    <cellStyle name="Normal 17 9 2 2" xfId="33280"/>
    <cellStyle name="Normal 17 9 3" xfId="27323"/>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2 2 2" xfId="33281"/>
    <cellStyle name="Normal 173 2 3" xfId="27324"/>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2 2 2" xfId="33282"/>
    <cellStyle name="Normal 18 2 3" xfId="27325"/>
    <cellStyle name="Normal 18 3" xfId="13058"/>
    <cellStyle name="Normal 18 3 2" xfId="21313"/>
    <cellStyle name="Normal 18 3 2 2" xfId="33283"/>
    <cellStyle name="Normal 18 3 3" xfId="27326"/>
    <cellStyle name="Normal 18 4" xfId="13059"/>
    <cellStyle name="Normal 18 4 2" xfId="21314"/>
    <cellStyle name="Normal 18 4 2 2" xfId="33284"/>
    <cellStyle name="Normal 18 4 3" xfId="27327"/>
    <cellStyle name="Normal 18 5" xfId="13060"/>
    <cellStyle name="Normal 18 5 2" xfId="21315"/>
    <cellStyle name="Normal 18 5 2 2" xfId="33285"/>
    <cellStyle name="Normal 18 5 3" xfId="27328"/>
    <cellStyle name="Normal 18 6" xfId="13061"/>
    <cellStyle name="Normal 18 6 2" xfId="21316"/>
    <cellStyle name="Normal 18 6 2 2" xfId="33286"/>
    <cellStyle name="Normal 18 6 3" xfId="27329"/>
    <cellStyle name="Normal 18 7" xfId="13062"/>
    <cellStyle name="Normal 18 7 2" xfId="21317"/>
    <cellStyle name="Normal 18 7 2 2" xfId="33287"/>
    <cellStyle name="Normal 18 7 3" xfId="27330"/>
    <cellStyle name="Normal 18 8" xfId="13063"/>
    <cellStyle name="Normal 18 8 2" xfId="21318"/>
    <cellStyle name="Normal 18 8 2 2" xfId="33288"/>
    <cellStyle name="Normal 18 8 3" xfId="27331"/>
    <cellStyle name="Normal 18 9" xfId="13064"/>
    <cellStyle name="Normal 18 9 2" xfId="21319"/>
    <cellStyle name="Normal 18 9 2 2" xfId="33289"/>
    <cellStyle name="Normal 18 9 3" xfId="27332"/>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2 2 2" xfId="33293"/>
    <cellStyle name="Normal 19 2 2 2 2 3" xfId="27336"/>
    <cellStyle name="Normal 19 2 2 2 3" xfId="13117"/>
    <cellStyle name="Normal 19 2 2 2 4" xfId="21322"/>
    <cellStyle name="Normal 19 2 2 2 4 2" xfId="33292"/>
    <cellStyle name="Normal 19 2 2 2 5" xfId="27335"/>
    <cellStyle name="Normal 19 2 2 3" xfId="13118"/>
    <cellStyle name="Normal 19 2 2 3 2" xfId="13119"/>
    <cellStyle name="Normal 19 2 2 3 3" xfId="21324"/>
    <cellStyle name="Normal 19 2 2 3 3 2" xfId="33294"/>
    <cellStyle name="Normal 19 2 2 3 4" xfId="27337"/>
    <cellStyle name="Normal 19 2 2 4" xfId="13120"/>
    <cellStyle name="Normal 19 2 2 5" xfId="21321"/>
    <cellStyle name="Normal 19 2 2 5 2" xfId="33291"/>
    <cellStyle name="Normal 19 2 2 6" xfId="27334"/>
    <cellStyle name="Normal 19 2 3" xfId="13121"/>
    <cellStyle name="Normal 19 2 3 2" xfId="13122"/>
    <cellStyle name="Normal 19 2 3 2 2" xfId="21326"/>
    <cellStyle name="Normal 19 2 3 2 2 2" xfId="33296"/>
    <cellStyle name="Normal 19 2 3 2 3" xfId="27339"/>
    <cellStyle name="Normal 19 2 3 3" xfId="13123"/>
    <cellStyle name="Normal 19 2 3 4" xfId="21325"/>
    <cellStyle name="Normal 19 2 3 4 2" xfId="33295"/>
    <cellStyle name="Normal 19 2 3 5" xfId="27338"/>
    <cellStyle name="Normal 19 2 4" xfId="13124"/>
    <cellStyle name="Normal 19 2 4 2" xfId="13125"/>
    <cellStyle name="Normal 19 2 4 3" xfId="21327"/>
    <cellStyle name="Normal 19 2 4 3 2" xfId="33297"/>
    <cellStyle name="Normal 19 2 4 4" xfId="27340"/>
    <cellStyle name="Normal 19 2 5" xfId="13126"/>
    <cellStyle name="Normal 19 2 5 2" xfId="13127"/>
    <cellStyle name="Normal 19 2 5 3" xfId="21328"/>
    <cellStyle name="Normal 19 2 5 3 2" xfId="33298"/>
    <cellStyle name="Normal 19 2 5 4" xfId="27341"/>
    <cellStyle name="Normal 19 2 6" xfId="13128"/>
    <cellStyle name="Normal 19 2 7" xfId="13129"/>
    <cellStyle name="Normal 19 2 8" xfId="21320"/>
    <cellStyle name="Normal 19 2 8 2" xfId="33290"/>
    <cellStyle name="Normal 19 2 9" xfId="27333"/>
    <cellStyle name="Normal 19 3" xfId="13130"/>
    <cellStyle name="Normal 19 3 2" xfId="13131"/>
    <cellStyle name="Normal 19 3 2 2" xfId="13132"/>
    <cellStyle name="Normal 19 3 2 2 2" xfId="13133"/>
    <cellStyle name="Normal 19 3 2 2 2 2" xfId="21332"/>
    <cellStyle name="Normal 19 3 2 2 2 2 2" xfId="33302"/>
    <cellStyle name="Normal 19 3 2 2 2 3" xfId="27345"/>
    <cellStyle name="Normal 19 3 2 2 3" xfId="13134"/>
    <cellStyle name="Normal 19 3 2 2 4" xfId="21331"/>
    <cellStyle name="Normal 19 3 2 2 4 2" xfId="33301"/>
    <cellStyle name="Normal 19 3 2 2 5" xfId="27344"/>
    <cellStyle name="Normal 19 3 2 3" xfId="13135"/>
    <cellStyle name="Normal 19 3 2 3 2" xfId="13136"/>
    <cellStyle name="Normal 19 3 2 3 3" xfId="21333"/>
    <cellStyle name="Normal 19 3 2 3 3 2" xfId="33303"/>
    <cellStyle name="Normal 19 3 2 3 4" xfId="27346"/>
    <cellStyle name="Normal 19 3 2 4" xfId="13137"/>
    <cellStyle name="Normal 19 3 2 5" xfId="21330"/>
    <cellStyle name="Normal 19 3 2 5 2" xfId="33300"/>
    <cellStyle name="Normal 19 3 2 6" xfId="27343"/>
    <cellStyle name="Normal 19 3 3" xfId="13138"/>
    <cellStyle name="Normal 19 3 3 2" xfId="13139"/>
    <cellStyle name="Normal 19 3 3 2 2" xfId="21335"/>
    <cellStyle name="Normal 19 3 3 2 2 2" xfId="33305"/>
    <cellStyle name="Normal 19 3 3 2 3" xfId="27348"/>
    <cellStyle name="Normal 19 3 3 3" xfId="13140"/>
    <cellStyle name="Normal 19 3 3 4" xfId="21334"/>
    <cellStyle name="Normal 19 3 3 4 2" xfId="33304"/>
    <cellStyle name="Normal 19 3 3 5" xfId="27347"/>
    <cellStyle name="Normal 19 3 4" xfId="13141"/>
    <cellStyle name="Normal 19 3 4 2" xfId="13142"/>
    <cellStyle name="Normal 19 3 4 3" xfId="21336"/>
    <cellStyle name="Normal 19 3 4 3 2" xfId="33306"/>
    <cellStyle name="Normal 19 3 4 4" xfId="27349"/>
    <cellStyle name="Normal 19 3 5" xfId="13143"/>
    <cellStyle name="Normal 19 3 5 2" xfId="21337"/>
    <cellStyle name="Normal 19 3 5 2 2" xfId="33307"/>
    <cellStyle name="Normal 19 3 5 3" xfId="27350"/>
    <cellStyle name="Normal 19 3 6" xfId="13144"/>
    <cellStyle name="Normal 19 3 7" xfId="21329"/>
    <cellStyle name="Normal 19 3 7 2" xfId="33299"/>
    <cellStyle name="Normal 19 3 8" xfId="27342"/>
    <cellStyle name="Normal 19 4" xfId="13145"/>
    <cellStyle name="Normal 19 4 2" xfId="13146"/>
    <cellStyle name="Normal 19 4 2 2" xfId="13147"/>
    <cellStyle name="Normal 19 4 2 2 2" xfId="13148"/>
    <cellStyle name="Normal 19 4 2 2 2 2" xfId="21341"/>
    <cellStyle name="Normal 19 4 2 2 2 2 2" xfId="33311"/>
    <cellStyle name="Normal 19 4 2 2 2 3" xfId="27354"/>
    <cellStyle name="Normal 19 4 2 2 3" xfId="21340"/>
    <cellStyle name="Normal 19 4 2 2 3 2" xfId="33310"/>
    <cellStyle name="Normal 19 4 2 2 4" xfId="27353"/>
    <cellStyle name="Normal 19 4 2 3" xfId="13149"/>
    <cellStyle name="Normal 19 4 2 3 2" xfId="21342"/>
    <cellStyle name="Normal 19 4 2 3 2 2" xfId="33312"/>
    <cellStyle name="Normal 19 4 2 3 3" xfId="27355"/>
    <cellStyle name="Normal 19 4 2 4" xfId="21339"/>
    <cellStyle name="Normal 19 4 2 4 2" xfId="33309"/>
    <cellStyle name="Normal 19 4 2 5" xfId="27352"/>
    <cellStyle name="Normal 19 4 3" xfId="13150"/>
    <cellStyle name="Normal 19 4 3 2" xfId="13151"/>
    <cellStyle name="Normal 19 4 3 2 2" xfId="21344"/>
    <cellStyle name="Normal 19 4 3 2 2 2" xfId="33314"/>
    <cellStyle name="Normal 19 4 3 2 3" xfId="27357"/>
    <cellStyle name="Normal 19 4 3 3" xfId="21343"/>
    <cellStyle name="Normal 19 4 3 3 2" xfId="33313"/>
    <cellStyle name="Normal 19 4 3 4" xfId="27356"/>
    <cellStyle name="Normal 19 4 4" xfId="13152"/>
    <cellStyle name="Normal 19 4 4 2" xfId="21345"/>
    <cellStyle name="Normal 19 4 4 2 2" xfId="33315"/>
    <cellStyle name="Normal 19 4 4 3" xfId="27358"/>
    <cellStyle name="Normal 19 4 5" xfId="13153"/>
    <cellStyle name="Normal 19 4 5 2" xfId="21346"/>
    <cellStyle name="Normal 19 4 5 2 2" xfId="33316"/>
    <cellStyle name="Normal 19 4 5 3" xfId="27359"/>
    <cellStyle name="Normal 19 4 6" xfId="13154"/>
    <cellStyle name="Normal 19 4 7" xfId="21338"/>
    <cellStyle name="Normal 19 4 7 2" xfId="33308"/>
    <cellStyle name="Normal 19 4 8" xfId="27351"/>
    <cellStyle name="Normal 19 5" xfId="13155"/>
    <cellStyle name="Normal 19 5 2" xfId="13156"/>
    <cellStyle name="Normal 19 5 2 2" xfId="13157"/>
    <cellStyle name="Normal 19 5 2 2 2" xfId="21349"/>
    <cellStyle name="Normal 19 5 2 2 2 2" xfId="33319"/>
    <cellStyle name="Normal 19 5 2 2 3" xfId="27362"/>
    <cellStyle name="Normal 19 5 2 3" xfId="21348"/>
    <cellStyle name="Normal 19 5 2 3 2" xfId="33318"/>
    <cellStyle name="Normal 19 5 2 4" xfId="27361"/>
    <cellStyle name="Normal 19 5 3" xfId="13158"/>
    <cellStyle name="Normal 19 5 3 2" xfId="21350"/>
    <cellStyle name="Normal 19 5 3 2 2" xfId="33320"/>
    <cellStyle name="Normal 19 5 3 3" xfId="27363"/>
    <cellStyle name="Normal 19 5 4" xfId="13159"/>
    <cellStyle name="Normal 19 5 4 2" xfId="21351"/>
    <cellStyle name="Normal 19 5 4 2 2" xfId="33321"/>
    <cellStyle name="Normal 19 5 4 3" xfId="27364"/>
    <cellStyle name="Normal 19 5 5" xfId="13160"/>
    <cellStyle name="Normal 19 5 6" xfId="21347"/>
    <cellStyle name="Normal 19 5 6 2" xfId="33317"/>
    <cellStyle name="Normal 19 5 7" xfId="27360"/>
    <cellStyle name="Normal 19 6" xfId="13161"/>
    <cellStyle name="Normal 19 6 2" xfId="13162"/>
    <cellStyle name="Normal 19 6 2 2" xfId="21353"/>
    <cellStyle name="Normal 19 6 2 2 2" xfId="33323"/>
    <cellStyle name="Normal 19 6 2 3" xfId="27366"/>
    <cellStyle name="Normal 19 6 3" xfId="13163"/>
    <cellStyle name="Normal 19 6 3 2" xfId="21354"/>
    <cellStyle name="Normal 19 6 3 2 2" xfId="33324"/>
    <cellStyle name="Normal 19 6 3 3" xfId="27367"/>
    <cellStyle name="Normal 19 6 4" xfId="13164"/>
    <cellStyle name="Normal 19 6 5" xfId="21352"/>
    <cellStyle name="Normal 19 6 5 2" xfId="33322"/>
    <cellStyle name="Normal 19 6 6" xfId="27365"/>
    <cellStyle name="Normal 19 7" xfId="13165"/>
    <cellStyle name="Normal 19 7 2" xfId="21355"/>
    <cellStyle name="Normal 19 7 2 2" xfId="33325"/>
    <cellStyle name="Normal 19 7 3" xfId="27368"/>
    <cellStyle name="Normal 19 8" xfId="13166"/>
    <cellStyle name="Normal 19 8 2" xfId="21356"/>
    <cellStyle name="Normal 19 8 2 2" xfId="33326"/>
    <cellStyle name="Normal 19 8 3" xfId="27369"/>
    <cellStyle name="Normal 19 9" xfId="13167"/>
    <cellStyle name="Normal 19 9 2" xfId="21357"/>
    <cellStyle name="Normal 19 9 2 2" xfId="33327"/>
    <cellStyle name="Normal 19 9 3" xfId="27370"/>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0 2 2" xfId="33328"/>
    <cellStyle name="Normal 2 10 10 3" xfId="27371"/>
    <cellStyle name="Normal 2 10 11" xfId="13204"/>
    <cellStyle name="Normal 2 10 11 2" xfId="21359"/>
    <cellStyle name="Normal 2 10 11 2 2" xfId="33329"/>
    <cellStyle name="Normal 2 10 11 3" xfId="27372"/>
    <cellStyle name="Normal 2 10 12" xfId="13205"/>
    <cellStyle name="Normal 2 10 2" xfId="13206"/>
    <cellStyle name="Normal 2 10 2 2" xfId="13207"/>
    <cellStyle name="Normal 2 10 2 2 2" xfId="13208"/>
    <cellStyle name="Normal 2 10 2 2 2 2" xfId="21362"/>
    <cellStyle name="Normal 2 10 2 2 2 2 2" xfId="33332"/>
    <cellStyle name="Normal 2 10 2 2 2 3" xfId="27375"/>
    <cellStyle name="Normal 2 10 2 2 3" xfId="21361"/>
    <cellStyle name="Normal 2 10 2 2 3 2" xfId="33331"/>
    <cellStyle name="Normal 2 10 2 2 4" xfId="27374"/>
    <cellStyle name="Normal 2 10 2 3" xfId="13209"/>
    <cellStyle name="Normal 2 10 2 3 2" xfId="21363"/>
    <cellStyle name="Normal 2 10 2 3 2 2" xfId="33333"/>
    <cellStyle name="Normal 2 10 2 3 3" xfId="27376"/>
    <cellStyle name="Normal 2 10 2 4" xfId="13210"/>
    <cellStyle name="Normal 2 10 2 4 2" xfId="21364"/>
    <cellStyle name="Normal 2 10 2 4 2 2" xfId="33334"/>
    <cellStyle name="Normal 2 10 2 4 3" xfId="27377"/>
    <cellStyle name="Normal 2 10 2 5" xfId="13211"/>
    <cellStyle name="Normal 2 10 2 5 2" xfId="21365"/>
    <cellStyle name="Normal 2 10 2 5 2 2" xfId="33335"/>
    <cellStyle name="Normal 2 10 2 5 3" xfId="27378"/>
    <cellStyle name="Normal 2 10 2 6" xfId="21360"/>
    <cellStyle name="Normal 2 10 2 6 2" xfId="33330"/>
    <cellStyle name="Normal 2 10 2 7" xfId="27373"/>
    <cellStyle name="Normal 2 10 3" xfId="13212"/>
    <cellStyle name="Normal 2 10 3 2" xfId="13213"/>
    <cellStyle name="Normal 2 10 3 2 2" xfId="21367"/>
    <cellStyle name="Normal 2 10 3 2 2 2" xfId="33337"/>
    <cellStyle name="Normal 2 10 3 2 3" xfId="27380"/>
    <cellStyle name="Normal 2 10 3 3" xfId="21366"/>
    <cellStyle name="Normal 2 10 3 3 2" xfId="33336"/>
    <cellStyle name="Normal 2 10 3 4" xfId="27379"/>
    <cellStyle name="Normal 2 10 4" xfId="13214"/>
    <cellStyle name="Normal 2 10 4 2" xfId="13215"/>
    <cellStyle name="Normal 2 10 4 2 2" xfId="21369"/>
    <cellStyle name="Normal 2 10 4 2 2 2" xfId="33339"/>
    <cellStyle name="Normal 2 10 4 2 3" xfId="27382"/>
    <cellStyle name="Normal 2 10 4 3" xfId="21368"/>
    <cellStyle name="Normal 2 10 4 3 2" xfId="33338"/>
    <cellStyle name="Normal 2 10 4 4" xfId="27381"/>
    <cellStyle name="Normal 2 10 5" xfId="13216"/>
    <cellStyle name="Normal 2 10 5 2" xfId="21370"/>
    <cellStyle name="Normal 2 10 5 2 2" xfId="33340"/>
    <cellStyle name="Normal 2 10 5 3" xfId="27383"/>
    <cellStyle name="Normal 2 10 6" xfId="13217"/>
    <cellStyle name="Normal 2 10 6 2" xfId="21371"/>
    <cellStyle name="Normal 2 10 6 2 2" xfId="33341"/>
    <cellStyle name="Normal 2 10 6 3" xfId="27384"/>
    <cellStyle name="Normal 2 10 7" xfId="13218"/>
    <cellStyle name="Normal 2 10 7 2" xfId="21372"/>
    <cellStyle name="Normal 2 10 7 2 2" xfId="33342"/>
    <cellStyle name="Normal 2 10 7 3" xfId="27385"/>
    <cellStyle name="Normal 2 10 8" xfId="13219"/>
    <cellStyle name="Normal 2 10 8 2" xfId="21373"/>
    <cellStyle name="Normal 2 10 8 2 2" xfId="33343"/>
    <cellStyle name="Normal 2 10 8 3" xfId="27386"/>
    <cellStyle name="Normal 2 10 9" xfId="13220"/>
    <cellStyle name="Normal 2 10 9 2" xfId="21374"/>
    <cellStyle name="Normal 2 10 9 2 2" xfId="33344"/>
    <cellStyle name="Normal 2 10 9 3" xfId="27387"/>
    <cellStyle name="Normal 2 11" xfId="13221"/>
    <cellStyle name="Normal 2 11 2" xfId="13222"/>
    <cellStyle name="Normal 2 11 2 2" xfId="13223"/>
    <cellStyle name="Normal 2 11 2 2 2" xfId="21376"/>
    <cellStyle name="Normal 2 11 2 2 2 2" xfId="33346"/>
    <cellStyle name="Normal 2 11 2 2 3" xfId="27389"/>
    <cellStyle name="Normal 2 11 2 3" xfId="13224"/>
    <cellStyle name="Normal 2 11 2 3 2" xfId="21377"/>
    <cellStyle name="Normal 2 11 2 3 2 2" xfId="33347"/>
    <cellStyle name="Normal 2 11 2 3 3" xfId="27390"/>
    <cellStyle name="Normal 2 11 2 4" xfId="21375"/>
    <cellStyle name="Normal 2 11 2 4 2" xfId="33345"/>
    <cellStyle name="Normal 2 11 2 5" xfId="27388"/>
    <cellStyle name="Normal 2 11 3" xfId="13225"/>
    <cellStyle name="Normal 2 11 3 2" xfId="13226"/>
    <cellStyle name="Normal 2 11 3 2 2" xfId="21379"/>
    <cellStyle name="Normal 2 11 3 2 2 2" xfId="33349"/>
    <cellStyle name="Normal 2 11 3 2 3" xfId="27392"/>
    <cellStyle name="Normal 2 11 3 3" xfId="21378"/>
    <cellStyle name="Normal 2 11 3 3 2" xfId="33348"/>
    <cellStyle name="Normal 2 11 3 4" xfId="27391"/>
    <cellStyle name="Normal 2 11 4" xfId="13227"/>
    <cellStyle name="Normal 2 11 4 2" xfId="13228"/>
    <cellStyle name="Normal 2 11 4 2 2" xfId="21381"/>
    <cellStyle name="Normal 2 11 4 2 2 2" xfId="33351"/>
    <cellStyle name="Normal 2 11 4 2 3" xfId="27394"/>
    <cellStyle name="Normal 2 11 4 3" xfId="21380"/>
    <cellStyle name="Normal 2 11 4 3 2" xfId="33350"/>
    <cellStyle name="Normal 2 11 4 4" xfId="27393"/>
    <cellStyle name="Normal 2 11 5" xfId="13229"/>
    <cellStyle name="Normal 2 11 5 2" xfId="21382"/>
    <cellStyle name="Normal 2 11 5 2 2" xfId="33352"/>
    <cellStyle name="Normal 2 11 5 3" xfId="27395"/>
    <cellStyle name="Normal 2 11 6" xfId="13230"/>
    <cellStyle name="Normal 2 11 6 2" xfId="21383"/>
    <cellStyle name="Normal 2 11 6 2 2" xfId="33353"/>
    <cellStyle name="Normal 2 11 6 3" xfId="27396"/>
    <cellStyle name="Normal 2 11 7" xfId="13231"/>
    <cellStyle name="Normal 2 11 7 2" xfId="21384"/>
    <cellStyle name="Normal 2 11 7 2 2" xfId="33354"/>
    <cellStyle name="Normal 2 11 7 3" xfId="27397"/>
    <cellStyle name="Normal 2 11 8" xfId="13232"/>
    <cellStyle name="Normal 2 12" xfId="13233"/>
    <cellStyle name="Normal 2 12 2" xfId="13234"/>
    <cellStyle name="Normal 2 12 2 2" xfId="13235"/>
    <cellStyle name="Normal 2 12 2 2 2" xfId="21386"/>
    <cellStyle name="Normal 2 12 2 2 2 2" xfId="33356"/>
    <cellStyle name="Normal 2 12 2 2 3" xfId="27399"/>
    <cellStyle name="Normal 2 12 2 3" xfId="21385"/>
    <cellStyle name="Normal 2 12 2 3 2" xfId="33355"/>
    <cellStyle name="Normal 2 12 2 4" xfId="27398"/>
    <cellStyle name="Normal 2 12 3" xfId="13236"/>
    <cellStyle name="Normal 2 12 3 2" xfId="13237"/>
    <cellStyle name="Normal 2 12 3 2 2" xfId="21388"/>
    <cellStyle name="Normal 2 12 3 2 2 2" xfId="33358"/>
    <cellStyle name="Normal 2 12 3 2 3" xfId="27401"/>
    <cellStyle name="Normal 2 12 3 3" xfId="21387"/>
    <cellStyle name="Normal 2 12 3 3 2" xfId="33357"/>
    <cellStyle name="Normal 2 12 3 4" xfId="27400"/>
    <cellStyle name="Normal 2 12 4" xfId="13238"/>
    <cellStyle name="Normal 2 12 4 2" xfId="13239"/>
    <cellStyle name="Normal 2 12 4 2 2" xfId="21390"/>
    <cellStyle name="Normal 2 12 4 2 2 2" xfId="33360"/>
    <cellStyle name="Normal 2 12 4 2 3" xfId="27403"/>
    <cellStyle name="Normal 2 12 4 3" xfId="21389"/>
    <cellStyle name="Normal 2 12 4 3 2" xfId="33359"/>
    <cellStyle name="Normal 2 12 4 4" xfId="27402"/>
    <cellStyle name="Normal 2 12 5" xfId="13240"/>
    <cellStyle name="Normal 2 12 5 2" xfId="21391"/>
    <cellStyle name="Normal 2 12 5 2 2" xfId="33361"/>
    <cellStyle name="Normal 2 12 5 3" xfId="27404"/>
    <cellStyle name="Normal 2 12 6" xfId="13241"/>
    <cellStyle name="Normal 2 12 6 2" xfId="21392"/>
    <cellStyle name="Normal 2 12 6 2 2" xfId="33362"/>
    <cellStyle name="Normal 2 12 6 3" xfId="27405"/>
    <cellStyle name="Normal 2 12 7" xfId="13242"/>
    <cellStyle name="Normal 2 12 7 2" xfId="21393"/>
    <cellStyle name="Normal 2 12 7 2 2" xfId="33363"/>
    <cellStyle name="Normal 2 12 7 3" xfId="27406"/>
    <cellStyle name="Normal 2 12 8" xfId="13243"/>
    <cellStyle name="Normal 2 12 8 2" xfId="21394"/>
    <cellStyle name="Normal 2 12 8 2 2" xfId="33364"/>
    <cellStyle name="Normal 2 12 8 3" xfId="27407"/>
    <cellStyle name="Normal 2 13" xfId="13244"/>
    <cellStyle name="Normal 2 13 2" xfId="13245"/>
    <cellStyle name="Normal 2 13 2 2" xfId="21395"/>
    <cellStyle name="Normal 2 13 2 2 2" xfId="33365"/>
    <cellStyle name="Normal 2 13 2 3" xfId="27408"/>
    <cellStyle name="Normal 2 13 3" xfId="13246"/>
    <cellStyle name="Normal 2 13 3 2" xfId="21396"/>
    <cellStyle name="Normal 2 13 3 2 2" xfId="33366"/>
    <cellStyle name="Normal 2 13 3 3" xfId="27409"/>
    <cellStyle name="Normal 2 13 4" xfId="13247"/>
    <cellStyle name="Normal 2 13 4 2" xfId="21397"/>
    <cellStyle name="Normal 2 13 4 2 2" xfId="33367"/>
    <cellStyle name="Normal 2 13 4 3" xfId="27410"/>
    <cellStyle name="Normal 2 13 5" xfId="13248"/>
    <cellStyle name="Normal 2 13 5 2" xfId="21398"/>
    <cellStyle name="Normal 2 13 5 2 2" xfId="33368"/>
    <cellStyle name="Normal 2 13 5 3" xfId="27411"/>
    <cellStyle name="Normal 2 13 6" xfId="13249"/>
    <cellStyle name="Normal 2 13 6 2" xfId="21399"/>
    <cellStyle name="Normal 2 13 6 2 2" xfId="33369"/>
    <cellStyle name="Normal 2 13 6 3" xfId="27412"/>
    <cellStyle name="Normal 2 13 7" xfId="13250"/>
    <cellStyle name="Normal 2 13 7 2" xfId="21400"/>
    <cellStyle name="Normal 2 13 7 2 2" xfId="33370"/>
    <cellStyle name="Normal 2 13 7 3" xfId="27413"/>
    <cellStyle name="Normal 2 14" xfId="13251"/>
    <cellStyle name="Normal 2 14 2" xfId="13252"/>
    <cellStyle name="Normal 2 14 2 2" xfId="21401"/>
    <cellStyle name="Normal 2 14 2 2 2" xfId="33371"/>
    <cellStyle name="Normal 2 14 2 3" xfId="27414"/>
    <cellStyle name="Normal 2 14 3" xfId="13253"/>
    <cellStyle name="Normal 2 14 3 2" xfId="21402"/>
    <cellStyle name="Normal 2 14 3 2 2" xfId="33372"/>
    <cellStyle name="Normal 2 14 3 3" xfId="27415"/>
    <cellStyle name="Normal 2 14 4" xfId="13254"/>
    <cellStyle name="Normal 2 14 4 2" xfId="21403"/>
    <cellStyle name="Normal 2 14 4 2 2" xfId="33373"/>
    <cellStyle name="Normal 2 14 4 3" xfId="27416"/>
    <cellStyle name="Normal 2 14 5" xfId="13255"/>
    <cellStyle name="Normal 2 14 5 2" xfId="21404"/>
    <cellStyle name="Normal 2 14 5 2 2" xfId="33374"/>
    <cellStyle name="Normal 2 14 5 3" xfId="27417"/>
    <cellStyle name="Normal 2 14 6" xfId="13256"/>
    <cellStyle name="Normal 2 14 6 2" xfId="21405"/>
    <cellStyle name="Normal 2 14 6 2 2" xfId="33375"/>
    <cellStyle name="Normal 2 14 6 3" xfId="27418"/>
    <cellStyle name="Normal 2 14 7" xfId="13257"/>
    <cellStyle name="Normal 2 14 7 2" xfId="21406"/>
    <cellStyle name="Normal 2 14 7 2 2" xfId="33376"/>
    <cellStyle name="Normal 2 14 7 3" xfId="27419"/>
    <cellStyle name="Normal 2 15" xfId="13258"/>
    <cellStyle name="Normal 2 15 2" xfId="13259"/>
    <cellStyle name="Normal 2 15 2 2" xfId="21407"/>
    <cellStyle name="Normal 2 15 2 2 2" xfId="33377"/>
    <cellStyle name="Normal 2 15 2 3" xfId="27420"/>
    <cellStyle name="Normal 2 15 3" xfId="13260"/>
    <cellStyle name="Normal 2 15 3 2" xfId="21408"/>
    <cellStyle name="Normal 2 15 3 2 2" xfId="33378"/>
    <cellStyle name="Normal 2 15 3 3" xfId="27421"/>
    <cellStyle name="Normal 2 15 4" xfId="13261"/>
    <cellStyle name="Normal 2 15 4 2" xfId="21409"/>
    <cellStyle name="Normal 2 15 4 2 2" xfId="33379"/>
    <cellStyle name="Normal 2 15 4 3" xfId="27422"/>
    <cellStyle name="Normal 2 15 5" xfId="13262"/>
    <cellStyle name="Normal 2 15 5 2" xfId="21410"/>
    <cellStyle name="Normal 2 15 5 2 2" xfId="33380"/>
    <cellStyle name="Normal 2 15 5 3" xfId="27423"/>
    <cellStyle name="Normal 2 15 6" xfId="13263"/>
    <cellStyle name="Normal 2 15 6 2" xfId="21411"/>
    <cellStyle name="Normal 2 15 6 2 2" xfId="33381"/>
    <cellStyle name="Normal 2 15 6 3" xfId="27424"/>
    <cellStyle name="Normal 2 15 7" xfId="13264"/>
    <cellStyle name="Normal 2 15 7 2" xfId="21412"/>
    <cellStyle name="Normal 2 15 7 2 2" xfId="33382"/>
    <cellStyle name="Normal 2 15 7 3" xfId="27425"/>
    <cellStyle name="Normal 2 16" xfId="13265"/>
    <cellStyle name="Normal 2 16 2" xfId="13266"/>
    <cellStyle name="Normal 2 16 2 2" xfId="21413"/>
    <cellStyle name="Normal 2 16 2 2 2" xfId="33383"/>
    <cellStyle name="Normal 2 16 2 3" xfId="27426"/>
    <cellStyle name="Normal 2 16 3" xfId="13267"/>
    <cellStyle name="Normal 2 16 3 2" xfId="21414"/>
    <cellStyle name="Normal 2 16 3 2 2" xfId="33384"/>
    <cellStyle name="Normal 2 16 3 3" xfId="27427"/>
    <cellStyle name="Normal 2 16 4" xfId="13268"/>
    <cellStyle name="Normal 2 16 4 2" xfId="21415"/>
    <cellStyle name="Normal 2 16 4 2 2" xfId="33385"/>
    <cellStyle name="Normal 2 16 4 3" xfId="27428"/>
    <cellStyle name="Normal 2 16 5" xfId="13269"/>
    <cellStyle name="Normal 2 16 5 2" xfId="21416"/>
    <cellStyle name="Normal 2 16 5 2 2" xfId="33386"/>
    <cellStyle name="Normal 2 16 5 3" xfId="27429"/>
    <cellStyle name="Normal 2 16 6" xfId="13270"/>
    <cellStyle name="Normal 2 16 6 2" xfId="21417"/>
    <cellStyle name="Normal 2 16 6 2 2" xfId="33387"/>
    <cellStyle name="Normal 2 16 6 3" xfId="27430"/>
    <cellStyle name="Normal 2 16 7" xfId="13271"/>
    <cellStyle name="Normal 2 16 7 2" xfId="21418"/>
    <cellStyle name="Normal 2 16 7 2 2" xfId="33388"/>
    <cellStyle name="Normal 2 16 7 3" xfId="27431"/>
    <cellStyle name="Normal 2 17" xfId="13272"/>
    <cellStyle name="Normal 2 17 2" xfId="13273"/>
    <cellStyle name="Normal 2 17 2 2" xfId="21419"/>
    <cellStyle name="Normal 2 17 2 2 2" xfId="33389"/>
    <cellStyle name="Normal 2 17 2 3" xfId="27432"/>
    <cellStyle name="Normal 2 17 3" xfId="13274"/>
    <cellStyle name="Normal 2 17 3 2" xfId="21420"/>
    <cellStyle name="Normal 2 17 3 2 2" xfId="33390"/>
    <cellStyle name="Normal 2 17 3 3" xfId="27433"/>
    <cellStyle name="Normal 2 17 4" xfId="13275"/>
    <cellStyle name="Normal 2 17 4 2" xfId="21421"/>
    <cellStyle name="Normal 2 17 4 2 2" xfId="33391"/>
    <cellStyle name="Normal 2 17 4 3" xfId="27434"/>
    <cellStyle name="Normal 2 17 5" xfId="13276"/>
    <cellStyle name="Normal 2 17 5 2" xfId="21422"/>
    <cellStyle name="Normal 2 17 5 2 2" xfId="33392"/>
    <cellStyle name="Normal 2 17 5 3" xfId="27435"/>
    <cellStyle name="Normal 2 17 6" xfId="13277"/>
    <cellStyle name="Normal 2 17 6 2" xfId="21423"/>
    <cellStyle name="Normal 2 17 6 2 2" xfId="33393"/>
    <cellStyle name="Normal 2 17 6 3" xfId="27436"/>
    <cellStyle name="Normal 2 17 7" xfId="13278"/>
    <cellStyle name="Normal 2 17 7 2" xfId="21424"/>
    <cellStyle name="Normal 2 17 7 2 2" xfId="33394"/>
    <cellStyle name="Normal 2 17 7 3" xfId="27437"/>
    <cellStyle name="Normal 2 18" xfId="13279"/>
    <cellStyle name="Normal 2 18 2" xfId="13280"/>
    <cellStyle name="Normal 2 18 2 2" xfId="13281"/>
    <cellStyle name="Normal 2 18 2 2 2" xfId="21426"/>
    <cellStyle name="Normal 2 18 2 2 2 2" xfId="33396"/>
    <cellStyle name="Normal 2 18 2 2 3" xfId="27439"/>
    <cellStyle name="Normal 2 18 2 3" xfId="21425"/>
    <cellStyle name="Normal 2 18 2 3 2" xfId="33395"/>
    <cellStyle name="Normal 2 18 2 4" xfId="27438"/>
    <cellStyle name="Normal 2 18 3" xfId="13282"/>
    <cellStyle name="Normal 2 18 3 2" xfId="21427"/>
    <cellStyle name="Normal 2 18 3 2 2" xfId="33397"/>
    <cellStyle name="Normal 2 18 3 3" xfId="27440"/>
    <cellStyle name="Normal 2 18 4" xfId="13283"/>
    <cellStyle name="Normal 2 18 4 2" xfId="21428"/>
    <cellStyle name="Normal 2 18 4 2 2" xfId="33398"/>
    <cellStyle name="Normal 2 18 4 3" xfId="27441"/>
    <cellStyle name="Normal 2 18 5" xfId="13284"/>
    <cellStyle name="Normal 2 18 5 2" xfId="21429"/>
    <cellStyle name="Normal 2 18 5 2 2" xfId="33399"/>
    <cellStyle name="Normal 2 18 5 3" xfId="27442"/>
    <cellStyle name="Normal 2 18 6" xfId="13285"/>
    <cellStyle name="Normal 2 18 6 2" xfId="21430"/>
    <cellStyle name="Normal 2 18 6 2 2" xfId="33400"/>
    <cellStyle name="Normal 2 18 6 3" xfId="27443"/>
    <cellStyle name="Normal 2 18 7" xfId="13286"/>
    <cellStyle name="Normal 2 18 7 2" xfId="21431"/>
    <cellStyle name="Normal 2 18 7 2 2" xfId="33401"/>
    <cellStyle name="Normal 2 18 7 3" xfId="27444"/>
    <cellStyle name="Normal 2 19" xfId="13287"/>
    <cellStyle name="Normal 2 19 2" xfId="13288"/>
    <cellStyle name="Normal 2 19 2 2" xfId="13289"/>
    <cellStyle name="Normal 2 19 2 2 2" xfId="21433"/>
    <cellStyle name="Normal 2 19 2 2 2 2" xfId="33403"/>
    <cellStyle name="Normal 2 19 2 2 3" xfId="27446"/>
    <cellStyle name="Normal 2 19 2 3" xfId="21432"/>
    <cellStyle name="Normal 2 19 2 3 2" xfId="33402"/>
    <cellStyle name="Normal 2 19 2 4" xfId="27445"/>
    <cellStyle name="Normal 2 19 3" xfId="13290"/>
    <cellStyle name="Normal 2 19 3 2" xfId="13291"/>
    <cellStyle name="Normal 2 19 3 2 2" xfId="21435"/>
    <cellStyle name="Normal 2 19 3 2 2 2" xfId="33405"/>
    <cellStyle name="Normal 2 19 3 2 3" xfId="27448"/>
    <cellStyle name="Normal 2 19 3 3" xfId="13292"/>
    <cellStyle name="Normal 2 19 3 3 2" xfId="21436"/>
    <cellStyle name="Normal 2 19 3 3 2 2" xfId="33406"/>
    <cellStyle name="Normal 2 19 3 3 3" xfId="27449"/>
    <cellStyle name="Normal 2 19 3 4" xfId="21434"/>
    <cellStyle name="Normal 2 19 3 4 2" xfId="33404"/>
    <cellStyle name="Normal 2 19 3 5" xfId="27447"/>
    <cellStyle name="Normal 2 19 4" xfId="13293"/>
    <cellStyle name="Normal 2 19 4 2" xfId="21437"/>
    <cellStyle name="Normal 2 19 4 2 2" xfId="33407"/>
    <cellStyle name="Normal 2 19 4 3" xfId="27450"/>
    <cellStyle name="Normal 2 19 5" xfId="13294"/>
    <cellStyle name="Normal 2 19 5 2" xfId="21438"/>
    <cellStyle name="Normal 2 19 5 2 2" xfId="33408"/>
    <cellStyle name="Normal 2 19 5 3" xfId="27451"/>
    <cellStyle name="Normal 2 19 6" xfId="13295"/>
    <cellStyle name="Normal 2 19 6 2" xfId="21439"/>
    <cellStyle name="Normal 2 19 6 2 2" xfId="33409"/>
    <cellStyle name="Normal 2 19 6 3" xfId="27452"/>
    <cellStyle name="Normal 2 19 7" xfId="13296"/>
    <cellStyle name="Normal 2 19 7 2" xfId="21440"/>
    <cellStyle name="Normal 2 19 7 2 2" xfId="33410"/>
    <cellStyle name="Normal 2 19 7 3" xfId="27453"/>
    <cellStyle name="Normal 2 2" xfId="13297"/>
    <cellStyle name="Normal 2 2 10" xfId="13298"/>
    <cellStyle name="Normal 2 2 10 2" xfId="21441"/>
    <cellStyle name="Normal 2 2 10 2 2" xfId="33411"/>
    <cellStyle name="Normal 2 2 10 3" xfId="27454"/>
    <cellStyle name="Normal 2 2 11" xfId="13299"/>
    <cellStyle name="Normal 2 2 11 2" xfId="21442"/>
    <cellStyle name="Normal 2 2 11 2 2" xfId="33412"/>
    <cellStyle name="Normal 2 2 11 3" xfId="27455"/>
    <cellStyle name="Normal 2 2 12" xfId="13300"/>
    <cellStyle name="Normal 2 2 12 2" xfId="21443"/>
    <cellStyle name="Normal 2 2 12 2 2" xfId="33413"/>
    <cellStyle name="Normal 2 2 12 3" xfId="27456"/>
    <cellStyle name="Normal 2 2 13" xfId="13301"/>
    <cellStyle name="Normal 2 2 13 2" xfId="21444"/>
    <cellStyle name="Normal 2 2 13 2 2" xfId="33414"/>
    <cellStyle name="Normal 2 2 13 3" xfId="27457"/>
    <cellStyle name="Normal 2 2 14" xfId="13302"/>
    <cellStyle name="Normal 2 2 14 2" xfId="21445"/>
    <cellStyle name="Normal 2 2 14 2 2" xfId="33415"/>
    <cellStyle name="Normal 2 2 14 3" xfId="27458"/>
    <cellStyle name="Normal 2 2 15" xfId="13303"/>
    <cellStyle name="Normal 2 2 15 2" xfId="21446"/>
    <cellStyle name="Normal 2 2 15 2 2" xfId="33416"/>
    <cellStyle name="Normal 2 2 15 3" xfId="27459"/>
    <cellStyle name="Normal 2 2 16" xfId="13304"/>
    <cellStyle name="Normal 2 2 16 2" xfId="21447"/>
    <cellStyle name="Normal 2 2 16 2 2" xfId="33417"/>
    <cellStyle name="Normal 2 2 16 3" xfId="27460"/>
    <cellStyle name="Normal 2 2 17" xfId="13305"/>
    <cellStyle name="Normal 2 2 17 2" xfId="21448"/>
    <cellStyle name="Normal 2 2 17 2 2" xfId="33418"/>
    <cellStyle name="Normal 2 2 17 3" xfId="27461"/>
    <cellStyle name="Normal 2 2 18" xfId="13306"/>
    <cellStyle name="Normal 2 2 2" xfId="13307"/>
    <cellStyle name="Normal 2 2 2 10" xfId="13308"/>
    <cellStyle name="Normal 2 2 2 10 2" xfId="21449"/>
    <cellStyle name="Normal 2 2 2 10 2 2" xfId="33419"/>
    <cellStyle name="Normal 2 2 2 10 3" xfId="27462"/>
    <cellStyle name="Normal 2 2 2 11" xfId="13309"/>
    <cellStyle name="Normal 2 2 2 2" xfId="13310"/>
    <cellStyle name="Normal 2 2 2 2 2" xfId="13311"/>
    <cellStyle name="Normal 2 2 2 2 2 2" xfId="13312"/>
    <cellStyle name="Normal 2 2 2 2 2 2 2" xfId="21451"/>
    <cellStyle name="Normal 2 2 2 2 2 2 2 2" xfId="33421"/>
    <cellStyle name="Normal 2 2 2 2 2 2 3" xfId="27464"/>
    <cellStyle name="Normal 2 2 2 2 2 3" xfId="13313"/>
    <cellStyle name="Normal 2 2 2 2 2 3 2" xfId="21452"/>
    <cellStyle name="Normal 2 2 2 2 2 3 2 2" xfId="33422"/>
    <cellStyle name="Normal 2 2 2 2 2 3 3" xfId="27465"/>
    <cellStyle name="Normal 2 2 2 2 2 4" xfId="21450"/>
    <cellStyle name="Normal 2 2 2 2 2 4 2" xfId="33420"/>
    <cellStyle name="Normal 2 2 2 2 2 5" xfId="27463"/>
    <cellStyle name="Normal 2 2 2 2 3" xfId="13314"/>
    <cellStyle name="Normal 2 2 2 2 3 2" xfId="13315"/>
    <cellStyle name="Normal 2 2 2 2 3 2 2" xfId="21454"/>
    <cellStyle name="Normal 2 2 2 2 3 2 2 2" xfId="33424"/>
    <cellStyle name="Normal 2 2 2 2 3 2 3" xfId="27467"/>
    <cellStyle name="Normal 2 2 2 2 3 3" xfId="21453"/>
    <cellStyle name="Normal 2 2 2 2 3 3 2" xfId="33423"/>
    <cellStyle name="Normal 2 2 2 2 3 4" xfId="27466"/>
    <cellStyle name="Normal 2 2 2 2 4" xfId="13316"/>
    <cellStyle name="Normal 2 2 2 2 4 2" xfId="21455"/>
    <cellStyle name="Normal 2 2 2 2 4 2 2" xfId="33425"/>
    <cellStyle name="Normal 2 2 2 2 4 3" xfId="27468"/>
    <cellStyle name="Normal 2 2 2 2 5" xfId="13317"/>
    <cellStyle name="Normal 2 2 2 2 5 2" xfId="21456"/>
    <cellStyle name="Normal 2 2 2 2 5 2 2" xfId="33426"/>
    <cellStyle name="Normal 2 2 2 2 5 3" xfId="27469"/>
    <cellStyle name="Normal 2 2 2 2 6" xfId="13318"/>
    <cellStyle name="Normal 2 2 2 2 6 2" xfId="21457"/>
    <cellStyle name="Normal 2 2 2 2 6 2 2" xfId="33427"/>
    <cellStyle name="Normal 2 2 2 2 6 3" xfId="27470"/>
    <cellStyle name="Normal 2 2 2 3" xfId="13319"/>
    <cellStyle name="Normal 2 2 2 3 2" xfId="13320"/>
    <cellStyle name="Normal 2 2 2 3 2 2" xfId="13321"/>
    <cellStyle name="Normal 2 2 2 3 2 2 2" xfId="21460"/>
    <cellStyle name="Normal 2 2 2 3 2 2 2 2" xfId="33430"/>
    <cellStyle name="Normal 2 2 2 3 2 2 3" xfId="27473"/>
    <cellStyle name="Normal 2 2 2 3 2 3" xfId="21459"/>
    <cellStyle name="Normal 2 2 2 3 2 3 2" xfId="33429"/>
    <cellStyle name="Normal 2 2 2 3 2 4" xfId="27472"/>
    <cellStyle name="Normal 2 2 2 3 3" xfId="13322"/>
    <cellStyle name="Normal 2 2 2 3 3 2" xfId="21461"/>
    <cellStyle name="Normal 2 2 2 3 3 2 2" xfId="33431"/>
    <cellStyle name="Normal 2 2 2 3 3 3" xfId="27474"/>
    <cellStyle name="Normal 2 2 2 3 4" xfId="13323"/>
    <cellStyle name="Normal 2 2 2 3 5" xfId="21458"/>
    <cellStyle name="Normal 2 2 2 3 5 2" xfId="33428"/>
    <cellStyle name="Normal 2 2 2 3 6" xfId="27471"/>
    <cellStyle name="Normal 2 2 2 4" xfId="13324"/>
    <cellStyle name="Normal 2 2 2 4 2" xfId="13325"/>
    <cellStyle name="Normal 2 2 2 4 2 2" xfId="21463"/>
    <cellStyle name="Normal 2 2 2 4 2 2 2" xfId="33433"/>
    <cellStyle name="Normal 2 2 2 4 2 3" xfId="27476"/>
    <cellStyle name="Normal 2 2 2 4 3" xfId="13326"/>
    <cellStyle name="Normal 2 2 2 4 4" xfId="21462"/>
    <cellStyle name="Normal 2 2 2 4 4 2" xfId="33432"/>
    <cellStyle name="Normal 2 2 2 4 5" xfId="27475"/>
    <cellStyle name="Normal 2 2 2 5" xfId="13327"/>
    <cellStyle name="Normal 2 2 2 5 2" xfId="13328"/>
    <cellStyle name="Normal 2 2 2 5 3" xfId="21464"/>
    <cellStyle name="Normal 2 2 2 5 3 2" xfId="33434"/>
    <cellStyle name="Normal 2 2 2 5 4" xfId="27477"/>
    <cellStyle name="Normal 2 2 2 6" xfId="13329"/>
    <cellStyle name="Normal 2 2 2 6 2" xfId="21465"/>
    <cellStyle name="Normal 2 2 2 6 2 2" xfId="33435"/>
    <cellStyle name="Normal 2 2 2 6 3" xfId="27478"/>
    <cellStyle name="Normal 2 2 2 7" xfId="13330"/>
    <cellStyle name="Normal 2 2 2 7 2" xfId="21466"/>
    <cellStyle name="Normal 2 2 2 7 2 2" xfId="33436"/>
    <cellStyle name="Normal 2 2 2 7 3" xfId="27479"/>
    <cellStyle name="Normal 2 2 2 8" xfId="13331"/>
    <cellStyle name="Normal 2 2 2 8 2" xfId="21467"/>
    <cellStyle name="Normal 2 2 2 8 2 2" xfId="33437"/>
    <cellStyle name="Normal 2 2 2 8 3" xfId="27480"/>
    <cellStyle name="Normal 2 2 2 9" xfId="13332"/>
    <cellStyle name="Normal 2 2 2 9 2" xfId="21468"/>
    <cellStyle name="Normal 2 2 2 9 2 2" xfId="33438"/>
    <cellStyle name="Normal 2 2 2 9 3" xfId="27481"/>
    <cellStyle name="Normal 2 2 3" xfId="13333"/>
    <cellStyle name="Normal 2 2 3 2" xfId="13334"/>
    <cellStyle name="Normal 2 2 3 2 2" xfId="21469"/>
    <cellStyle name="Normal 2 2 3 2 2 2" xfId="33439"/>
    <cellStyle name="Normal 2 2 3 2 3" xfId="27482"/>
    <cellStyle name="Normal 2 2 3 3" xfId="13335"/>
    <cellStyle name="Normal 2 2 3 3 2" xfId="13336"/>
    <cellStyle name="Normal 2 2 3 3 2 2" xfId="21471"/>
    <cellStyle name="Normal 2 2 3 3 2 2 2" xfId="33441"/>
    <cellStyle name="Normal 2 2 3 3 2 3" xfId="27484"/>
    <cellStyle name="Normal 2 2 3 3 3" xfId="13337"/>
    <cellStyle name="Normal 2 2 3 3 3 2" xfId="21472"/>
    <cellStyle name="Normal 2 2 3 3 3 2 2" xfId="33442"/>
    <cellStyle name="Normal 2 2 3 3 3 3" xfId="27485"/>
    <cellStyle name="Normal 2 2 3 3 4" xfId="21470"/>
    <cellStyle name="Normal 2 2 3 3 4 2" xfId="33440"/>
    <cellStyle name="Normal 2 2 3 3 5" xfId="27483"/>
    <cellStyle name="Normal 2 2 3 4" xfId="13338"/>
    <cellStyle name="Normal 2 2 3 4 2" xfId="13339"/>
    <cellStyle name="Normal 2 2 3 4 2 2" xfId="21474"/>
    <cellStyle name="Normal 2 2 3 4 2 2 2" xfId="33444"/>
    <cellStyle name="Normal 2 2 3 4 2 3" xfId="27487"/>
    <cellStyle name="Normal 2 2 3 4 3" xfId="21473"/>
    <cellStyle name="Normal 2 2 3 4 3 2" xfId="33443"/>
    <cellStyle name="Normal 2 2 3 4 4" xfId="27486"/>
    <cellStyle name="Normal 2 2 3 5" xfId="13340"/>
    <cellStyle name="Normal 2 2 3 5 2" xfId="21475"/>
    <cellStyle name="Normal 2 2 3 5 2 2" xfId="33445"/>
    <cellStyle name="Normal 2 2 3 5 3" xfId="27488"/>
    <cellStyle name="Normal 2 2 3 6" xfId="13341"/>
    <cellStyle name="Normal 2 2 3 6 2" xfId="21476"/>
    <cellStyle name="Normal 2 2 3 6 2 2" xfId="33446"/>
    <cellStyle name="Normal 2 2 3 6 3" xfId="27489"/>
    <cellStyle name="Normal 2 2 3 7" xfId="13342"/>
    <cellStyle name="Normal 2 2 3 7 2" xfId="21477"/>
    <cellStyle name="Normal 2 2 3 7 2 2" xfId="33447"/>
    <cellStyle name="Normal 2 2 3 7 3" xfId="27490"/>
    <cellStyle name="Normal 2 2 3 8" xfId="13343"/>
    <cellStyle name="Normal 2 2 3 8 2" xfId="21478"/>
    <cellStyle name="Normal 2 2 3 8 2 2" xfId="33448"/>
    <cellStyle name="Normal 2 2 3 8 3" xfId="27491"/>
    <cellStyle name="Normal 2 2 4" xfId="13344"/>
    <cellStyle name="Normal 2 2 4 2" xfId="13345"/>
    <cellStyle name="Normal 2 2 4 2 2" xfId="13346"/>
    <cellStyle name="Normal 2 2 4 2 2 2" xfId="21480"/>
    <cellStyle name="Normal 2 2 4 2 2 2 2" xfId="33450"/>
    <cellStyle name="Normal 2 2 4 2 2 3" xfId="27493"/>
    <cellStyle name="Normal 2 2 4 2 3" xfId="13347"/>
    <cellStyle name="Normal 2 2 4 2 3 2" xfId="21481"/>
    <cellStyle name="Normal 2 2 4 2 3 2 2" xfId="33451"/>
    <cellStyle name="Normal 2 2 4 2 3 3" xfId="27494"/>
    <cellStyle name="Normal 2 2 4 2 4" xfId="21479"/>
    <cellStyle name="Normal 2 2 4 2 4 2" xfId="33449"/>
    <cellStyle name="Normal 2 2 4 2 5" xfId="27492"/>
    <cellStyle name="Normal 2 2 4 3" xfId="13348"/>
    <cellStyle name="Normal 2 2 4 3 2" xfId="21482"/>
    <cellStyle name="Normal 2 2 4 3 2 2" xfId="33452"/>
    <cellStyle name="Normal 2 2 4 3 3" xfId="27495"/>
    <cellStyle name="Normal 2 2 4 4" xfId="13349"/>
    <cellStyle name="Normal 2 2 4 4 2" xfId="21483"/>
    <cellStyle name="Normal 2 2 4 4 2 2" xfId="33453"/>
    <cellStyle name="Normal 2 2 4 4 3" xfId="27496"/>
    <cellStyle name="Normal 2 2 4 5" xfId="13350"/>
    <cellStyle name="Normal 2 2 4 5 2" xfId="21484"/>
    <cellStyle name="Normal 2 2 4 5 2 2" xfId="33454"/>
    <cellStyle name="Normal 2 2 4 5 3" xfId="27497"/>
    <cellStyle name="Normal 2 2 4 6" xfId="13351"/>
    <cellStyle name="Normal 2 2 4 6 2" xfId="21485"/>
    <cellStyle name="Normal 2 2 4 6 2 2" xfId="33455"/>
    <cellStyle name="Normal 2 2 4 6 3" xfId="27498"/>
    <cellStyle name="Normal 2 2 4 7" xfId="13352"/>
    <cellStyle name="Normal 2 2 4 7 2" xfId="21486"/>
    <cellStyle name="Normal 2 2 4 7 2 2" xfId="33456"/>
    <cellStyle name="Normal 2 2 4 7 3" xfId="27499"/>
    <cellStyle name="Normal 2 2 4 8" xfId="13353"/>
    <cellStyle name="Normal 2 2 5" xfId="13354"/>
    <cellStyle name="Normal 2 2 5 2" xfId="13355"/>
    <cellStyle name="Normal 2 2 5 2 2" xfId="21488"/>
    <cellStyle name="Normal 2 2 5 2 2 2" xfId="33458"/>
    <cellStyle name="Normal 2 2 5 2 3" xfId="27501"/>
    <cellStyle name="Normal 2 2 5 3" xfId="13356"/>
    <cellStyle name="Normal 2 2 5 3 2" xfId="21489"/>
    <cellStyle name="Normal 2 2 5 3 2 2" xfId="33459"/>
    <cellStyle name="Normal 2 2 5 3 3" xfId="27502"/>
    <cellStyle name="Normal 2 2 5 4" xfId="13357"/>
    <cellStyle name="Normal 2 2 5 5" xfId="21487"/>
    <cellStyle name="Normal 2 2 5 5 2" xfId="33457"/>
    <cellStyle name="Normal 2 2 5 6" xfId="27500"/>
    <cellStyle name="Normal 2 2 6" xfId="13358"/>
    <cellStyle name="Normal 2 2 6 2" xfId="13359"/>
    <cellStyle name="Normal 2 2 6 2 2" xfId="21491"/>
    <cellStyle name="Normal 2 2 6 2 2 2" xfId="33461"/>
    <cellStyle name="Normal 2 2 6 2 3" xfId="27504"/>
    <cellStyle name="Normal 2 2 6 3" xfId="13360"/>
    <cellStyle name="Normal 2 2 6 4" xfId="21490"/>
    <cellStyle name="Normal 2 2 6 4 2" xfId="33460"/>
    <cellStyle name="Normal 2 2 6 5" xfId="27503"/>
    <cellStyle name="Normal 2 2 7" xfId="13361"/>
    <cellStyle name="Normal 2 2 7 2" xfId="21492"/>
    <cellStyle name="Normal 2 2 7 2 2" xfId="33462"/>
    <cellStyle name="Normal 2 2 7 3" xfId="27505"/>
    <cellStyle name="Normal 2 2 8" xfId="13362"/>
    <cellStyle name="Normal 2 2 8 2" xfId="21493"/>
    <cellStyle name="Normal 2 2 8 2 2" xfId="33463"/>
    <cellStyle name="Normal 2 2 8 3" xfId="27506"/>
    <cellStyle name="Normal 2 2 9" xfId="13363"/>
    <cellStyle name="Normal 2 2 9 2" xfId="21494"/>
    <cellStyle name="Normal 2 2 9 2 2" xfId="33464"/>
    <cellStyle name="Normal 2 2 9 3" xfId="27507"/>
    <cellStyle name="Normal 2 20" xfId="13364"/>
    <cellStyle name="Normal 2 20 2" xfId="13365"/>
    <cellStyle name="Normal 2 20 2 2" xfId="13366"/>
    <cellStyle name="Normal 2 20 2 2 2" xfId="21496"/>
    <cellStyle name="Normal 2 20 2 2 2 2" xfId="33466"/>
    <cellStyle name="Normal 2 20 2 2 3" xfId="27509"/>
    <cellStyle name="Normal 2 20 2 3" xfId="21495"/>
    <cellStyle name="Normal 2 20 2 3 2" xfId="33465"/>
    <cellStyle name="Normal 2 20 2 4" xfId="27508"/>
    <cellStyle name="Normal 2 20 3" xfId="13367"/>
    <cellStyle name="Normal 2 20 3 2" xfId="21497"/>
    <cellStyle name="Normal 2 20 3 2 2" xfId="33467"/>
    <cellStyle name="Normal 2 20 3 3" xfId="27510"/>
    <cellStyle name="Normal 2 20 4" xfId="13368"/>
    <cellStyle name="Normal 2 20 4 2" xfId="21498"/>
    <cellStyle name="Normal 2 20 4 2 2" xfId="33468"/>
    <cellStyle name="Normal 2 20 4 3" xfId="27511"/>
    <cellStyle name="Normal 2 20 5" xfId="13369"/>
    <cellStyle name="Normal 2 20 5 2" xfId="21499"/>
    <cellStyle name="Normal 2 20 5 2 2" xfId="33469"/>
    <cellStyle name="Normal 2 20 5 3" xfId="27512"/>
    <cellStyle name="Normal 2 21" xfId="13370"/>
    <cellStyle name="Normal 2 21 2" xfId="13371"/>
    <cellStyle name="Normal 2 21 2 2" xfId="13372"/>
    <cellStyle name="Normal 2 21 2 2 2" xfId="13373"/>
    <cellStyle name="Normal 2 21 2 2 2 2" xfId="21502"/>
    <cellStyle name="Normal 2 21 2 2 2 2 2" xfId="33472"/>
    <cellStyle name="Normal 2 21 2 2 2 3" xfId="27515"/>
    <cellStyle name="Normal 2 21 2 2 3" xfId="21501"/>
    <cellStyle name="Normal 2 21 2 2 3 2" xfId="33471"/>
    <cellStyle name="Normal 2 21 2 2 4" xfId="27514"/>
    <cellStyle name="Normal 2 21 2 3" xfId="13374"/>
    <cellStyle name="Normal 2 21 2 3 2" xfId="21503"/>
    <cellStyle name="Normal 2 21 2 3 2 2" xfId="33473"/>
    <cellStyle name="Normal 2 21 2 3 3" xfId="27516"/>
    <cellStyle name="Normal 2 21 2 4" xfId="21500"/>
    <cellStyle name="Normal 2 21 2 4 2" xfId="33470"/>
    <cellStyle name="Normal 2 21 2 5" xfId="27513"/>
    <cellStyle name="Normal 2 21 3" xfId="13375"/>
    <cellStyle name="Normal 2 21 3 2" xfId="13376"/>
    <cellStyle name="Normal 2 21 3 2 2" xfId="21505"/>
    <cellStyle name="Normal 2 21 3 2 2 2" xfId="33475"/>
    <cellStyle name="Normal 2 21 3 2 3" xfId="27518"/>
    <cellStyle name="Normal 2 21 3 3" xfId="21504"/>
    <cellStyle name="Normal 2 21 3 3 2" xfId="33474"/>
    <cellStyle name="Normal 2 21 3 4" xfId="27517"/>
    <cellStyle name="Normal 2 21 4" xfId="13377"/>
    <cellStyle name="Normal 2 21 4 2" xfId="21506"/>
    <cellStyle name="Normal 2 21 4 2 2" xfId="33476"/>
    <cellStyle name="Normal 2 21 4 3" xfId="27519"/>
    <cellStyle name="Normal 2 21 5" xfId="13378"/>
    <cellStyle name="Normal 2 21 5 2" xfId="21507"/>
    <cellStyle name="Normal 2 21 5 2 2" xfId="33477"/>
    <cellStyle name="Normal 2 21 5 3" xfId="27520"/>
    <cellStyle name="Normal 2 21 6" xfId="13379"/>
    <cellStyle name="Normal 2 21 6 2" xfId="21508"/>
    <cellStyle name="Normal 2 21 6 2 2" xfId="33478"/>
    <cellStyle name="Normal 2 21 6 3" xfId="27521"/>
    <cellStyle name="Normal 2 21 7" xfId="13380"/>
    <cellStyle name="Normal 2 21 7 2" xfId="21509"/>
    <cellStyle name="Normal 2 21 7 2 2" xfId="33479"/>
    <cellStyle name="Normal 2 21 7 3" xfId="27522"/>
    <cellStyle name="Normal 2 22" xfId="13381"/>
    <cellStyle name="Normal 2 22 2" xfId="13382"/>
    <cellStyle name="Normal 2 22 2 2" xfId="13383"/>
    <cellStyle name="Normal 2 22 2 2 2" xfId="13384"/>
    <cellStyle name="Normal 2 22 2 2 2 2" xfId="21512"/>
    <cellStyle name="Normal 2 22 2 2 2 2 2" xfId="33482"/>
    <cellStyle name="Normal 2 22 2 2 2 3" xfId="27525"/>
    <cellStyle name="Normal 2 22 2 2 3" xfId="21511"/>
    <cellStyle name="Normal 2 22 2 2 3 2" xfId="33481"/>
    <cellStyle name="Normal 2 22 2 2 4" xfId="27524"/>
    <cellStyle name="Normal 2 22 2 3" xfId="13385"/>
    <cellStyle name="Normal 2 22 2 3 2" xfId="21513"/>
    <cellStyle name="Normal 2 22 2 3 2 2" xfId="33483"/>
    <cellStyle name="Normal 2 22 2 3 3" xfId="27526"/>
    <cellStyle name="Normal 2 22 2 4" xfId="21510"/>
    <cellStyle name="Normal 2 22 2 4 2" xfId="33480"/>
    <cellStyle name="Normal 2 22 2 5" xfId="27523"/>
    <cellStyle name="Normal 2 22 3" xfId="13386"/>
    <cellStyle name="Normal 2 22 3 2" xfId="13387"/>
    <cellStyle name="Normal 2 22 3 2 2" xfId="21515"/>
    <cellStyle name="Normal 2 22 3 2 2 2" xfId="33485"/>
    <cellStyle name="Normal 2 22 3 2 3" xfId="27528"/>
    <cellStyle name="Normal 2 22 3 3" xfId="21514"/>
    <cellStyle name="Normal 2 22 3 3 2" xfId="33484"/>
    <cellStyle name="Normal 2 22 3 4" xfId="27527"/>
    <cellStyle name="Normal 2 22 4" xfId="13388"/>
    <cellStyle name="Normal 2 22 4 2" xfId="21516"/>
    <cellStyle name="Normal 2 22 4 2 2" xfId="33486"/>
    <cellStyle name="Normal 2 22 4 3" xfId="27529"/>
    <cellStyle name="Normal 2 22 5" xfId="13389"/>
    <cellStyle name="Normal 2 22 5 2" xfId="21517"/>
    <cellStyle name="Normal 2 22 5 2 2" xfId="33487"/>
    <cellStyle name="Normal 2 22 5 3" xfId="27530"/>
    <cellStyle name="Normal 2 22 6" xfId="13390"/>
    <cellStyle name="Normal 2 22 6 2" xfId="21518"/>
    <cellStyle name="Normal 2 22 6 2 2" xfId="33488"/>
    <cellStyle name="Normal 2 22 6 3" xfId="27531"/>
    <cellStyle name="Normal 2 22 7" xfId="13391"/>
    <cellStyle name="Normal 2 22 7 2" xfId="21519"/>
    <cellStyle name="Normal 2 22 7 2 2" xfId="33489"/>
    <cellStyle name="Normal 2 22 7 3" xfId="27532"/>
    <cellStyle name="Normal 2 23" xfId="13392"/>
    <cellStyle name="Normal 2 23 2" xfId="13393"/>
    <cellStyle name="Normal 2 23 2 2" xfId="13394"/>
    <cellStyle name="Normal 2 23 2 2 2" xfId="13395"/>
    <cellStyle name="Normal 2 23 2 2 2 2" xfId="21522"/>
    <cellStyle name="Normal 2 23 2 2 2 2 2" xfId="33492"/>
    <cellStyle name="Normal 2 23 2 2 2 3" xfId="27535"/>
    <cellStyle name="Normal 2 23 2 2 3" xfId="21521"/>
    <cellStyle name="Normal 2 23 2 2 3 2" xfId="33491"/>
    <cellStyle name="Normal 2 23 2 2 4" xfId="27534"/>
    <cellStyle name="Normal 2 23 2 3" xfId="13396"/>
    <cellStyle name="Normal 2 23 2 3 2" xfId="21523"/>
    <cellStyle name="Normal 2 23 2 3 2 2" xfId="33493"/>
    <cellStyle name="Normal 2 23 2 3 3" xfId="27536"/>
    <cellStyle name="Normal 2 23 2 4" xfId="21520"/>
    <cellStyle name="Normal 2 23 2 4 2" xfId="33490"/>
    <cellStyle name="Normal 2 23 2 5" xfId="27533"/>
    <cellStyle name="Normal 2 23 3" xfId="13397"/>
    <cellStyle name="Normal 2 23 3 2" xfId="13398"/>
    <cellStyle name="Normal 2 23 3 2 2" xfId="21525"/>
    <cellStyle name="Normal 2 23 3 2 2 2" xfId="33495"/>
    <cellStyle name="Normal 2 23 3 2 3" xfId="27538"/>
    <cellStyle name="Normal 2 23 3 3" xfId="21524"/>
    <cellStyle name="Normal 2 23 3 3 2" xfId="33494"/>
    <cellStyle name="Normal 2 23 3 4" xfId="27537"/>
    <cellStyle name="Normal 2 23 4" xfId="13399"/>
    <cellStyle name="Normal 2 23 4 2" xfId="21526"/>
    <cellStyle name="Normal 2 23 4 2 2" xfId="33496"/>
    <cellStyle name="Normal 2 23 4 3" xfId="27539"/>
    <cellStyle name="Normal 2 23 5" xfId="13400"/>
    <cellStyle name="Normal 2 23 5 2" xfId="21527"/>
    <cellStyle name="Normal 2 23 5 2 2" xfId="33497"/>
    <cellStyle name="Normal 2 23 5 3" xfId="27540"/>
    <cellStyle name="Normal 2 23 6" xfId="13401"/>
    <cellStyle name="Normal 2 23 6 2" xfId="21528"/>
    <cellStyle name="Normal 2 23 6 2 2" xfId="33498"/>
    <cellStyle name="Normal 2 23 6 3" xfId="27541"/>
    <cellStyle name="Normal 2 24" xfId="13402"/>
    <cellStyle name="Normal 2 24 2" xfId="13403"/>
    <cellStyle name="Normal 2 24 2 2" xfId="21529"/>
    <cellStyle name="Normal 2 24 2 2 2" xfId="33499"/>
    <cellStyle name="Normal 2 24 2 3" xfId="27542"/>
    <cellStyle name="Normal 2 24 3" xfId="13404"/>
    <cellStyle name="Normal 2 24 3 2" xfId="21530"/>
    <cellStyle name="Normal 2 24 3 2 2" xfId="33500"/>
    <cellStyle name="Normal 2 24 3 3" xfId="27543"/>
    <cellStyle name="Normal 2 25" xfId="13405"/>
    <cellStyle name="Normal 2 25 2" xfId="13406"/>
    <cellStyle name="Normal 2 25 2 2" xfId="21531"/>
    <cellStyle name="Normal 2 25 2 2 2" xfId="33501"/>
    <cellStyle name="Normal 2 25 2 3" xfId="27544"/>
    <cellStyle name="Normal 2 25 3" xfId="13407"/>
    <cellStyle name="Normal 2 25 3 2" xfId="21532"/>
    <cellStyle name="Normal 2 25 3 2 2" xfId="33502"/>
    <cellStyle name="Normal 2 25 3 3" xfId="27545"/>
    <cellStyle name="Normal 2 26" xfId="13408"/>
    <cellStyle name="Normal 2 26 2" xfId="13409"/>
    <cellStyle name="Normal 2 26 2 2" xfId="21533"/>
    <cellStyle name="Normal 2 26 2 2 2" xfId="33503"/>
    <cellStyle name="Normal 2 26 2 3" xfId="27546"/>
    <cellStyle name="Normal 2 26 3" xfId="13410"/>
    <cellStyle name="Normal 2 26 3 2" xfId="21534"/>
    <cellStyle name="Normal 2 26 3 2 2" xfId="33504"/>
    <cellStyle name="Normal 2 26 3 3" xfId="27547"/>
    <cellStyle name="Normal 2 27" xfId="13411"/>
    <cellStyle name="Normal 2 27 2" xfId="13412"/>
    <cellStyle name="Normal 2 27 2 2" xfId="13413"/>
    <cellStyle name="Normal 2 27 2 2 2" xfId="13414"/>
    <cellStyle name="Normal 2 27 2 2 2 2" xfId="21537"/>
    <cellStyle name="Normal 2 27 2 2 2 2 2" xfId="33507"/>
    <cellStyle name="Normal 2 27 2 2 2 3" xfId="27550"/>
    <cellStyle name="Normal 2 27 2 2 3" xfId="21536"/>
    <cellStyle name="Normal 2 27 2 2 3 2" xfId="33506"/>
    <cellStyle name="Normal 2 27 2 2 4" xfId="27549"/>
    <cellStyle name="Normal 2 27 2 3" xfId="13415"/>
    <cellStyle name="Normal 2 27 2 3 2" xfId="21538"/>
    <cellStyle name="Normal 2 27 2 3 2 2" xfId="33508"/>
    <cellStyle name="Normal 2 27 2 3 3" xfId="27551"/>
    <cellStyle name="Normal 2 27 2 4" xfId="21535"/>
    <cellStyle name="Normal 2 27 2 4 2" xfId="33505"/>
    <cellStyle name="Normal 2 27 2 5" xfId="27548"/>
    <cellStyle name="Normal 2 27 3" xfId="13416"/>
    <cellStyle name="Normal 2 27 3 2" xfId="13417"/>
    <cellStyle name="Normal 2 27 3 2 2" xfId="21540"/>
    <cellStyle name="Normal 2 27 3 2 2 2" xfId="33510"/>
    <cellStyle name="Normal 2 27 3 2 3" xfId="27553"/>
    <cellStyle name="Normal 2 27 3 3" xfId="21539"/>
    <cellStyle name="Normal 2 27 3 3 2" xfId="33509"/>
    <cellStyle name="Normal 2 27 3 4" xfId="27552"/>
    <cellStyle name="Normal 2 27 4" xfId="13418"/>
    <cellStyle name="Normal 2 27 4 2" xfId="21541"/>
    <cellStyle name="Normal 2 27 4 2 2" xfId="33511"/>
    <cellStyle name="Normal 2 27 4 3" xfId="27554"/>
    <cellStyle name="Normal 2 27 5" xfId="13419"/>
    <cellStyle name="Normal 2 27 5 2" xfId="21542"/>
    <cellStyle name="Normal 2 27 5 2 2" xfId="33512"/>
    <cellStyle name="Normal 2 27 5 3" xfId="27555"/>
    <cellStyle name="Normal 2 27 6" xfId="13420"/>
    <cellStyle name="Normal 2 27 6 2" xfId="21543"/>
    <cellStyle name="Normal 2 27 6 2 2" xfId="33513"/>
    <cellStyle name="Normal 2 27 6 3" xfId="27556"/>
    <cellStyle name="Normal 2 28" xfId="13421"/>
    <cellStyle name="Normal 2 28 2" xfId="13422"/>
    <cellStyle name="Normal 2 28 2 2" xfId="21544"/>
    <cellStyle name="Normal 2 28 2 2 2" xfId="33514"/>
    <cellStyle name="Normal 2 28 2 3" xfId="27557"/>
    <cellStyle name="Normal 2 28 3" xfId="13423"/>
    <cellStyle name="Normal 2 28 3 2" xfId="21545"/>
    <cellStyle name="Normal 2 28 3 2 2" xfId="33515"/>
    <cellStyle name="Normal 2 28 3 3" xfId="27558"/>
    <cellStyle name="Normal 2 29" xfId="13424"/>
    <cellStyle name="Normal 2 29 2" xfId="13425"/>
    <cellStyle name="Normal 2 29 2 2" xfId="21546"/>
    <cellStyle name="Normal 2 29 2 2 2" xfId="33516"/>
    <cellStyle name="Normal 2 29 2 3" xfId="27559"/>
    <cellStyle name="Normal 2 29 3" xfId="13426"/>
    <cellStyle name="Normal 2 29 3 2" xfId="21547"/>
    <cellStyle name="Normal 2 29 3 2 2" xfId="33517"/>
    <cellStyle name="Normal 2 29 3 3" xfId="27560"/>
    <cellStyle name="Normal 2 3" xfId="13427"/>
    <cellStyle name="Normal 2 3 10" xfId="13428"/>
    <cellStyle name="Normal 2 3 10 2" xfId="21548"/>
    <cellStyle name="Normal 2 3 10 2 2" xfId="33518"/>
    <cellStyle name="Normal 2 3 10 3" xfId="27561"/>
    <cellStyle name="Normal 2 3 2" xfId="13429"/>
    <cellStyle name="Normal 2 3 2 2" xfId="13430"/>
    <cellStyle name="Normal 2 3 2 2 2" xfId="13431"/>
    <cellStyle name="Normal 2 3 2 2 2 2" xfId="13432"/>
    <cellStyle name="Normal 2 3 2 2 2 2 2" xfId="21552"/>
    <cellStyle name="Normal 2 3 2 2 2 2 2 2" xfId="33522"/>
    <cellStyle name="Normal 2 3 2 2 2 2 3" xfId="27565"/>
    <cellStyle name="Normal 2 3 2 2 2 3" xfId="13433"/>
    <cellStyle name="Normal 2 3 2 2 2 3 2" xfId="21553"/>
    <cellStyle name="Normal 2 3 2 2 2 3 2 2" xfId="33523"/>
    <cellStyle name="Normal 2 3 2 2 2 3 3" xfId="27566"/>
    <cellStyle name="Normal 2 3 2 2 2 4" xfId="13434"/>
    <cellStyle name="Normal 2 3 2 2 2 5" xfId="13435"/>
    <cellStyle name="Normal 2 3 2 2 2 6" xfId="21551"/>
    <cellStyle name="Normal 2 3 2 2 2 6 2" xfId="33521"/>
    <cellStyle name="Normal 2 3 2 2 2 7" xfId="27564"/>
    <cellStyle name="Normal 2 3 2 2 3" xfId="13436"/>
    <cellStyle name="Normal 2 3 2 2 3 2" xfId="21554"/>
    <cellStyle name="Normal 2 3 2 2 3 2 2" xfId="33524"/>
    <cellStyle name="Normal 2 3 2 2 3 3" xfId="27567"/>
    <cellStyle name="Normal 2 3 2 2 4" xfId="13437"/>
    <cellStyle name="Normal 2 3 2 2 4 2" xfId="21555"/>
    <cellStyle name="Normal 2 3 2 2 4 2 2" xfId="33525"/>
    <cellStyle name="Normal 2 3 2 2 4 3" xfId="27568"/>
    <cellStyle name="Normal 2 3 2 2 5" xfId="13438"/>
    <cellStyle name="Normal 2 3 2 2 6" xfId="13439"/>
    <cellStyle name="Normal 2 3 2 2 7" xfId="21550"/>
    <cellStyle name="Normal 2 3 2 2 7 2" xfId="33520"/>
    <cellStyle name="Normal 2 3 2 2 8" xfId="27563"/>
    <cellStyle name="Normal 2 3 2 3" xfId="13440"/>
    <cellStyle name="Normal 2 3 2 3 2" xfId="13441"/>
    <cellStyle name="Normal 2 3 2 3 2 2" xfId="21557"/>
    <cellStyle name="Normal 2 3 2 3 2 2 2" xfId="33527"/>
    <cellStyle name="Normal 2 3 2 3 2 3" xfId="27570"/>
    <cellStyle name="Normal 2 3 2 3 3" xfId="13442"/>
    <cellStyle name="Normal 2 3 2 3 3 2" xfId="21558"/>
    <cellStyle name="Normal 2 3 2 3 3 2 2" xfId="33528"/>
    <cellStyle name="Normal 2 3 2 3 3 3" xfId="27571"/>
    <cellStyle name="Normal 2 3 2 3 4" xfId="13443"/>
    <cellStyle name="Normal 2 3 2 3 5" xfId="13444"/>
    <cellStyle name="Normal 2 3 2 3 6" xfId="21556"/>
    <cellStyle name="Normal 2 3 2 3 6 2" xfId="33526"/>
    <cellStyle name="Normal 2 3 2 3 7" xfId="27569"/>
    <cellStyle name="Normal 2 3 2 4" xfId="13445"/>
    <cellStyle name="Normal 2 3 2 4 2" xfId="21559"/>
    <cellStyle name="Normal 2 3 2 4 2 2" xfId="33529"/>
    <cellStyle name="Normal 2 3 2 4 3" xfId="27572"/>
    <cellStyle name="Normal 2 3 2 5" xfId="13446"/>
    <cellStyle name="Normal 2 3 2 5 2" xfId="21560"/>
    <cellStyle name="Normal 2 3 2 5 2 2" xfId="33530"/>
    <cellStyle name="Normal 2 3 2 5 3" xfId="27573"/>
    <cellStyle name="Normal 2 3 2 6" xfId="13447"/>
    <cellStyle name="Normal 2 3 2 7" xfId="13448"/>
    <cellStyle name="Normal 2 3 2 8" xfId="21549"/>
    <cellStyle name="Normal 2 3 2 8 2" xfId="33519"/>
    <cellStyle name="Normal 2 3 2 9" xfId="27562"/>
    <cellStyle name="Normal 2 3 3" xfId="13449"/>
    <cellStyle name="Normal 2 3 3 2" xfId="13450"/>
    <cellStyle name="Normal 2 3 3 2 2" xfId="13451"/>
    <cellStyle name="Normal 2 3 3 2 2 2" xfId="21563"/>
    <cellStyle name="Normal 2 3 3 2 2 2 2" xfId="33533"/>
    <cellStyle name="Normal 2 3 3 2 2 3" xfId="27576"/>
    <cellStyle name="Normal 2 3 3 2 3" xfId="13452"/>
    <cellStyle name="Normal 2 3 3 2 3 2" xfId="21564"/>
    <cellStyle name="Normal 2 3 3 2 3 2 2" xfId="33534"/>
    <cellStyle name="Normal 2 3 3 2 3 3" xfId="27577"/>
    <cellStyle name="Normal 2 3 3 2 4" xfId="13453"/>
    <cellStyle name="Normal 2 3 3 2 5" xfId="13454"/>
    <cellStyle name="Normal 2 3 3 2 6" xfId="21562"/>
    <cellStyle name="Normal 2 3 3 2 6 2" xfId="33532"/>
    <cellStyle name="Normal 2 3 3 2 7" xfId="27575"/>
    <cellStyle name="Normal 2 3 3 3" xfId="13455"/>
    <cellStyle name="Normal 2 3 3 3 2" xfId="21565"/>
    <cellStyle name="Normal 2 3 3 3 2 2" xfId="33535"/>
    <cellStyle name="Normal 2 3 3 3 3" xfId="27578"/>
    <cellStyle name="Normal 2 3 3 4" xfId="13456"/>
    <cellStyle name="Normal 2 3 3 4 2" xfId="21566"/>
    <cellStyle name="Normal 2 3 3 4 2 2" xfId="33536"/>
    <cellStyle name="Normal 2 3 3 4 3" xfId="27579"/>
    <cellStyle name="Normal 2 3 3 5" xfId="13457"/>
    <cellStyle name="Normal 2 3 3 6" xfId="13458"/>
    <cellStyle name="Normal 2 3 3 7" xfId="21561"/>
    <cellStyle name="Normal 2 3 3 7 2" xfId="33531"/>
    <cellStyle name="Normal 2 3 3 8" xfId="27574"/>
    <cellStyle name="Normal 2 3 4" xfId="13459"/>
    <cellStyle name="Normal 2 3 4 2" xfId="13460"/>
    <cellStyle name="Normal 2 3 4 2 2" xfId="21568"/>
    <cellStyle name="Normal 2 3 4 2 2 2" xfId="33538"/>
    <cellStyle name="Normal 2 3 4 2 3" xfId="27581"/>
    <cellStyle name="Normal 2 3 4 3" xfId="13461"/>
    <cellStyle name="Normal 2 3 4 3 2" xfId="21569"/>
    <cellStyle name="Normal 2 3 4 3 2 2" xfId="33539"/>
    <cellStyle name="Normal 2 3 4 3 3" xfId="27582"/>
    <cellStyle name="Normal 2 3 4 4" xfId="13462"/>
    <cellStyle name="Normal 2 3 4 5" xfId="13463"/>
    <cellStyle name="Normal 2 3 4 6" xfId="21567"/>
    <cellStyle name="Normal 2 3 4 6 2" xfId="33537"/>
    <cellStyle name="Normal 2 3 4 7" xfId="27580"/>
    <cellStyle name="Normal 2 3 5" xfId="13464"/>
    <cellStyle name="Normal 2 3 5 2" xfId="21570"/>
    <cellStyle name="Normal 2 3 5 2 2" xfId="33540"/>
    <cellStyle name="Normal 2 3 5 3" xfId="27583"/>
    <cellStyle name="Normal 2 3 6" xfId="13465"/>
    <cellStyle name="Normal 2 3 6 2" xfId="21571"/>
    <cellStyle name="Normal 2 3 6 2 2" xfId="33541"/>
    <cellStyle name="Normal 2 3 6 3" xfId="27584"/>
    <cellStyle name="Normal 2 3 7" xfId="13466"/>
    <cellStyle name="Normal 2 3 7 2" xfId="13467"/>
    <cellStyle name="Normal 2 3 7 3" xfId="21572"/>
    <cellStyle name="Normal 2 3 7 3 2" xfId="33542"/>
    <cellStyle name="Normal 2 3 7 4" xfId="27585"/>
    <cellStyle name="Normal 2 3 8" xfId="13468"/>
    <cellStyle name="Normal 2 3 8 2" xfId="13469"/>
    <cellStyle name="Normal 2 3 8 3" xfId="21573"/>
    <cellStyle name="Normal 2 3 8 3 2" xfId="33543"/>
    <cellStyle name="Normal 2 3 8 4" xfId="27586"/>
    <cellStyle name="Normal 2 3 9" xfId="13470"/>
    <cellStyle name="Normal 2 3 9 2" xfId="21574"/>
    <cellStyle name="Normal 2 3 9 2 2" xfId="33544"/>
    <cellStyle name="Normal 2 3 9 3" xfId="27587"/>
    <cellStyle name="Normal 2 30" xfId="13471"/>
    <cellStyle name="Normal 2 30 2" xfId="13472"/>
    <cellStyle name="Normal 2 30 2 2" xfId="21575"/>
    <cellStyle name="Normal 2 30 2 2 2" xfId="33545"/>
    <cellStyle name="Normal 2 30 2 3" xfId="27588"/>
    <cellStyle name="Normal 2 30 3" xfId="13473"/>
    <cellStyle name="Normal 2 30 3 2" xfId="21576"/>
    <cellStyle name="Normal 2 30 3 2 2" xfId="33546"/>
    <cellStyle name="Normal 2 30 3 3" xfId="27589"/>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2 2 2" xfId="33549"/>
    <cellStyle name="Normal 2 4 2 2 2 3" xfId="27592"/>
    <cellStyle name="Normal 2 4 2 2 3" xfId="13487"/>
    <cellStyle name="Normal 2 4 2 2 3 2" xfId="21580"/>
    <cellStyle name="Normal 2 4 2 2 3 2 2" xfId="33550"/>
    <cellStyle name="Normal 2 4 2 2 3 3" xfId="27593"/>
    <cellStyle name="Normal 2 4 2 2 4" xfId="13488"/>
    <cellStyle name="Normal 2 4 2 2 5" xfId="13489"/>
    <cellStyle name="Normal 2 4 2 2 6" xfId="21578"/>
    <cellStyle name="Normal 2 4 2 2 6 2" xfId="33548"/>
    <cellStyle name="Normal 2 4 2 2 7" xfId="27591"/>
    <cellStyle name="Normal 2 4 2 3" xfId="13490"/>
    <cellStyle name="Normal 2 4 2 3 2" xfId="21581"/>
    <cellStyle name="Normal 2 4 2 3 2 2" xfId="33551"/>
    <cellStyle name="Normal 2 4 2 3 3" xfId="27594"/>
    <cellStyle name="Normal 2 4 2 4" xfId="13491"/>
    <cellStyle name="Normal 2 4 2 4 2" xfId="21582"/>
    <cellStyle name="Normal 2 4 2 4 2 2" xfId="33552"/>
    <cellStyle name="Normal 2 4 2 4 3" xfId="27595"/>
    <cellStyle name="Normal 2 4 2 5" xfId="13492"/>
    <cellStyle name="Normal 2 4 2 6" xfId="13493"/>
    <cellStyle name="Normal 2 4 2 7" xfId="21577"/>
    <cellStyle name="Normal 2 4 2 7 2" xfId="33547"/>
    <cellStyle name="Normal 2 4 2 8" xfId="27590"/>
    <cellStyle name="Normal 2 4 3" xfId="13494"/>
    <cellStyle name="Normal 2 4 3 2" xfId="13495"/>
    <cellStyle name="Normal 2 4 3 2 2" xfId="21584"/>
    <cellStyle name="Normal 2 4 3 2 2 2" xfId="33554"/>
    <cellStyle name="Normal 2 4 3 2 3" xfId="27597"/>
    <cellStyle name="Normal 2 4 3 3" xfId="13496"/>
    <cellStyle name="Normal 2 4 3 3 2" xfId="21585"/>
    <cellStyle name="Normal 2 4 3 3 2 2" xfId="33555"/>
    <cellStyle name="Normal 2 4 3 3 3" xfId="27598"/>
    <cellStyle name="Normal 2 4 3 4" xfId="13497"/>
    <cellStyle name="Normal 2 4 3 5" xfId="13498"/>
    <cellStyle name="Normal 2 4 3 6" xfId="21583"/>
    <cellStyle name="Normal 2 4 3 6 2" xfId="33553"/>
    <cellStyle name="Normal 2 4 3 7" xfId="27596"/>
    <cellStyle name="Normal 2 4 4" xfId="13499"/>
    <cellStyle name="Normal 2 4 4 2" xfId="13500"/>
    <cellStyle name="Normal 2 4 4 2 2" xfId="21587"/>
    <cellStyle name="Normal 2 4 4 2 2 2" xfId="33557"/>
    <cellStyle name="Normal 2 4 4 2 3" xfId="27600"/>
    <cellStyle name="Normal 2 4 4 3" xfId="21586"/>
    <cellStyle name="Normal 2 4 4 3 2" xfId="33556"/>
    <cellStyle name="Normal 2 4 4 4" xfId="27599"/>
    <cellStyle name="Normal 2 4 5" xfId="13501"/>
    <cellStyle name="Normal 2 4 5 2" xfId="21588"/>
    <cellStyle name="Normal 2 4 5 2 2" xfId="33558"/>
    <cellStyle name="Normal 2 4 5 3" xfId="27601"/>
    <cellStyle name="Normal 2 4 6" xfId="13502"/>
    <cellStyle name="Normal 2 4 6 2" xfId="13503"/>
    <cellStyle name="Normal 2 4 6 3" xfId="21589"/>
    <cellStyle name="Normal 2 4 6 3 2" xfId="33559"/>
    <cellStyle name="Normal 2 4 6 4" xfId="27602"/>
    <cellStyle name="Normal 2 4 7" xfId="13504"/>
    <cellStyle name="Normal 2 4 7 2" xfId="13505"/>
    <cellStyle name="Normal 2 4 7 3" xfId="21590"/>
    <cellStyle name="Normal 2 4 7 3 2" xfId="33560"/>
    <cellStyle name="Normal 2 4 7 4" xfId="27603"/>
    <cellStyle name="Normal 2 4 8" xfId="13506"/>
    <cellStyle name="Normal 2 4 8 2" xfId="21591"/>
    <cellStyle name="Normal 2 4 8 2 2" xfId="33561"/>
    <cellStyle name="Normal 2 4 8 3" xfId="27604"/>
    <cellStyle name="Normal 2 40" xfId="13507"/>
    <cellStyle name="Normal 2 41" xfId="13508"/>
    <cellStyle name="Normal 2 42" xfId="13509"/>
    <cellStyle name="Normal 2 43" xfId="13510"/>
    <cellStyle name="Normal 2 44" xfId="13511"/>
    <cellStyle name="Normal 2 44 2" xfId="21592"/>
    <cellStyle name="Normal 2 44 2 2" xfId="33562"/>
    <cellStyle name="Normal 2 44 3" xfId="27605"/>
    <cellStyle name="Normal 2 45" xfId="13512"/>
    <cellStyle name="Normal 2 45 2" xfId="21593"/>
    <cellStyle name="Normal 2 45 2 2" xfId="33563"/>
    <cellStyle name="Normal 2 45 3" xfId="27606"/>
    <cellStyle name="Normal 2 46" xfId="13513"/>
    <cellStyle name="Normal 2 47" xfId="13514"/>
    <cellStyle name="Normal 2 5" xfId="13515"/>
    <cellStyle name="Normal 2 5 2" xfId="13516"/>
    <cellStyle name="Normal 2 5 2 2" xfId="13517"/>
    <cellStyle name="Normal 2 5 2 2 2" xfId="21595"/>
    <cellStyle name="Normal 2 5 2 2 2 2" xfId="33565"/>
    <cellStyle name="Normal 2 5 2 2 3" xfId="27608"/>
    <cellStyle name="Normal 2 5 2 3" xfId="13518"/>
    <cellStyle name="Normal 2 5 2 3 2" xfId="21596"/>
    <cellStyle name="Normal 2 5 2 3 2 2" xfId="33566"/>
    <cellStyle name="Normal 2 5 2 3 3" xfId="27609"/>
    <cellStyle name="Normal 2 5 2 4" xfId="13519"/>
    <cellStyle name="Normal 2 5 2 5" xfId="13520"/>
    <cellStyle name="Normal 2 5 2 6" xfId="21594"/>
    <cellStyle name="Normal 2 5 2 6 2" xfId="33564"/>
    <cellStyle name="Normal 2 5 2 7" xfId="27607"/>
    <cellStyle name="Normal 2 5 3" xfId="13521"/>
    <cellStyle name="Normal 2 5 3 2" xfId="13522"/>
    <cellStyle name="Normal 2 5 3 2 2" xfId="21598"/>
    <cellStyle name="Normal 2 5 3 2 2 2" xfId="33568"/>
    <cellStyle name="Normal 2 5 3 2 3" xfId="27611"/>
    <cellStyle name="Normal 2 5 3 3" xfId="21597"/>
    <cellStyle name="Normal 2 5 3 3 2" xfId="33567"/>
    <cellStyle name="Normal 2 5 3 4" xfId="27610"/>
    <cellStyle name="Normal 2 5 4" xfId="13523"/>
    <cellStyle name="Normal 2 5 4 2" xfId="13524"/>
    <cellStyle name="Normal 2 5 4 2 2" xfId="21600"/>
    <cellStyle name="Normal 2 5 4 2 2 2" xfId="33570"/>
    <cellStyle name="Normal 2 5 4 2 3" xfId="27613"/>
    <cellStyle name="Normal 2 5 4 3" xfId="21599"/>
    <cellStyle name="Normal 2 5 4 3 2" xfId="33569"/>
    <cellStyle name="Normal 2 5 4 4" xfId="27612"/>
    <cellStyle name="Normal 2 5 5" xfId="13525"/>
    <cellStyle name="Normal 2 5 5 2" xfId="13526"/>
    <cellStyle name="Normal 2 5 5 3" xfId="21601"/>
    <cellStyle name="Normal 2 5 5 3 2" xfId="33571"/>
    <cellStyle name="Normal 2 5 5 4" xfId="27614"/>
    <cellStyle name="Normal 2 5 6" xfId="13527"/>
    <cellStyle name="Normal 2 5 6 2" xfId="13528"/>
    <cellStyle name="Normal 2 5 6 3" xfId="21602"/>
    <cellStyle name="Normal 2 5 6 3 2" xfId="33572"/>
    <cellStyle name="Normal 2 5 6 4" xfId="27615"/>
    <cellStyle name="Normal 2 5 7" xfId="13529"/>
    <cellStyle name="Normal 2 5 7 2" xfId="21603"/>
    <cellStyle name="Normal 2 5 7 2 2" xfId="33573"/>
    <cellStyle name="Normal 2 5 7 3" xfId="27616"/>
    <cellStyle name="Normal 2 5 8" xfId="13530"/>
    <cellStyle name="Normal 2 5 8 2" xfId="21604"/>
    <cellStyle name="Normal 2 5 8 2 2" xfId="33574"/>
    <cellStyle name="Normal 2 5 8 3" xfId="27617"/>
    <cellStyle name="Normal 2 6" xfId="13531"/>
    <cellStyle name="Normal 2 6 10" xfId="13532"/>
    <cellStyle name="Normal 2 6 10 2" xfId="21605"/>
    <cellStyle name="Normal 2 6 10 2 2" xfId="33575"/>
    <cellStyle name="Normal 2 6 10 3" xfId="27618"/>
    <cellStyle name="Normal 2 6 11" xfId="13533"/>
    <cellStyle name="Normal 2 6 11 2" xfId="21606"/>
    <cellStyle name="Normal 2 6 11 2 2" xfId="33576"/>
    <cellStyle name="Normal 2 6 11 3" xfId="27619"/>
    <cellStyle name="Normal 2 6 2" xfId="13534"/>
    <cellStyle name="Normal 2 6 2 10" xfId="21607"/>
    <cellStyle name="Normal 2 6 2 10 2" xfId="33577"/>
    <cellStyle name="Normal 2 6 2 11" xfId="27620"/>
    <cellStyle name="Normal 2 6 2 2" xfId="13535"/>
    <cellStyle name="Normal 2 6 2 2 2" xfId="13536"/>
    <cellStyle name="Normal 2 6 2 2 2 2" xfId="13537"/>
    <cellStyle name="Normal 2 6 2 2 2 2 2" xfId="21610"/>
    <cellStyle name="Normal 2 6 2 2 2 2 2 2" xfId="33580"/>
    <cellStyle name="Normal 2 6 2 2 2 2 3" xfId="27623"/>
    <cellStyle name="Normal 2 6 2 2 2 3" xfId="13538"/>
    <cellStyle name="Normal 2 6 2 2 2 3 2" xfId="21611"/>
    <cellStyle name="Normal 2 6 2 2 2 3 2 2" xfId="33581"/>
    <cellStyle name="Normal 2 6 2 2 2 3 3" xfId="27624"/>
    <cellStyle name="Normal 2 6 2 2 2 4" xfId="21609"/>
    <cellStyle name="Normal 2 6 2 2 2 4 2" xfId="33579"/>
    <cellStyle name="Normal 2 6 2 2 2 5" xfId="27622"/>
    <cellStyle name="Normal 2 6 2 2 3" xfId="13539"/>
    <cellStyle name="Normal 2 6 2 2 3 2" xfId="13540"/>
    <cellStyle name="Normal 2 6 2 2 3 2 2" xfId="21613"/>
    <cellStyle name="Normal 2 6 2 2 3 2 2 2" xfId="33583"/>
    <cellStyle name="Normal 2 6 2 2 3 2 3" xfId="27626"/>
    <cellStyle name="Normal 2 6 2 2 3 3" xfId="21612"/>
    <cellStyle name="Normal 2 6 2 2 3 3 2" xfId="33582"/>
    <cellStyle name="Normal 2 6 2 2 3 4" xfId="27625"/>
    <cellStyle name="Normal 2 6 2 2 4" xfId="13541"/>
    <cellStyle name="Normal 2 6 2 2 4 2" xfId="21614"/>
    <cellStyle name="Normal 2 6 2 2 4 2 2" xfId="33584"/>
    <cellStyle name="Normal 2 6 2 2 4 3" xfId="27627"/>
    <cellStyle name="Normal 2 6 2 2 5" xfId="21608"/>
    <cellStyle name="Normal 2 6 2 2 5 2" xfId="33578"/>
    <cellStyle name="Normal 2 6 2 2 6" xfId="27621"/>
    <cellStyle name="Normal 2 6 2 3" xfId="13542"/>
    <cellStyle name="Normal 2 6 2 3 2" xfId="13543"/>
    <cellStyle name="Normal 2 6 2 3 2 2" xfId="13544"/>
    <cellStyle name="Normal 2 6 2 3 2 2 2" xfId="21617"/>
    <cellStyle name="Normal 2 6 2 3 2 2 2 2" xfId="33587"/>
    <cellStyle name="Normal 2 6 2 3 2 2 3" xfId="27630"/>
    <cellStyle name="Normal 2 6 2 3 2 3" xfId="21616"/>
    <cellStyle name="Normal 2 6 2 3 2 3 2" xfId="33586"/>
    <cellStyle name="Normal 2 6 2 3 2 4" xfId="27629"/>
    <cellStyle name="Normal 2 6 2 3 3" xfId="13545"/>
    <cellStyle name="Normal 2 6 2 3 3 2" xfId="21618"/>
    <cellStyle name="Normal 2 6 2 3 3 2 2" xfId="33588"/>
    <cellStyle name="Normal 2 6 2 3 3 3" xfId="27631"/>
    <cellStyle name="Normal 2 6 2 3 4" xfId="21615"/>
    <cellStyle name="Normal 2 6 2 3 4 2" xfId="33585"/>
    <cellStyle name="Normal 2 6 2 3 5" xfId="27628"/>
    <cellStyle name="Normal 2 6 2 4" xfId="13546"/>
    <cellStyle name="Normal 2 6 2 4 2" xfId="13547"/>
    <cellStyle name="Normal 2 6 2 4 2 2" xfId="21620"/>
    <cellStyle name="Normal 2 6 2 4 2 2 2" xfId="33590"/>
    <cellStyle name="Normal 2 6 2 4 2 3" xfId="27633"/>
    <cellStyle name="Normal 2 6 2 4 3" xfId="21619"/>
    <cellStyle name="Normal 2 6 2 4 3 2" xfId="33589"/>
    <cellStyle name="Normal 2 6 2 4 4" xfId="27632"/>
    <cellStyle name="Normal 2 6 2 5" xfId="13548"/>
    <cellStyle name="Normal 2 6 2 5 2" xfId="21621"/>
    <cellStyle name="Normal 2 6 2 5 2 2" xfId="33591"/>
    <cellStyle name="Normal 2 6 2 5 3" xfId="27634"/>
    <cellStyle name="Normal 2 6 2 6" xfId="13549"/>
    <cellStyle name="Normal 2 6 2 6 2" xfId="21622"/>
    <cellStyle name="Normal 2 6 2 6 2 2" xfId="33592"/>
    <cellStyle name="Normal 2 6 2 6 3" xfId="27635"/>
    <cellStyle name="Normal 2 6 2 7" xfId="13550"/>
    <cellStyle name="Normal 2 6 2 7 2" xfId="21623"/>
    <cellStyle name="Normal 2 6 2 7 2 2" xfId="33593"/>
    <cellStyle name="Normal 2 6 2 7 3" xfId="27636"/>
    <cellStyle name="Normal 2 6 2 8" xfId="13551"/>
    <cellStyle name="Normal 2 6 2 8 2" xfId="21624"/>
    <cellStyle name="Normal 2 6 2 8 2 2" xfId="33594"/>
    <cellStyle name="Normal 2 6 2 8 3" xfId="27637"/>
    <cellStyle name="Normal 2 6 2 9" xfId="13552"/>
    <cellStyle name="Normal 2 6 3" xfId="13553"/>
    <cellStyle name="Normal 2 6 3 2" xfId="13554"/>
    <cellStyle name="Normal 2 6 3 2 2" xfId="13555"/>
    <cellStyle name="Normal 2 6 3 2 2 2" xfId="21627"/>
    <cellStyle name="Normal 2 6 3 2 2 2 2" xfId="33597"/>
    <cellStyle name="Normal 2 6 3 2 2 3" xfId="27640"/>
    <cellStyle name="Normal 2 6 3 2 3" xfId="13556"/>
    <cellStyle name="Normal 2 6 3 2 3 2" xfId="21628"/>
    <cellStyle name="Normal 2 6 3 2 3 2 2" xfId="33598"/>
    <cellStyle name="Normal 2 6 3 2 3 3" xfId="27641"/>
    <cellStyle name="Normal 2 6 3 2 4" xfId="21626"/>
    <cellStyle name="Normal 2 6 3 2 4 2" xfId="33596"/>
    <cellStyle name="Normal 2 6 3 2 5" xfId="27639"/>
    <cellStyle name="Normal 2 6 3 3" xfId="13557"/>
    <cellStyle name="Normal 2 6 3 3 2" xfId="13558"/>
    <cellStyle name="Normal 2 6 3 3 2 2" xfId="21630"/>
    <cellStyle name="Normal 2 6 3 3 2 2 2" xfId="33600"/>
    <cellStyle name="Normal 2 6 3 3 2 3" xfId="27643"/>
    <cellStyle name="Normal 2 6 3 3 3" xfId="21629"/>
    <cellStyle name="Normal 2 6 3 3 3 2" xfId="33599"/>
    <cellStyle name="Normal 2 6 3 3 4" xfId="27642"/>
    <cellStyle name="Normal 2 6 3 4" xfId="13559"/>
    <cellStyle name="Normal 2 6 3 4 2" xfId="21631"/>
    <cellStyle name="Normal 2 6 3 4 2 2" xfId="33601"/>
    <cellStyle name="Normal 2 6 3 4 3" xfId="27644"/>
    <cellStyle name="Normal 2 6 3 5" xfId="13560"/>
    <cellStyle name="Normal 2 6 3 5 2" xfId="21632"/>
    <cellStyle name="Normal 2 6 3 5 2 2" xfId="33602"/>
    <cellStyle name="Normal 2 6 3 5 3" xfId="27645"/>
    <cellStyle name="Normal 2 6 3 6" xfId="21625"/>
    <cellStyle name="Normal 2 6 3 6 2" xfId="33595"/>
    <cellStyle name="Normal 2 6 3 7" xfId="27638"/>
    <cellStyle name="Normal 2 6 4" xfId="13561"/>
    <cellStyle name="Normal 2 6 4 2" xfId="13562"/>
    <cellStyle name="Normal 2 6 4 2 2" xfId="13563"/>
    <cellStyle name="Normal 2 6 4 2 2 2" xfId="21635"/>
    <cellStyle name="Normal 2 6 4 2 2 2 2" xfId="33605"/>
    <cellStyle name="Normal 2 6 4 2 2 3" xfId="27648"/>
    <cellStyle name="Normal 2 6 4 2 3" xfId="21634"/>
    <cellStyle name="Normal 2 6 4 2 3 2" xfId="33604"/>
    <cellStyle name="Normal 2 6 4 2 4" xfId="27647"/>
    <cellStyle name="Normal 2 6 4 3" xfId="13564"/>
    <cellStyle name="Normal 2 6 4 3 2" xfId="21636"/>
    <cellStyle name="Normal 2 6 4 3 2 2" xfId="33606"/>
    <cellStyle name="Normal 2 6 4 3 3" xfId="27649"/>
    <cellStyle name="Normal 2 6 4 4" xfId="13565"/>
    <cellStyle name="Normal 2 6 4 4 2" xfId="21637"/>
    <cellStyle name="Normal 2 6 4 4 2 2" xfId="33607"/>
    <cellStyle name="Normal 2 6 4 4 3" xfId="27650"/>
    <cellStyle name="Normal 2 6 4 5" xfId="21633"/>
    <cellStyle name="Normal 2 6 4 5 2" xfId="33603"/>
    <cellStyle name="Normal 2 6 4 6" xfId="27646"/>
    <cellStyle name="Normal 2 6 5" xfId="13566"/>
    <cellStyle name="Normal 2 6 5 2" xfId="13567"/>
    <cellStyle name="Normal 2 6 5 2 2" xfId="21639"/>
    <cellStyle name="Normal 2 6 5 2 2 2" xfId="33609"/>
    <cellStyle name="Normal 2 6 5 2 3" xfId="27652"/>
    <cellStyle name="Normal 2 6 5 3" xfId="21638"/>
    <cellStyle name="Normal 2 6 5 3 2" xfId="33608"/>
    <cellStyle name="Normal 2 6 5 4" xfId="27651"/>
    <cellStyle name="Normal 2 6 6" xfId="13568"/>
    <cellStyle name="Normal 2 6 6 2" xfId="21640"/>
    <cellStyle name="Normal 2 6 6 2 2" xfId="33610"/>
    <cellStyle name="Normal 2 6 6 3" xfId="27653"/>
    <cellStyle name="Normal 2 6 7" xfId="13569"/>
    <cellStyle name="Normal 2 6 7 2" xfId="21641"/>
    <cellStyle name="Normal 2 6 7 2 2" xfId="33611"/>
    <cellStyle name="Normal 2 6 7 3" xfId="27654"/>
    <cellStyle name="Normal 2 6 8" xfId="13570"/>
    <cellStyle name="Normal 2 6 8 2" xfId="21642"/>
    <cellStyle name="Normal 2 6 8 2 2" xfId="33612"/>
    <cellStyle name="Normal 2 6 8 3" xfId="27655"/>
    <cellStyle name="Normal 2 6 9" xfId="13571"/>
    <cellStyle name="Normal 2 6 9 2" xfId="21643"/>
    <cellStyle name="Normal 2 6 9 2 2" xfId="33613"/>
    <cellStyle name="Normal 2 6 9 3" xfId="27656"/>
    <cellStyle name="Normal 2 7" xfId="13572"/>
    <cellStyle name="Normal 2 7 10" xfId="13573"/>
    <cellStyle name="Normal 2 7 10 2" xfId="21644"/>
    <cellStyle name="Normal 2 7 10 2 2" xfId="33614"/>
    <cellStyle name="Normal 2 7 10 3" xfId="27657"/>
    <cellStyle name="Normal 2 7 2" xfId="13574"/>
    <cellStyle name="Normal 2 7 2 2" xfId="13575"/>
    <cellStyle name="Normal 2 7 2 2 2" xfId="13576"/>
    <cellStyle name="Normal 2 7 2 2 2 2" xfId="21647"/>
    <cellStyle name="Normal 2 7 2 2 2 2 2" xfId="33617"/>
    <cellStyle name="Normal 2 7 2 2 2 3" xfId="27660"/>
    <cellStyle name="Normal 2 7 2 2 3" xfId="13577"/>
    <cellStyle name="Normal 2 7 2 2 3 2" xfId="21648"/>
    <cellStyle name="Normal 2 7 2 2 3 2 2" xfId="33618"/>
    <cellStyle name="Normal 2 7 2 2 3 3" xfId="27661"/>
    <cellStyle name="Normal 2 7 2 2 4" xfId="21646"/>
    <cellStyle name="Normal 2 7 2 2 4 2" xfId="33616"/>
    <cellStyle name="Normal 2 7 2 2 5" xfId="27659"/>
    <cellStyle name="Normal 2 7 2 3" xfId="13578"/>
    <cellStyle name="Normal 2 7 2 3 2" xfId="13579"/>
    <cellStyle name="Normal 2 7 2 3 2 2" xfId="21650"/>
    <cellStyle name="Normal 2 7 2 3 2 2 2" xfId="33620"/>
    <cellStyle name="Normal 2 7 2 3 2 3" xfId="27663"/>
    <cellStyle name="Normal 2 7 2 3 3" xfId="21649"/>
    <cellStyle name="Normal 2 7 2 3 3 2" xfId="33619"/>
    <cellStyle name="Normal 2 7 2 3 4" xfId="27662"/>
    <cellStyle name="Normal 2 7 2 4" xfId="13580"/>
    <cellStyle name="Normal 2 7 2 4 2" xfId="21651"/>
    <cellStyle name="Normal 2 7 2 4 2 2" xfId="33621"/>
    <cellStyle name="Normal 2 7 2 4 3" xfId="27664"/>
    <cellStyle name="Normal 2 7 2 5" xfId="13581"/>
    <cellStyle name="Normal 2 7 2 5 2" xfId="21652"/>
    <cellStyle name="Normal 2 7 2 5 2 2" xfId="33622"/>
    <cellStyle name="Normal 2 7 2 5 3" xfId="27665"/>
    <cellStyle name="Normal 2 7 2 6" xfId="21645"/>
    <cellStyle name="Normal 2 7 2 6 2" xfId="33615"/>
    <cellStyle name="Normal 2 7 2 7" xfId="27658"/>
    <cellStyle name="Normal 2 7 3" xfId="13582"/>
    <cellStyle name="Normal 2 7 3 2" xfId="13583"/>
    <cellStyle name="Normal 2 7 3 2 2" xfId="13584"/>
    <cellStyle name="Normal 2 7 3 2 2 2" xfId="21655"/>
    <cellStyle name="Normal 2 7 3 2 2 2 2" xfId="33625"/>
    <cellStyle name="Normal 2 7 3 2 2 3" xfId="27668"/>
    <cellStyle name="Normal 2 7 3 2 3" xfId="21654"/>
    <cellStyle name="Normal 2 7 3 2 3 2" xfId="33624"/>
    <cellStyle name="Normal 2 7 3 2 4" xfId="27667"/>
    <cellStyle name="Normal 2 7 3 3" xfId="13585"/>
    <cellStyle name="Normal 2 7 3 3 2" xfId="21656"/>
    <cellStyle name="Normal 2 7 3 3 2 2" xfId="33626"/>
    <cellStyle name="Normal 2 7 3 3 3" xfId="27669"/>
    <cellStyle name="Normal 2 7 3 4" xfId="13586"/>
    <cellStyle name="Normal 2 7 3 4 2" xfId="21657"/>
    <cellStyle name="Normal 2 7 3 4 2 2" xfId="33627"/>
    <cellStyle name="Normal 2 7 3 4 3" xfId="27670"/>
    <cellStyle name="Normal 2 7 3 5" xfId="21653"/>
    <cellStyle name="Normal 2 7 3 5 2" xfId="33623"/>
    <cellStyle name="Normal 2 7 3 6" xfId="27666"/>
    <cellStyle name="Normal 2 7 4" xfId="13587"/>
    <cellStyle name="Normal 2 7 4 2" xfId="13588"/>
    <cellStyle name="Normal 2 7 4 2 2" xfId="21659"/>
    <cellStyle name="Normal 2 7 4 2 2 2" xfId="33629"/>
    <cellStyle name="Normal 2 7 4 2 3" xfId="27672"/>
    <cellStyle name="Normal 2 7 4 3" xfId="13589"/>
    <cellStyle name="Normal 2 7 4 3 2" xfId="21660"/>
    <cellStyle name="Normal 2 7 4 3 2 2" xfId="33630"/>
    <cellStyle name="Normal 2 7 4 3 3" xfId="27673"/>
    <cellStyle name="Normal 2 7 4 4" xfId="21658"/>
    <cellStyle name="Normal 2 7 4 4 2" xfId="33628"/>
    <cellStyle name="Normal 2 7 4 5" xfId="27671"/>
    <cellStyle name="Normal 2 7 5" xfId="13590"/>
    <cellStyle name="Normal 2 7 5 2" xfId="21661"/>
    <cellStyle name="Normal 2 7 5 2 2" xfId="33631"/>
    <cellStyle name="Normal 2 7 5 3" xfId="27674"/>
    <cellStyle name="Normal 2 7 6" xfId="13591"/>
    <cellStyle name="Normal 2 7 6 2" xfId="21662"/>
    <cellStyle name="Normal 2 7 6 2 2" xfId="33632"/>
    <cellStyle name="Normal 2 7 6 3" xfId="27675"/>
    <cellStyle name="Normal 2 7 7" xfId="13592"/>
    <cellStyle name="Normal 2 7 7 2" xfId="21663"/>
    <cellStyle name="Normal 2 7 7 2 2" xfId="33633"/>
    <cellStyle name="Normal 2 7 7 3" xfId="27676"/>
    <cellStyle name="Normal 2 7 8" xfId="13593"/>
    <cellStyle name="Normal 2 7 8 2" xfId="21664"/>
    <cellStyle name="Normal 2 7 8 2 2" xfId="33634"/>
    <cellStyle name="Normal 2 7 8 3" xfId="27677"/>
    <cellStyle name="Normal 2 7 9" xfId="13594"/>
    <cellStyle name="Normal 2 7 9 2" xfId="21665"/>
    <cellStyle name="Normal 2 7 9 2 2" xfId="33635"/>
    <cellStyle name="Normal 2 7 9 3" xfId="27678"/>
    <cellStyle name="Normal 2 8" xfId="13595"/>
    <cellStyle name="Normal 2 8 10" xfId="13596"/>
    <cellStyle name="Normal 2 8 10 2" xfId="21666"/>
    <cellStyle name="Normal 2 8 10 2 2" xfId="33636"/>
    <cellStyle name="Normal 2 8 10 3" xfId="27679"/>
    <cellStyle name="Normal 2 8 11" xfId="13597"/>
    <cellStyle name="Normal 2 8 2" xfId="13598"/>
    <cellStyle name="Normal 2 8 2 2" xfId="13599"/>
    <cellStyle name="Normal 2 8 2 2 2" xfId="13600"/>
    <cellStyle name="Normal 2 8 2 2 2 2" xfId="21669"/>
    <cellStyle name="Normal 2 8 2 2 2 2 2" xfId="33639"/>
    <cellStyle name="Normal 2 8 2 2 2 3" xfId="27682"/>
    <cellStyle name="Normal 2 8 2 2 3" xfId="13601"/>
    <cellStyle name="Normal 2 8 2 2 3 2" xfId="21670"/>
    <cellStyle name="Normal 2 8 2 2 3 2 2" xfId="33640"/>
    <cellStyle name="Normal 2 8 2 2 3 3" xfId="27683"/>
    <cellStyle name="Normal 2 8 2 2 4" xfId="21668"/>
    <cellStyle name="Normal 2 8 2 2 4 2" xfId="33638"/>
    <cellStyle name="Normal 2 8 2 2 5" xfId="27681"/>
    <cellStyle name="Normal 2 8 2 3" xfId="13602"/>
    <cellStyle name="Normal 2 8 2 3 2" xfId="21671"/>
    <cellStyle name="Normal 2 8 2 3 2 2" xfId="33641"/>
    <cellStyle name="Normal 2 8 2 3 3" xfId="27684"/>
    <cellStyle name="Normal 2 8 2 4" xfId="13603"/>
    <cellStyle name="Normal 2 8 2 4 2" xfId="21672"/>
    <cellStyle name="Normal 2 8 2 4 2 2" xfId="33642"/>
    <cellStyle name="Normal 2 8 2 4 3" xfId="27685"/>
    <cellStyle name="Normal 2 8 2 5" xfId="13604"/>
    <cellStyle name="Normal 2 8 2 5 2" xfId="21673"/>
    <cellStyle name="Normal 2 8 2 5 2 2" xfId="33643"/>
    <cellStyle name="Normal 2 8 2 5 3" xfId="27686"/>
    <cellStyle name="Normal 2 8 2 6" xfId="21667"/>
    <cellStyle name="Normal 2 8 2 6 2" xfId="33637"/>
    <cellStyle name="Normal 2 8 2 7" xfId="27680"/>
    <cellStyle name="Normal 2 8 3" xfId="13605"/>
    <cellStyle name="Normal 2 8 3 2" xfId="13606"/>
    <cellStyle name="Normal 2 8 3 2 2" xfId="21675"/>
    <cellStyle name="Normal 2 8 3 2 2 2" xfId="33645"/>
    <cellStyle name="Normal 2 8 3 2 3" xfId="27688"/>
    <cellStyle name="Normal 2 8 3 3" xfId="13607"/>
    <cellStyle name="Normal 2 8 3 3 2" xfId="21676"/>
    <cellStyle name="Normal 2 8 3 3 2 2" xfId="33646"/>
    <cellStyle name="Normal 2 8 3 3 3" xfId="27689"/>
    <cellStyle name="Normal 2 8 3 4" xfId="13608"/>
    <cellStyle name="Normal 2 8 3 4 2" xfId="21677"/>
    <cellStyle name="Normal 2 8 3 4 2 2" xfId="33647"/>
    <cellStyle name="Normal 2 8 3 4 3" xfId="27690"/>
    <cellStyle name="Normal 2 8 3 5" xfId="21674"/>
    <cellStyle name="Normal 2 8 3 5 2" xfId="33644"/>
    <cellStyle name="Normal 2 8 3 6" xfId="27687"/>
    <cellStyle name="Normal 2 8 4" xfId="13609"/>
    <cellStyle name="Normal 2 8 4 2" xfId="13610"/>
    <cellStyle name="Normal 2 8 4 2 2" xfId="21679"/>
    <cellStyle name="Normal 2 8 4 2 2 2" xfId="33649"/>
    <cellStyle name="Normal 2 8 4 2 3" xfId="27692"/>
    <cellStyle name="Normal 2 8 4 3" xfId="13611"/>
    <cellStyle name="Normal 2 8 4 3 2" xfId="21680"/>
    <cellStyle name="Normal 2 8 4 3 2 2" xfId="33650"/>
    <cellStyle name="Normal 2 8 4 3 3" xfId="27693"/>
    <cellStyle name="Normal 2 8 4 4" xfId="21678"/>
    <cellStyle name="Normal 2 8 4 4 2" xfId="33648"/>
    <cellStyle name="Normal 2 8 4 5" xfId="27691"/>
    <cellStyle name="Normal 2 8 5" xfId="13612"/>
    <cellStyle name="Normal 2 8 5 2" xfId="21681"/>
    <cellStyle name="Normal 2 8 5 2 2" xfId="33651"/>
    <cellStyle name="Normal 2 8 5 3" xfId="27694"/>
    <cellStyle name="Normal 2 8 6" xfId="13613"/>
    <cellStyle name="Normal 2 8 6 2" xfId="21682"/>
    <cellStyle name="Normal 2 8 6 2 2" xfId="33652"/>
    <cellStyle name="Normal 2 8 6 3" xfId="27695"/>
    <cellStyle name="Normal 2 8 7" xfId="13614"/>
    <cellStyle name="Normal 2 8 7 2" xfId="21683"/>
    <cellStyle name="Normal 2 8 7 2 2" xfId="33653"/>
    <cellStyle name="Normal 2 8 7 3" xfId="27696"/>
    <cellStyle name="Normal 2 8 8" xfId="13615"/>
    <cellStyle name="Normal 2 8 8 2" xfId="21684"/>
    <cellStyle name="Normal 2 8 8 2 2" xfId="33654"/>
    <cellStyle name="Normal 2 8 8 3" xfId="27697"/>
    <cellStyle name="Normal 2 8 9" xfId="13616"/>
    <cellStyle name="Normal 2 8 9 2" xfId="21685"/>
    <cellStyle name="Normal 2 8 9 2 2" xfId="33655"/>
    <cellStyle name="Normal 2 8 9 3" xfId="27698"/>
    <cellStyle name="Normal 2 9" xfId="13617"/>
    <cellStyle name="Normal 2 9 2" xfId="13618"/>
    <cellStyle name="Normal 2 9 2 2" xfId="13619"/>
    <cellStyle name="Normal 2 9 2 2 2" xfId="13620"/>
    <cellStyle name="Normal 2 9 2 2 2 2" xfId="21688"/>
    <cellStyle name="Normal 2 9 2 2 2 2 2" xfId="33658"/>
    <cellStyle name="Normal 2 9 2 2 2 3" xfId="27701"/>
    <cellStyle name="Normal 2 9 2 2 3" xfId="13621"/>
    <cellStyle name="Normal 2 9 2 2 3 2" xfId="21689"/>
    <cellStyle name="Normal 2 9 2 2 3 2 2" xfId="33659"/>
    <cellStyle name="Normal 2 9 2 2 3 3" xfId="27702"/>
    <cellStyle name="Normal 2 9 2 2 4" xfId="21687"/>
    <cellStyle name="Normal 2 9 2 2 4 2" xfId="33657"/>
    <cellStyle name="Normal 2 9 2 2 5" xfId="27700"/>
    <cellStyle name="Normal 2 9 2 3" xfId="13622"/>
    <cellStyle name="Normal 2 9 2 3 2" xfId="21690"/>
    <cellStyle name="Normal 2 9 2 3 2 2" xfId="33660"/>
    <cellStyle name="Normal 2 9 2 3 3" xfId="27703"/>
    <cellStyle name="Normal 2 9 2 4" xfId="13623"/>
    <cellStyle name="Normal 2 9 2 4 2" xfId="21691"/>
    <cellStyle name="Normal 2 9 2 4 2 2" xfId="33661"/>
    <cellStyle name="Normal 2 9 2 4 3" xfId="27704"/>
    <cellStyle name="Normal 2 9 2 5" xfId="13624"/>
    <cellStyle name="Normal 2 9 2 5 2" xfId="21692"/>
    <cellStyle name="Normal 2 9 2 5 2 2" xfId="33662"/>
    <cellStyle name="Normal 2 9 2 5 3" xfId="27705"/>
    <cellStyle name="Normal 2 9 2 6" xfId="21686"/>
    <cellStyle name="Normal 2 9 2 6 2" xfId="33656"/>
    <cellStyle name="Normal 2 9 2 7" xfId="27699"/>
    <cellStyle name="Normal 2 9 3" xfId="13625"/>
    <cellStyle name="Normal 2 9 3 2" xfId="13626"/>
    <cellStyle name="Normal 2 9 3 2 2" xfId="21694"/>
    <cellStyle name="Normal 2 9 3 2 2 2" xfId="33664"/>
    <cellStyle name="Normal 2 9 3 2 3" xfId="27707"/>
    <cellStyle name="Normal 2 9 3 3" xfId="13627"/>
    <cellStyle name="Normal 2 9 3 3 2" xfId="21695"/>
    <cellStyle name="Normal 2 9 3 3 2 2" xfId="33665"/>
    <cellStyle name="Normal 2 9 3 3 3" xfId="27708"/>
    <cellStyle name="Normal 2 9 3 4" xfId="13628"/>
    <cellStyle name="Normal 2 9 3 4 2" xfId="21696"/>
    <cellStyle name="Normal 2 9 3 4 2 2" xfId="33666"/>
    <cellStyle name="Normal 2 9 3 4 3" xfId="27709"/>
    <cellStyle name="Normal 2 9 3 5" xfId="21693"/>
    <cellStyle name="Normal 2 9 3 5 2" xfId="33663"/>
    <cellStyle name="Normal 2 9 3 6" xfId="27706"/>
    <cellStyle name="Normal 2 9 4" xfId="13629"/>
    <cellStyle name="Normal 2 9 4 2" xfId="13630"/>
    <cellStyle name="Normal 2 9 4 2 2" xfId="21698"/>
    <cellStyle name="Normal 2 9 4 2 2 2" xfId="33668"/>
    <cellStyle name="Normal 2 9 4 2 3" xfId="27711"/>
    <cellStyle name="Normal 2 9 4 3" xfId="21697"/>
    <cellStyle name="Normal 2 9 4 3 2" xfId="33667"/>
    <cellStyle name="Normal 2 9 4 4" xfId="27710"/>
    <cellStyle name="Normal 2 9 5" xfId="13631"/>
    <cellStyle name="Normal 2 9 5 2" xfId="21699"/>
    <cellStyle name="Normal 2 9 5 2 2" xfId="33669"/>
    <cellStyle name="Normal 2 9 5 3" xfId="27712"/>
    <cellStyle name="Normal 2 9 6" xfId="13632"/>
    <cellStyle name="Normal 2 9 6 2" xfId="21700"/>
    <cellStyle name="Normal 2 9 6 2 2" xfId="33670"/>
    <cellStyle name="Normal 2 9 6 3" xfId="27713"/>
    <cellStyle name="Normal 2 9 7" xfId="13633"/>
    <cellStyle name="Normal 2 9 7 2" xfId="21701"/>
    <cellStyle name="Normal 2 9 7 2 2" xfId="33671"/>
    <cellStyle name="Normal 2 9 7 3" xfId="27714"/>
    <cellStyle name="Normal 2 9 8" xfId="13634"/>
    <cellStyle name="Normal 2 9 8 2" xfId="21702"/>
    <cellStyle name="Normal 2 9 8 2 2" xfId="33672"/>
    <cellStyle name="Normal 2 9 8 3" xfId="27715"/>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2 8 2" xfId="33673"/>
    <cellStyle name="Normal 20 2 9" xfId="27716"/>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3 6 2" xfId="33674"/>
    <cellStyle name="Normal 20 3 7" xfId="27717"/>
    <cellStyle name="Normal 20 4" xfId="13653"/>
    <cellStyle name="Normal 20 4 2" xfId="13654"/>
    <cellStyle name="Normal 20 4 3" xfId="21705"/>
    <cellStyle name="Normal 20 4 3 2" xfId="33675"/>
    <cellStyle name="Normal 20 4 4" xfId="27718"/>
    <cellStyle name="Normal 20 5" xfId="13655"/>
    <cellStyle name="Normal 20 5 2" xfId="13656"/>
    <cellStyle name="Normal 20 5 3" xfId="21706"/>
    <cellStyle name="Normal 20 5 3 2" xfId="33676"/>
    <cellStyle name="Normal 20 5 4" xfId="27719"/>
    <cellStyle name="Normal 20 6" xfId="13657"/>
    <cellStyle name="Normal 20 6 2" xfId="13658"/>
    <cellStyle name="Normal 20 6 3" xfId="21707"/>
    <cellStyle name="Normal 20 6 3 2" xfId="33677"/>
    <cellStyle name="Normal 20 6 4" xfId="27720"/>
    <cellStyle name="Normal 20 7" xfId="13659"/>
    <cellStyle name="Normal 20 7 2" xfId="21708"/>
    <cellStyle name="Normal 20 7 2 2" xfId="33678"/>
    <cellStyle name="Normal 20 7 3" xfId="27721"/>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0 2 2" xfId="33679"/>
    <cellStyle name="Normal 21 10 3" xfId="27722"/>
    <cellStyle name="Normal 21 11" xfId="13701"/>
    <cellStyle name="Normal 21 2" xfId="13702"/>
    <cellStyle name="Normal 21 2 2" xfId="13703"/>
    <cellStyle name="Normal 21 2 2 2" xfId="13704"/>
    <cellStyle name="Normal 21 2 2 2 2" xfId="13705"/>
    <cellStyle name="Normal 21 2 2 2 2 2" xfId="21713"/>
    <cellStyle name="Normal 21 2 2 2 2 2 2" xfId="33683"/>
    <cellStyle name="Normal 21 2 2 2 2 3" xfId="27726"/>
    <cellStyle name="Normal 21 2 2 2 3" xfId="13706"/>
    <cellStyle name="Normal 21 2 2 2 4" xfId="21712"/>
    <cellStyle name="Normal 21 2 2 2 4 2" xfId="33682"/>
    <cellStyle name="Normal 21 2 2 2 5" xfId="27725"/>
    <cellStyle name="Normal 21 2 2 3" xfId="13707"/>
    <cellStyle name="Normal 21 2 2 3 2" xfId="13708"/>
    <cellStyle name="Normal 21 2 2 3 3" xfId="21714"/>
    <cellStyle name="Normal 21 2 2 3 3 2" xfId="33684"/>
    <cellStyle name="Normal 21 2 2 3 4" xfId="27727"/>
    <cellStyle name="Normal 21 2 2 4" xfId="13709"/>
    <cellStyle name="Normal 21 2 2 5" xfId="21711"/>
    <cellStyle name="Normal 21 2 2 5 2" xfId="33681"/>
    <cellStyle name="Normal 21 2 2 6" xfId="27724"/>
    <cellStyle name="Normal 21 2 3" xfId="13710"/>
    <cellStyle name="Normal 21 2 3 2" xfId="13711"/>
    <cellStyle name="Normal 21 2 3 2 2" xfId="21716"/>
    <cellStyle name="Normal 21 2 3 2 2 2" xfId="33686"/>
    <cellStyle name="Normal 21 2 3 2 3" xfId="27729"/>
    <cellStyle name="Normal 21 2 3 3" xfId="13712"/>
    <cellStyle name="Normal 21 2 3 4" xfId="21715"/>
    <cellStyle name="Normal 21 2 3 4 2" xfId="33685"/>
    <cellStyle name="Normal 21 2 3 5" xfId="27728"/>
    <cellStyle name="Normal 21 2 4" xfId="13713"/>
    <cellStyle name="Normal 21 2 4 2" xfId="13714"/>
    <cellStyle name="Normal 21 2 4 3" xfId="21717"/>
    <cellStyle name="Normal 21 2 4 3 2" xfId="33687"/>
    <cellStyle name="Normal 21 2 4 4" xfId="27730"/>
    <cellStyle name="Normal 21 2 5" xfId="13715"/>
    <cellStyle name="Normal 21 2 5 2" xfId="13716"/>
    <cellStyle name="Normal 21 2 5 3" xfId="21718"/>
    <cellStyle name="Normal 21 2 5 3 2" xfId="33688"/>
    <cellStyle name="Normal 21 2 5 4" xfId="27731"/>
    <cellStyle name="Normal 21 2 6" xfId="13717"/>
    <cellStyle name="Normal 21 2 7" xfId="13718"/>
    <cellStyle name="Normal 21 2 8" xfId="21710"/>
    <cellStyle name="Normal 21 2 8 2" xfId="33680"/>
    <cellStyle name="Normal 21 2 9" xfId="27723"/>
    <cellStyle name="Normal 21 3" xfId="13719"/>
    <cellStyle name="Normal 21 3 2" xfId="13720"/>
    <cellStyle name="Normal 21 3 2 2" xfId="13721"/>
    <cellStyle name="Normal 21 3 2 2 2" xfId="13722"/>
    <cellStyle name="Normal 21 3 2 2 2 2" xfId="21722"/>
    <cellStyle name="Normal 21 3 2 2 2 2 2" xfId="33692"/>
    <cellStyle name="Normal 21 3 2 2 2 3" xfId="27735"/>
    <cellStyle name="Normal 21 3 2 2 3" xfId="13723"/>
    <cellStyle name="Normal 21 3 2 2 4" xfId="21721"/>
    <cellStyle name="Normal 21 3 2 2 4 2" xfId="33691"/>
    <cellStyle name="Normal 21 3 2 2 5" xfId="27734"/>
    <cellStyle name="Normal 21 3 2 3" xfId="13724"/>
    <cellStyle name="Normal 21 3 2 3 2" xfId="13725"/>
    <cellStyle name="Normal 21 3 2 3 3" xfId="21723"/>
    <cellStyle name="Normal 21 3 2 3 3 2" xfId="33693"/>
    <cellStyle name="Normal 21 3 2 3 4" xfId="27736"/>
    <cellStyle name="Normal 21 3 2 4" xfId="13726"/>
    <cellStyle name="Normal 21 3 2 5" xfId="21720"/>
    <cellStyle name="Normal 21 3 2 5 2" xfId="33690"/>
    <cellStyle name="Normal 21 3 2 6" xfId="27733"/>
    <cellStyle name="Normal 21 3 3" xfId="13727"/>
    <cellStyle name="Normal 21 3 3 2" xfId="13728"/>
    <cellStyle name="Normal 21 3 3 2 2" xfId="21725"/>
    <cellStyle name="Normal 21 3 3 2 2 2" xfId="33695"/>
    <cellStyle name="Normal 21 3 3 2 3" xfId="27738"/>
    <cellStyle name="Normal 21 3 3 3" xfId="13729"/>
    <cellStyle name="Normal 21 3 3 4" xfId="21724"/>
    <cellStyle name="Normal 21 3 3 4 2" xfId="33694"/>
    <cellStyle name="Normal 21 3 3 5" xfId="27737"/>
    <cellStyle name="Normal 21 3 4" xfId="13730"/>
    <cellStyle name="Normal 21 3 4 2" xfId="13731"/>
    <cellStyle name="Normal 21 3 4 3" xfId="21726"/>
    <cellStyle name="Normal 21 3 4 3 2" xfId="33696"/>
    <cellStyle name="Normal 21 3 4 4" xfId="27739"/>
    <cellStyle name="Normal 21 3 5" xfId="13732"/>
    <cellStyle name="Normal 21 3 5 2" xfId="21727"/>
    <cellStyle name="Normal 21 3 5 2 2" xfId="33697"/>
    <cellStyle name="Normal 21 3 5 3" xfId="27740"/>
    <cellStyle name="Normal 21 3 6" xfId="13733"/>
    <cellStyle name="Normal 21 3 7" xfId="21719"/>
    <cellStyle name="Normal 21 3 7 2" xfId="33689"/>
    <cellStyle name="Normal 21 3 8" xfId="27732"/>
    <cellStyle name="Normal 21 4" xfId="13734"/>
    <cellStyle name="Normal 21 4 2" xfId="13735"/>
    <cellStyle name="Normal 21 4 2 2" xfId="13736"/>
    <cellStyle name="Normal 21 4 2 2 2" xfId="13737"/>
    <cellStyle name="Normal 21 4 2 2 2 2" xfId="21731"/>
    <cellStyle name="Normal 21 4 2 2 2 2 2" xfId="33701"/>
    <cellStyle name="Normal 21 4 2 2 2 3" xfId="27744"/>
    <cellStyle name="Normal 21 4 2 2 3" xfId="21730"/>
    <cellStyle name="Normal 21 4 2 2 3 2" xfId="33700"/>
    <cellStyle name="Normal 21 4 2 2 4" xfId="27743"/>
    <cellStyle name="Normal 21 4 2 3" xfId="13738"/>
    <cellStyle name="Normal 21 4 2 3 2" xfId="21732"/>
    <cellStyle name="Normal 21 4 2 3 2 2" xfId="33702"/>
    <cellStyle name="Normal 21 4 2 3 3" xfId="27745"/>
    <cellStyle name="Normal 21 4 2 4" xfId="21729"/>
    <cellStyle name="Normal 21 4 2 4 2" xfId="33699"/>
    <cellStyle name="Normal 21 4 2 5" xfId="27742"/>
    <cellStyle name="Normal 21 4 3" xfId="13739"/>
    <cellStyle name="Normal 21 4 3 2" xfId="13740"/>
    <cellStyle name="Normal 21 4 3 2 2" xfId="21734"/>
    <cellStyle name="Normal 21 4 3 2 2 2" xfId="33704"/>
    <cellStyle name="Normal 21 4 3 2 3" xfId="27747"/>
    <cellStyle name="Normal 21 4 3 3" xfId="21733"/>
    <cellStyle name="Normal 21 4 3 3 2" xfId="33703"/>
    <cellStyle name="Normal 21 4 3 4" xfId="27746"/>
    <cellStyle name="Normal 21 4 4" xfId="13741"/>
    <cellStyle name="Normal 21 4 4 2" xfId="21735"/>
    <cellStyle name="Normal 21 4 4 2 2" xfId="33705"/>
    <cellStyle name="Normal 21 4 4 3" xfId="27748"/>
    <cellStyle name="Normal 21 4 5" xfId="13742"/>
    <cellStyle name="Normal 21 4 5 2" xfId="21736"/>
    <cellStyle name="Normal 21 4 5 2 2" xfId="33706"/>
    <cellStyle name="Normal 21 4 5 3" xfId="27749"/>
    <cellStyle name="Normal 21 4 6" xfId="13743"/>
    <cellStyle name="Normal 21 4 7" xfId="21728"/>
    <cellStyle name="Normal 21 4 7 2" xfId="33698"/>
    <cellStyle name="Normal 21 4 8" xfId="27741"/>
    <cellStyle name="Normal 21 5" xfId="13744"/>
    <cellStyle name="Normal 21 5 2" xfId="13745"/>
    <cellStyle name="Normal 21 5 2 2" xfId="13746"/>
    <cellStyle name="Normal 21 5 2 2 2" xfId="21739"/>
    <cellStyle name="Normal 21 5 2 2 2 2" xfId="33709"/>
    <cellStyle name="Normal 21 5 2 2 3" xfId="27752"/>
    <cellStyle name="Normal 21 5 2 3" xfId="21738"/>
    <cellStyle name="Normal 21 5 2 3 2" xfId="33708"/>
    <cellStyle name="Normal 21 5 2 4" xfId="27751"/>
    <cellStyle name="Normal 21 5 3" xfId="13747"/>
    <cellStyle name="Normal 21 5 3 2" xfId="21740"/>
    <cellStyle name="Normal 21 5 3 2 2" xfId="33710"/>
    <cellStyle name="Normal 21 5 3 3" xfId="27753"/>
    <cellStyle name="Normal 21 5 4" xfId="13748"/>
    <cellStyle name="Normal 21 5 4 2" xfId="21741"/>
    <cellStyle name="Normal 21 5 4 2 2" xfId="33711"/>
    <cellStyle name="Normal 21 5 4 3" xfId="27754"/>
    <cellStyle name="Normal 21 5 5" xfId="13749"/>
    <cellStyle name="Normal 21 5 6" xfId="21737"/>
    <cellStyle name="Normal 21 5 6 2" xfId="33707"/>
    <cellStyle name="Normal 21 5 7" xfId="27750"/>
    <cellStyle name="Normal 21 6" xfId="13750"/>
    <cellStyle name="Normal 21 6 2" xfId="13751"/>
    <cellStyle name="Normal 21 6 2 2" xfId="21743"/>
    <cellStyle name="Normal 21 6 2 2 2" xfId="33713"/>
    <cellStyle name="Normal 21 6 2 3" xfId="27756"/>
    <cellStyle name="Normal 21 6 3" xfId="13752"/>
    <cellStyle name="Normal 21 6 3 2" xfId="21744"/>
    <cellStyle name="Normal 21 6 3 2 2" xfId="33714"/>
    <cellStyle name="Normal 21 6 3 3" xfId="27757"/>
    <cellStyle name="Normal 21 6 4" xfId="13753"/>
    <cellStyle name="Normal 21 6 5" xfId="21742"/>
    <cellStyle name="Normal 21 6 5 2" xfId="33712"/>
    <cellStyle name="Normal 21 6 6" xfId="27755"/>
    <cellStyle name="Normal 21 7" xfId="13754"/>
    <cellStyle name="Normal 21 7 2" xfId="21745"/>
    <cellStyle name="Normal 21 7 2 2" xfId="33715"/>
    <cellStyle name="Normal 21 7 3" xfId="27758"/>
    <cellStyle name="Normal 21 8" xfId="13755"/>
    <cellStyle name="Normal 21 8 2" xfId="21746"/>
    <cellStyle name="Normal 21 8 2 2" xfId="33716"/>
    <cellStyle name="Normal 21 8 3" xfId="27759"/>
    <cellStyle name="Normal 21 9" xfId="13756"/>
    <cellStyle name="Normal 21 9 2" xfId="21747"/>
    <cellStyle name="Normal 21 9 2 2" xfId="33717"/>
    <cellStyle name="Normal 21 9 3" xfId="27760"/>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2 3 2" xfId="33718"/>
    <cellStyle name="Normal 22 2 4" xfId="27761"/>
    <cellStyle name="Normal 22 3" xfId="13790"/>
    <cellStyle name="Normal 22 3 2" xfId="21749"/>
    <cellStyle name="Normal 22 3 2 2" xfId="33719"/>
    <cellStyle name="Normal 22 3 3" xfId="27762"/>
    <cellStyle name="Normal 22 4" xfId="13791"/>
    <cellStyle name="Normal 22 4 2" xfId="21750"/>
    <cellStyle name="Normal 22 4 2 2" xfId="33720"/>
    <cellStyle name="Normal 22 4 3" xfId="27763"/>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2 2 2" xfId="33724"/>
    <cellStyle name="Normal 23 2 2 2 2 3" xfId="27767"/>
    <cellStyle name="Normal 23 2 2 2 3" xfId="21753"/>
    <cellStyle name="Normal 23 2 2 2 3 2" xfId="33723"/>
    <cellStyle name="Normal 23 2 2 2 4" xfId="27766"/>
    <cellStyle name="Normal 23 2 2 3" xfId="13827"/>
    <cellStyle name="Normal 23 2 2 3 2" xfId="21755"/>
    <cellStyle name="Normal 23 2 2 3 2 2" xfId="33725"/>
    <cellStyle name="Normal 23 2 2 3 3" xfId="27768"/>
    <cellStyle name="Normal 23 2 2 4" xfId="21752"/>
    <cellStyle name="Normal 23 2 2 4 2" xfId="33722"/>
    <cellStyle name="Normal 23 2 2 5" xfId="27765"/>
    <cellStyle name="Normal 23 2 3" xfId="13828"/>
    <cellStyle name="Normal 23 2 3 2" xfId="13829"/>
    <cellStyle name="Normal 23 2 3 2 2" xfId="21757"/>
    <cellStyle name="Normal 23 2 3 2 2 2" xfId="33727"/>
    <cellStyle name="Normal 23 2 3 2 3" xfId="27770"/>
    <cellStyle name="Normal 23 2 3 3" xfId="21756"/>
    <cellStyle name="Normal 23 2 3 3 2" xfId="33726"/>
    <cellStyle name="Normal 23 2 3 4" xfId="27769"/>
    <cellStyle name="Normal 23 2 4" xfId="13830"/>
    <cellStyle name="Normal 23 2 4 2" xfId="21758"/>
    <cellStyle name="Normal 23 2 4 2 2" xfId="33728"/>
    <cellStyle name="Normal 23 2 4 3" xfId="27771"/>
    <cellStyle name="Normal 23 2 5" xfId="21751"/>
    <cellStyle name="Normal 23 2 5 2" xfId="33721"/>
    <cellStyle name="Normal 23 2 6" xfId="27764"/>
    <cellStyle name="Normal 23 3" xfId="13831"/>
    <cellStyle name="Normal 23 3 2" xfId="13832"/>
    <cellStyle name="Normal 23 3 2 2" xfId="13833"/>
    <cellStyle name="Normal 23 3 2 2 2" xfId="13834"/>
    <cellStyle name="Normal 23 3 2 2 2 2" xfId="21762"/>
    <cellStyle name="Normal 23 3 2 2 2 2 2" xfId="33732"/>
    <cellStyle name="Normal 23 3 2 2 2 3" xfId="27775"/>
    <cellStyle name="Normal 23 3 2 2 3" xfId="21761"/>
    <cellStyle name="Normal 23 3 2 2 3 2" xfId="33731"/>
    <cellStyle name="Normal 23 3 2 2 4" xfId="27774"/>
    <cellStyle name="Normal 23 3 2 3" xfId="13835"/>
    <cellStyle name="Normal 23 3 2 3 2" xfId="21763"/>
    <cellStyle name="Normal 23 3 2 3 2 2" xfId="33733"/>
    <cellStyle name="Normal 23 3 2 3 3" xfId="27776"/>
    <cellStyle name="Normal 23 3 2 4" xfId="21760"/>
    <cellStyle name="Normal 23 3 2 4 2" xfId="33730"/>
    <cellStyle name="Normal 23 3 2 5" xfId="27773"/>
    <cellStyle name="Normal 23 3 3" xfId="13836"/>
    <cellStyle name="Normal 23 3 3 2" xfId="13837"/>
    <cellStyle name="Normal 23 3 3 2 2" xfId="21765"/>
    <cellStyle name="Normal 23 3 3 2 2 2" xfId="33735"/>
    <cellStyle name="Normal 23 3 3 2 3" xfId="27778"/>
    <cellStyle name="Normal 23 3 3 3" xfId="21764"/>
    <cellStyle name="Normal 23 3 3 3 2" xfId="33734"/>
    <cellStyle name="Normal 23 3 3 4" xfId="27777"/>
    <cellStyle name="Normal 23 3 4" xfId="13838"/>
    <cellStyle name="Normal 23 3 4 2" xfId="21766"/>
    <cellStyle name="Normal 23 3 4 2 2" xfId="33736"/>
    <cellStyle name="Normal 23 3 4 3" xfId="27779"/>
    <cellStyle name="Normal 23 3 5" xfId="13839"/>
    <cellStyle name="Normal 23 3 6" xfId="21759"/>
    <cellStyle name="Normal 23 3 6 2" xfId="33729"/>
    <cellStyle name="Normal 23 3 7" xfId="27772"/>
    <cellStyle name="Normal 23 4" xfId="13840"/>
    <cellStyle name="Normal 23 4 2" xfId="13841"/>
    <cellStyle name="Normal 23 4 2 2" xfId="13842"/>
    <cellStyle name="Normal 23 4 2 2 2" xfId="13843"/>
    <cellStyle name="Normal 23 4 2 2 2 2" xfId="21770"/>
    <cellStyle name="Normal 23 4 2 2 2 2 2" xfId="33740"/>
    <cellStyle name="Normal 23 4 2 2 2 3" xfId="27783"/>
    <cellStyle name="Normal 23 4 2 2 3" xfId="21769"/>
    <cellStyle name="Normal 23 4 2 2 3 2" xfId="33739"/>
    <cellStyle name="Normal 23 4 2 2 4" xfId="27782"/>
    <cellStyle name="Normal 23 4 2 3" xfId="13844"/>
    <cellStyle name="Normal 23 4 2 3 2" xfId="21771"/>
    <cellStyle name="Normal 23 4 2 3 2 2" xfId="33741"/>
    <cellStyle name="Normal 23 4 2 3 3" xfId="27784"/>
    <cellStyle name="Normal 23 4 2 4" xfId="21768"/>
    <cellStyle name="Normal 23 4 2 4 2" xfId="33738"/>
    <cellStyle name="Normal 23 4 2 5" xfId="27781"/>
    <cellStyle name="Normal 23 4 3" xfId="13845"/>
    <cellStyle name="Normal 23 4 3 2" xfId="13846"/>
    <cellStyle name="Normal 23 4 3 2 2" xfId="21773"/>
    <cellStyle name="Normal 23 4 3 2 2 2" xfId="33743"/>
    <cellStyle name="Normal 23 4 3 2 3" xfId="27786"/>
    <cellStyle name="Normal 23 4 3 3" xfId="21772"/>
    <cellStyle name="Normal 23 4 3 3 2" xfId="33742"/>
    <cellStyle name="Normal 23 4 3 4" xfId="27785"/>
    <cellStyle name="Normal 23 4 4" xfId="13847"/>
    <cellStyle name="Normal 23 4 4 2" xfId="21774"/>
    <cellStyle name="Normal 23 4 4 2 2" xfId="33744"/>
    <cellStyle name="Normal 23 4 4 3" xfId="27787"/>
    <cellStyle name="Normal 23 4 5" xfId="13848"/>
    <cellStyle name="Normal 23 4 6" xfId="21767"/>
    <cellStyle name="Normal 23 4 6 2" xfId="33737"/>
    <cellStyle name="Normal 23 4 7" xfId="27780"/>
    <cellStyle name="Normal 23 5" xfId="13849"/>
    <cellStyle name="Normal 23 5 2" xfId="13850"/>
    <cellStyle name="Normal 23 5 2 2" xfId="13851"/>
    <cellStyle name="Normal 23 5 2 2 2" xfId="21777"/>
    <cellStyle name="Normal 23 5 2 2 2 2" xfId="33747"/>
    <cellStyle name="Normal 23 5 2 2 3" xfId="27790"/>
    <cellStyle name="Normal 23 5 2 3" xfId="21776"/>
    <cellStyle name="Normal 23 5 2 3 2" xfId="33746"/>
    <cellStyle name="Normal 23 5 2 4" xfId="27789"/>
    <cellStyle name="Normal 23 5 3" xfId="13852"/>
    <cellStyle name="Normal 23 5 3 2" xfId="21778"/>
    <cellStyle name="Normal 23 5 3 2 2" xfId="33748"/>
    <cellStyle name="Normal 23 5 3 3" xfId="27791"/>
    <cellStyle name="Normal 23 5 4" xfId="21775"/>
    <cellStyle name="Normal 23 5 4 2" xfId="33745"/>
    <cellStyle name="Normal 23 5 5" xfId="27788"/>
    <cellStyle name="Normal 23 6" xfId="13853"/>
    <cellStyle name="Normal 23 6 2" xfId="13854"/>
    <cellStyle name="Normal 23 6 2 2" xfId="21780"/>
    <cellStyle name="Normal 23 6 2 2 2" xfId="33750"/>
    <cellStyle name="Normal 23 6 2 3" xfId="27793"/>
    <cellStyle name="Normal 23 6 3" xfId="21779"/>
    <cellStyle name="Normal 23 6 3 2" xfId="33749"/>
    <cellStyle name="Normal 23 6 4" xfId="27792"/>
    <cellStyle name="Normal 23 7" xfId="13855"/>
    <cellStyle name="Normal 23 7 2" xfId="21781"/>
    <cellStyle name="Normal 23 7 2 2" xfId="33751"/>
    <cellStyle name="Normal 23 7 3" xfId="27794"/>
    <cellStyle name="Normal 23 8" xfId="13856"/>
    <cellStyle name="Normal 23 8 2" xfId="21782"/>
    <cellStyle name="Normal 23 8 2 2" xfId="33752"/>
    <cellStyle name="Normal 23 8 3" xfId="27795"/>
    <cellStyle name="Normal 23 9" xfId="13857"/>
    <cellStyle name="Normal 23 9 2" xfId="21783"/>
    <cellStyle name="Normal 23 9 2 2" xfId="33753"/>
    <cellStyle name="Normal 23 9 3" xfId="27796"/>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10" xfId="27797"/>
    <cellStyle name="Normal 24 2" xfId="13889"/>
    <cellStyle name="Normal 24 2 2" xfId="13890"/>
    <cellStyle name="Normal 24 2 2 2" xfId="13891"/>
    <cellStyle name="Normal 24 2 2 2 2" xfId="13892"/>
    <cellStyle name="Normal 24 2 2 2 2 2" xfId="21788"/>
    <cellStyle name="Normal 24 2 2 2 2 2 2" xfId="33758"/>
    <cellStyle name="Normal 24 2 2 2 2 3" xfId="27801"/>
    <cellStyle name="Normal 24 2 2 2 3" xfId="21787"/>
    <cellStyle name="Normal 24 2 2 2 3 2" xfId="33757"/>
    <cellStyle name="Normal 24 2 2 2 4" xfId="27800"/>
    <cellStyle name="Normal 24 2 2 3" xfId="13893"/>
    <cellStyle name="Normal 24 2 2 3 2" xfId="21789"/>
    <cellStyle name="Normal 24 2 2 3 2 2" xfId="33759"/>
    <cellStyle name="Normal 24 2 2 3 3" xfId="27802"/>
    <cellStyle name="Normal 24 2 2 4" xfId="21786"/>
    <cellStyle name="Normal 24 2 2 4 2" xfId="33756"/>
    <cellStyle name="Normal 24 2 2 5" xfId="27799"/>
    <cellStyle name="Normal 24 2 3" xfId="13894"/>
    <cellStyle name="Normal 24 2 3 2" xfId="13895"/>
    <cellStyle name="Normal 24 2 3 2 2" xfId="21791"/>
    <cellStyle name="Normal 24 2 3 2 2 2" xfId="33761"/>
    <cellStyle name="Normal 24 2 3 2 3" xfId="27804"/>
    <cellStyle name="Normal 24 2 3 3" xfId="21790"/>
    <cellStyle name="Normal 24 2 3 3 2" xfId="33760"/>
    <cellStyle name="Normal 24 2 3 4" xfId="27803"/>
    <cellStyle name="Normal 24 2 4" xfId="13896"/>
    <cellStyle name="Normal 24 2 4 2" xfId="21792"/>
    <cellStyle name="Normal 24 2 4 2 2" xfId="33762"/>
    <cellStyle name="Normal 24 2 4 3" xfId="27805"/>
    <cellStyle name="Normal 24 2 5" xfId="21785"/>
    <cellStyle name="Normal 24 2 5 2" xfId="33755"/>
    <cellStyle name="Normal 24 2 6" xfId="27798"/>
    <cellStyle name="Normal 24 3" xfId="13897"/>
    <cellStyle name="Normal 24 3 2" xfId="13898"/>
    <cellStyle name="Normal 24 3 2 2" xfId="13899"/>
    <cellStyle name="Normal 24 3 2 2 2" xfId="13900"/>
    <cellStyle name="Normal 24 3 2 2 2 2" xfId="21796"/>
    <cellStyle name="Normal 24 3 2 2 2 2 2" xfId="33766"/>
    <cellStyle name="Normal 24 3 2 2 2 3" xfId="27809"/>
    <cellStyle name="Normal 24 3 2 2 3" xfId="21795"/>
    <cellStyle name="Normal 24 3 2 2 3 2" xfId="33765"/>
    <cellStyle name="Normal 24 3 2 2 4" xfId="27808"/>
    <cellStyle name="Normal 24 3 2 3" xfId="13901"/>
    <cellStyle name="Normal 24 3 2 3 2" xfId="21797"/>
    <cellStyle name="Normal 24 3 2 3 2 2" xfId="33767"/>
    <cellStyle name="Normal 24 3 2 3 3" xfId="27810"/>
    <cellStyle name="Normal 24 3 2 4" xfId="21794"/>
    <cellStyle name="Normal 24 3 2 4 2" xfId="33764"/>
    <cellStyle name="Normal 24 3 2 5" xfId="27807"/>
    <cellStyle name="Normal 24 3 3" xfId="13902"/>
    <cellStyle name="Normal 24 3 3 2" xfId="13903"/>
    <cellStyle name="Normal 24 3 3 2 2" xfId="21799"/>
    <cellStyle name="Normal 24 3 3 2 2 2" xfId="33769"/>
    <cellStyle name="Normal 24 3 3 2 3" xfId="27812"/>
    <cellStyle name="Normal 24 3 3 3" xfId="21798"/>
    <cellStyle name="Normal 24 3 3 3 2" xfId="33768"/>
    <cellStyle name="Normal 24 3 3 4" xfId="27811"/>
    <cellStyle name="Normal 24 3 4" xfId="13904"/>
    <cellStyle name="Normal 24 3 4 2" xfId="21800"/>
    <cellStyle name="Normal 24 3 4 2 2" xfId="33770"/>
    <cellStyle name="Normal 24 3 4 3" xfId="27813"/>
    <cellStyle name="Normal 24 3 5" xfId="13905"/>
    <cellStyle name="Normal 24 3 6" xfId="21793"/>
    <cellStyle name="Normal 24 3 6 2" xfId="33763"/>
    <cellStyle name="Normal 24 3 7" xfId="27806"/>
    <cellStyle name="Normal 24 4" xfId="13906"/>
    <cellStyle name="Normal 24 4 2" xfId="13907"/>
    <cellStyle name="Normal 24 4 2 2" xfId="13908"/>
    <cellStyle name="Normal 24 4 2 2 2" xfId="13909"/>
    <cellStyle name="Normal 24 4 2 2 2 2" xfId="21804"/>
    <cellStyle name="Normal 24 4 2 2 2 2 2" xfId="33774"/>
    <cellStyle name="Normal 24 4 2 2 2 3" xfId="27817"/>
    <cellStyle name="Normal 24 4 2 2 3" xfId="21803"/>
    <cellStyle name="Normal 24 4 2 2 3 2" xfId="33773"/>
    <cellStyle name="Normal 24 4 2 2 4" xfId="27816"/>
    <cellStyle name="Normal 24 4 2 3" xfId="13910"/>
    <cellStyle name="Normal 24 4 2 3 2" xfId="21805"/>
    <cellStyle name="Normal 24 4 2 3 2 2" xfId="33775"/>
    <cellStyle name="Normal 24 4 2 3 3" xfId="27818"/>
    <cellStyle name="Normal 24 4 2 4" xfId="21802"/>
    <cellStyle name="Normal 24 4 2 4 2" xfId="33772"/>
    <cellStyle name="Normal 24 4 2 5" xfId="27815"/>
    <cellStyle name="Normal 24 4 3" xfId="13911"/>
    <cellStyle name="Normal 24 4 3 2" xfId="13912"/>
    <cellStyle name="Normal 24 4 3 2 2" xfId="21807"/>
    <cellStyle name="Normal 24 4 3 2 2 2" xfId="33777"/>
    <cellStyle name="Normal 24 4 3 2 3" xfId="27820"/>
    <cellStyle name="Normal 24 4 3 3" xfId="21806"/>
    <cellStyle name="Normal 24 4 3 3 2" xfId="33776"/>
    <cellStyle name="Normal 24 4 3 4" xfId="27819"/>
    <cellStyle name="Normal 24 4 4" xfId="13913"/>
    <cellStyle name="Normal 24 4 4 2" xfId="21808"/>
    <cellStyle name="Normal 24 4 4 2 2" xfId="33778"/>
    <cellStyle name="Normal 24 4 4 3" xfId="27821"/>
    <cellStyle name="Normal 24 4 5" xfId="13914"/>
    <cellStyle name="Normal 24 4 6" xfId="21801"/>
    <cellStyle name="Normal 24 4 6 2" xfId="33771"/>
    <cellStyle name="Normal 24 4 7" xfId="27814"/>
    <cellStyle name="Normal 24 5" xfId="13915"/>
    <cellStyle name="Normal 24 5 2" xfId="13916"/>
    <cellStyle name="Normal 24 5 2 2" xfId="13917"/>
    <cellStyle name="Normal 24 5 2 2 2" xfId="21811"/>
    <cellStyle name="Normal 24 5 2 2 2 2" xfId="33781"/>
    <cellStyle name="Normal 24 5 2 2 3" xfId="27824"/>
    <cellStyle name="Normal 24 5 2 3" xfId="21810"/>
    <cellStyle name="Normal 24 5 2 3 2" xfId="33780"/>
    <cellStyle name="Normal 24 5 2 4" xfId="27823"/>
    <cellStyle name="Normal 24 5 3" xfId="13918"/>
    <cellStyle name="Normal 24 5 3 2" xfId="21812"/>
    <cellStyle name="Normal 24 5 3 2 2" xfId="33782"/>
    <cellStyle name="Normal 24 5 3 3" xfId="27825"/>
    <cellStyle name="Normal 24 5 4" xfId="21809"/>
    <cellStyle name="Normal 24 5 4 2" xfId="33779"/>
    <cellStyle name="Normal 24 5 5" xfId="27822"/>
    <cellStyle name="Normal 24 6" xfId="13919"/>
    <cellStyle name="Normal 24 6 2" xfId="13920"/>
    <cellStyle name="Normal 24 6 2 2" xfId="21814"/>
    <cellStyle name="Normal 24 6 2 2 2" xfId="33784"/>
    <cellStyle name="Normal 24 6 2 3" xfId="27827"/>
    <cellStyle name="Normal 24 6 3" xfId="21813"/>
    <cellStyle name="Normal 24 6 3 2" xfId="33783"/>
    <cellStyle name="Normal 24 6 4" xfId="27826"/>
    <cellStyle name="Normal 24 7" xfId="13921"/>
    <cellStyle name="Normal 24 7 2" xfId="21815"/>
    <cellStyle name="Normal 24 7 2 2" xfId="33785"/>
    <cellStyle name="Normal 24 7 3" xfId="27828"/>
    <cellStyle name="Normal 24 8" xfId="13922"/>
    <cellStyle name="Normal 24 8 2" xfId="21816"/>
    <cellStyle name="Normal 24 8 2 2" xfId="33786"/>
    <cellStyle name="Normal 24 8 3" xfId="27829"/>
    <cellStyle name="Normal 24 9" xfId="21784"/>
    <cellStyle name="Normal 24 9 2" xfId="3375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2 2 2" xfId="33788"/>
    <cellStyle name="Normal 25 2 3" xfId="27831"/>
    <cellStyle name="Normal 25 3" xfId="21817"/>
    <cellStyle name="Normal 25 3 2" xfId="33787"/>
    <cellStyle name="Normal 25 4" xfId="27830"/>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2 2 2" xfId="33790"/>
    <cellStyle name="Normal 26 2 3" xfId="27833"/>
    <cellStyle name="Normal 26 3" xfId="13987"/>
    <cellStyle name="Normal 26 3 2" xfId="13988"/>
    <cellStyle name="Normal 26 3 3" xfId="21821"/>
    <cellStyle name="Normal 26 3 3 2" xfId="33791"/>
    <cellStyle name="Normal 26 3 4" xfId="27834"/>
    <cellStyle name="Normal 26 4" xfId="13989"/>
    <cellStyle name="Normal 26 4 2" xfId="21822"/>
    <cellStyle name="Normal 26 4 2 2" xfId="33792"/>
    <cellStyle name="Normal 26 4 3" xfId="27835"/>
    <cellStyle name="Normal 26 5" xfId="21819"/>
    <cellStyle name="Normal 26 5 2" xfId="33789"/>
    <cellStyle name="Normal 26 6" xfId="27832"/>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2 2 2" xfId="33796"/>
    <cellStyle name="Normal 27 2 2 2 3" xfId="27839"/>
    <cellStyle name="Normal 27 2 2 3" xfId="21825"/>
    <cellStyle name="Normal 27 2 2 3 2" xfId="33795"/>
    <cellStyle name="Normal 27 2 2 4" xfId="27838"/>
    <cellStyle name="Normal 27 2 3" xfId="14024"/>
    <cellStyle name="Normal 27 2 3 2" xfId="21827"/>
    <cellStyle name="Normal 27 2 3 2 2" xfId="33797"/>
    <cellStyle name="Normal 27 2 3 3" xfId="27840"/>
    <cellStyle name="Normal 27 2 4" xfId="21824"/>
    <cellStyle name="Normal 27 2 4 2" xfId="33794"/>
    <cellStyle name="Normal 27 2 5" xfId="27837"/>
    <cellStyle name="Normal 27 3" xfId="14025"/>
    <cellStyle name="Normal 27 3 2" xfId="14026"/>
    <cellStyle name="Normal 27 3 2 2" xfId="21829"/>
    <cellStyle name="Normal 27 3 2 2 2" xfId="33799"/>
    <cellStyle name="Normal 27 3 2 3" xfId="27842"/>
    <cellStyle name="Normal 27 3 3" xfId="14027"/>
    <cellStyle name="Normal 27 3 4" xfId="21828"/>
    <cellStyle name="Normal 27 3 4 2" xfId="33798"/>
    <cellStyle name="Normal 27 3 5" xfId="27841"/>
    <cellStyle name="Normal 27 4" xfId="14028"/>
    <cellStyle name="Normal 27 4 2" xfId="14029"/>
    <cellStyle name="Normal 27 4 3" xfId="21830"/>
    <cellStyle name="Normal 27 4 3 2" xfId="33800"/>
    <cellStyle name="Normal 27 4 4" xfId="27843"/>
    <cellStyle name="Normal 27 5" xfId="14030"/>
    <cellStyle name="Normal 27 5 2" xfId="21831"/>
    <cellStyle name="Normal 27 5 2 2" xfId="33801"/>
    <cellStyle name="Normal 27 5 3" xfId="27844"/>
    <cellStyle name="Normal 27 6" xfId="14031"/>
    <cellStyle name="Normal 27 6 2" xfId="21832"/>
    <cellStyle name="Normal 27 6 2 2" xfId="33802"/>
    <cellStyle name="Normal 27 6 3" xfId="27845"/>
    <cellStyle name="Normal 27 7" xfId="21823"/>
    <cellStyle name="Normal 27 7 2" xfId="33793"/>
    <cellStyle name="Normal 27 8" xfId="27836"/>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2 2 2" xfId="33804"/>
    <cellStyle name="Normal 28 2 3" xfId="27847"/>
    <cellStyle name="Normal 28 3" xfId="14064"/>
    <cellStyle name="Normal 28 3 2" xfId="14065"/>
    <cellStyle name="Normal 28 3 3" xfId="21835"/>
    <cellStyle name="Normal 28 3 3 2" xfId="33805"/>
    <cellStyle name="Normal 28 3 4" xfId="27848"/>
    <cellStyle name="Normal 28 4" xfId="14066"/>
    <cellStyle name="Normal 28 5" xfId="21833"/>
    <cellStyle name="Normal 28 5 2" xfId="33803"/>
    <cellStyle name="Normal 28 6" xfId="27846"/>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2 2 2" xfId="33808"/>
    <cellStyle name="Normal 29 2 2 3" xfId="27851"/>
    <cellStyle name="Normal 29 2 3" xfId="21837"/>
    <cellStyle name="Normal 29 2 3 2" xfId="33807"/>
    <cellStyle name="Normal 29 2 4" xfId="27850"/>
    <cellStyle name="Normal 29 3" xfId="14100"/>
    <cellStyle name="Normal 29 3 2" xfId="14101"/>
    <cellStyle name="Normal 29 3 3" xfId="21839"/>
    <cellStyle name="Normal 29 3 3 2" xfId="33809"/>
    <cellStyle name="Normal 29 3 4" xfId="27852"/>
    <cellStyle name="Normal 29 4" xfId="14102"/>
    <cellStyle name="Normal 29 4 2" xfId="21840"/>
    <cellStyle name="Normal 29 4 2 2" xfId="33810"/>
    <cellStyle name="Normal 29 4 3" xfId="27853"/>
    <cellStyle name="Normal 29 5" xfId="21836"/>
    <cellStyle name="Normal 29 5 2" xfId="33806"/>
    <cellStyle name="Normal 29 6" xfId="27849"/>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2 2 2" xfId="33814"/>
    <cellStyle name="Normal 3 10 2 2 2 3" xfId="27857"/>
    <cellStyle name="Normal 3 10 2 2 3" xfId="14137"/>
    <cellStyle name="Normal 3 10 2 2 3 2" xfId="21845"/>
    <cellStyle name="Normal 3 10 2 2 3 2 2" xfId="33815"/>
    <cellStyle name="Normal 3 10 2 2 3 3" xfId="27858"/>
    <cellStyle name="Normal 3 10 2 2 4" xfId="21843"/>
    <cellStyle name="Normal 3 10 2 2 4 2" xfId="33813"/>
    <cellStyle name="Normal 3 10 2 2 5" xfId="27856"/>
    <cellStyle name="Normal 3 10 2 3" xfId="14138"/>
    <cellStyle name="Normal 3 10 2 3 2" xfId="21846"/>
    <cellStyle name="Normal 3 10 2 3 2 2" xfId="33816"/>
    <cellStyle name="Normal 3 10 2 3 3" xfId="27859"/>
    <cellStyle name="Normal 3 10 2 4" xfId="14139"/>
    <cellStyle name="Normal 3 10 2 4 2" xfId="21847"/>
    <cellStyle name="Normal 3 10 2 4 2 2" xfId="33817"/>
    <cellStyle name="Normal 3 10 2 4 3" xfId="27860"/>
    <cellStyle name="Normal 3 10 2 5" xfId="14140"/>
    <cellStyle name="Normal 3 10 2 5 2" xfId="21848"/>
    <cellStyle name="Normal 3 10 2 5 2 2" xfId="33818"/>
    <cellStyle name="Normal 3 10 2 5 3" xfId="27861"/>
    <cellStyle name="Normal 3 10 2 6" xfId="21842"/>
    <cellStyle name="Normal 3 10 2 6 2" xfId="33812"/>
    <cellStyle name="Normal 3 10 2 7" xfId="27855"/>
    <cellStyle name="Normal 3 10 3" xfId="14141"/>
    <cellStyle name="Normal 3 10 3 2" xfId="14142"/>
    <cellStyle name="Normal 3 10 3 2 2" xfId="21850"/>
    <cellStyle name="Normal 3 10 3 2 2 2" xfId="33820"/>
    <cellStyle name="Normal 3 10 3 2 3" xfId="27863"/>
    <cellStyle name="Normal 3 10 3 3" xfId="14143"/>
    <cellStyle name="Normal 3 10 3 3 2" xfId="21851"/>
    <cellStyle name="Normal 3 10 3 3 2 2" xfId="33821"/>
    <cellStyle name="Normal 3 10 3 3 3" xfId="27864"/>
    <cellStyle name="Normal 3 10 3 4" xfId="14144"/>
    <cellStyle name="Normal 3 10 3 4 2" xfId="21852"/>
    <cellStyle name="Normal 3 10 3 4 2 2" xfId="33822"/>
    <cellStyle name="Normal 3 10 3 4 3" xfId="27865"/>
    <cellStyle name="Normal 3 10 3 5" xfId="21849"/>
    <cellStyle name="Normal 3 10 3 5 2" xfId="33819"/>
    <cellStyle name="Normal 3 10 3 6" xfId="27862"/>
    <cellStyle name="Normal 3 10 4" xfId="14145"/>
    <cellStyle name="Normal 3 10 4 2" xfId="14146"/>
    <cellStyle name="Normal 3 10 4 2 2" xfId="21854"/>
    <cellStyle name="Normal 3 10 4 2 2 2" xfId="33824"/>
    <cellStyle name="Normal 3 10 4 2 3" xfId="27867"/>
    <cellStyle name="Normal 3 10 4 3" xfId="21853"/>
    <cellStyle name="Normal 3 10 4 3 2" xfId="33823"/>
    <cellStyle name="Normal 3 10 4 4" xfId="27866"/>
    <cellStyle name="Normal 3 10 5" xfId="14147"/>
    <cellStyle name="Normal 3 10 5 2" xfId="21855"/>
    <cellStyle name="Normal 3 10 5 2 2" xfId="33825"/>
    <cellStyle name="Normal 3 10 5 3" xfId="27868"/>
    <cellStyle name="Normal 3 10 6" xfId="14148"/>
    <cellStyle name="Normal 3 10 6 2" xfId="21856"/>
    <cellStyle name="Normal 3 10 6 2 2" xfId="33826"/>
    <cellStyle name="Normal 3 10 6 3" xfId="27869"/>
    <cellStyle name="Normal 3 10 7" xfId="21841"/>
    <cellStyle name="Normal 3 10 7 2" xfId="33811"/>
    <cellStyle name="Normal 3 10 8" xfId="27854"/>
    <cellStyle name="Normal 3 11" xfId="14149"/>
    <cellStyle name="Normal 3 11 2" xfId="14150"/>
    <cellStyle name="Normal 3 11 2 2" xfId="14151"/>
    <cellStyle name="Normal 3 11 2 2 2" xfId="21859"/>
    <cellStyle name="Normal 3 11 2 2 2 2" xfId="33829"/>
    <cellStyle name="Normal 3 11 2 2 3" xfId="27872"/>
    <cellStyle name="Normal 3 11 2 3" xfId="21858"/>
    <cellStyle name="Normal 3 11 2 3 2" xfId="33828"/>
    <cellStyle name="Normal 3 11 2 4" xfId="27871"/>
    <cellStyle name="Normal 3 11 3" xfId="14152"/>
    <cellStyle name="Normal 3 11 3 2" xfId="21860"/>
    <cellStyle name="Normal 3 11 3 2 2" xfId="33830"/>
    <cellStyle name="Normal 3 11 3 3" xfId="27873"/>
    <cellStyle name="Normal 3 11 4" xfId="14153"/>
    <cellStyle name="Normal 3 11 4 2" xfId="21861"/>
    <cellStyle name="Normal 3 11 4 2 2" xfId="33831"/>
    <cellStyle name="Normal 3 11 4 3" xfId="27874"/>
    <cellStyle name="Normal 3 11 5" xfId="14154"/>
    <cellStyle name="Normal 3 11 5 2" xfId="21862"/>
    <cellStyle name="Normal 3 11 5 2 2" xfId="33832"/>
    <cellStyle name="Normal 3 11 5 3" xfId="27875"/>
    <cellStyle name="Normal 3 11 6" xfId="21857"/>
    <cellStyle name="Normal 3 11 6 2" xfId="33827"/>
    <cellStyle name="Normal 3 11 7" xfId="27870"/>
    <cellStyle name="Normal 3 12" xfId="14155"/>
    <cellStyle name="Normal 3 12 2" xfId="14156"/>
    <cellStyle name="Normal 3 12 2 2" xfId="14157"/>
    <cellStyle name="Normal 3 12 2 2 2" xfId="21865"/>
    <cellStyle name="Normal 3 12 2 2 2 2" xfId="33835"/>
    <cellStyle name="Normal 3 12 2 2 3" xfId="27878"/>
    <cellStyle name="Normal 3 12 2 3" xfId="14158"/>
    <cellStyle name="Normal 3 12 2 3 2" xfId="21866"/>
    <cellStyle name="Normal 3 12 2 3 2 2" xfId="33836"/>
    <cellStyle name="Normal 3 12 2 3 3" xfId="27879"/>
    <cellStyle name="Normal 3 12 2 4" xfId="14159"/>
    <cellStyle name="Normal 3 12 2 4 2" xfId="21867"/>
    <cellStyle name="Normal 3 12 2 4 2 2" xfId="33837"/>
    <cellStyle name="Normal 3 12 2 4 3" xfId="27880"/>
    <cellStyle name="Normal 3 12 2 5" xfId="21864"/>
    <cellStyle name="Normal 3 12 2 5 2" xfId="33834"/>
    <cellStyle name="Normal 3 12 2 6" xfId="27877"/>
    <cellStyle name="Normal 3 12 3" xfId="14160"/>
    <cellStyle name="Normal 3 12 3 2" xfId="21868"/>
    <cellStyle name="Normal 3 12 3 2 2" xfId="33838"/>
    <cellStyle name="Normal 3 12 3 3" xfId="27881"/>
    <cellStyle name="Normal 3 12 4" xfId="14161"/>
    <cellStyle name="Normal 3 12 4 2" xfId="21869"/>
    <cellStyle name="Normal 3 12 4 2 2" xfId="33839"/>
    <cellStyle name="Normal 3 12 4 3" xfId="27882"/>
    <cellStyle name="Normal 3 12 5" xfId="14162"/>
    <cellStyle name="Normal 3 12 5 2" xfId="21870"/>
    <cellStyle name="Normal 3 12 5 2 2" xfId="33840"/>
    <cellStyle name="Normal 3 12 5 3" xfId="27883"/>
    <cellStyle name="Normal 3 12 6" xfId="21863"/>
    <cellStyle name="Normal 3 12 6 2" xfId="33833"/>
    <cellStyle name="Normal 3 12 7" xfId="27876"/>
    <cellStyle name="Normal 3 13" xfId="14163"/>
    <cellStyle name="Normal 3 13 2" xfId="14164"/>
    <cellStyle name="Normal 3 13 2 2" xfId="14165"/>
    <cellStyle name="Normal 3 13 2 2 2" xfId="21873"/>
    <cellStyle name="Normal 3 13 2 2 2 2" xfId="33843"/>
    <cellStyle name="Normal 3 13 2 2 3" xfId="27886"/>
    <cellStyle name="Normal 3 13 2 3" xfId="21872"/>
    <cellStyle name="Normal 3 13 2 3 2" xfId="33842"/>
    <cellStyle name="Normal 3 13 2 4" xfId="27885"/>
    <cellStyle name="Normal 3 13 3" xfId="14166"/>
    <cellStyle name="Normal 3 13 3 2" xfId="14167"/>
    <cellStyle name="Normal 3 13 3 2 2" xfId="21875"/>
    <cellStyle name="Normal 3 13 3 2 2 2" xfId="33845"/>
    <cellStyle name="Normal 3 13 3 2 3" xfId="27888"/>
    <cellStyle name="Normal 3 13 3 3" xfId="21874"/>
    <cellStyle name="Normal 3 13 3 3 2" xfId="33844"/>
    <cellStyle name="Normal 3 13 3 4" xfId="27887"/>
    <cellStyle name="Normal 3 13 4" xfId="14168"/>
    <cellStyle name="Normal 3 13 4 2" xfId="21876"/>
    <cellStyle name="Normal 3 13 4 2 2" xfId="33846"/>
    <cellStyle name="Normal 3 13 4 3" xfId="27889"/>
    <cellStyle name="Normal 3 13 5" xfId="14169"/>
    <cellStyle name="Normal 3 13 5 2" xfId="21877"/>
    <cellStyle name="Normal 3 13 5 2 2" xfId="33847"/>
    <cellStyle name="Normal 3 13 5 3" xfId="27890"/>
    <cellStyle name="Normal 3 13 6" xfId="21871"/>
    <cellStyle name="Normal 3 13 6 2" xfId="33841"/>
    <cellStyle name="Normal 3 13 7" xfId="27884"/>
    <cellStyle name="Normal 3 14" xfId="14170"/>
    <cellStyle name="Normal 3 14 2" xfId="14171"/>
    <cellStyle name="Normal 3 14 2 2" xfId="14172"/>
    <cellStyle name="Normal 3 14 2 2 2" xfId="21880"/>
    <cellStyle name="Normal 3 14 2 2 2 2" xfId="33850"/>
    <cellStyle name="Normal 3 14 2 2 3" xfId="27893"/>
    <cellStyle name="Normal 3 14 2 3" xfId="21879"/>
    <cellStyle name="Normal 3 14 2 3 2" xfId="33849"/>
    <cellStyle name="Normal 3 14 2 4" xfId="27892"/>
    <cellStyle name="Normal 3 14 3" xfId="14173"/>
    <cellStyle name="Normal 3 14 3 2" xfId="14174"/>
    <cellStyle name="Normal 3 14 3 2 2" xfId="21882"/>
    <cellStyle name="Normal 3 14 3 2 2 2" xfId="33852"/>
    <cellStyle name="Normal 3 14 3 2 3" xfId="27895"/>
    <cellStyle name="Normal 3 14 3 3" xfId="21881"/>
    <cellStyle name="Normal 3 14 3 3 2" xfId="33851"/>
    <cellStyle name="Normal 3 14 3 4" xfId="27894"/>
    <cellStyle name="Normal 3 14 4" xfId="14175"/>
    <cellStyle name="Normal 3 14 4 2" xfId="14176"/>
    <cellStyle name="Normal 3 14 4 2 2" xfId="21884"/>
    <cellStyle name="Normal 3 14 4 2 2 2" xfId="33854"/>
    <cellStyle name="Normal 3 14 4 2 3" xfId="27897"/>
    <cellStyle name="Normal 3 14 4 3" xfId="21883"/>
    <cellStyle name="Normal 3 14 4 3 2" xfId="33853"/>
    <cellStyle name="Normal 3 14 4 4" xfId="27896"/>
    <cellStyle name="Normal 3 14 5" xfId="14177"/>
    <cellStyle name="Normal 3 14 5 2" xfId="21885"/>
    <cellStyle name="Normal 3 14 5 2 2" xfId="33855"/>
    <cellStyle name="Normal 3 14 5 3" xfId="27898"/>
    <cellStyle name="Normal 3 14 6" xfId="21878"/>
    <cellStyle name="Normal 3 14 6 2" xfId="33848"/>
    <cellStyle name="Normal 3 14 7" xfId="27891"/>
    <cellStyle name="Normal 3 15" xfId="14178"/>
    <cellStyle name="Normal 3 15 2" xfId="14179"/>
    <cellStyle name="Normal 3 15 2 2" xfId="21887"/>
    <cellStyle name="Normal 3 15 2 2 2" xfId="33857"/>
    <cellStyle name="Normal 3 15 2 3" xfId="27900"/>
    <cellStyle name="Normal 3 15 3" xfId="14180"/>
    <cellStyle name="Normal 3 15 3 2" xfId="21888"/>
    <cellStyle name="Normal 3 15 3 2 2" xfId="33858"/>
    <cellStyle name="Normal 3 15 3 3" xfId="27901"/>
    <cellStyle name="Normal 3 15 4" xfId="14181"/>
    <cellStyle name="Normal 3 15 4 2" xfId="21889"/>
    <cellStyle name="Normal 3 15 4 2 2" xfId="33859"/>
    <cellStyle name="Normal 3 15 4 3" xfId="27902"/>
    <cellStyle name="Normal 3 15 5" xfId="14182"/>
    <cellStyle name="Normal 3 15 5 2" xfId="21890"/>
    <cellStyle name="Normal 3 15 5 2 2" xfId="33860"/>
    <cellStyle name="Normal 3 15 5 3" xfId="27903"/>
    <cellStyle name="Normal 3 15 6" xfId="21886"/>
    <cellStyle name="Normal 3 15 6 2" xfId="33856"/>
    <cellStyle name="Normal 3 15 7" xfId="27899"/>
    <cellStyle name="Normal 3 16" xfId="14183"/>
    <cellStyle name="Normal 3 16 2" xfId="14184"/>
    <cellStyle name="Normal 3 16 2 2" xfId="21892"/>
    <cellStyle name="Normal 3 16 2 2 2" xfId="33862"/>
    <cellStyle name="Normal 3 16 2 3" xfId="27905"/>
    <cellStyle name="Normal 3 16 3" xfId="14185"/>
    <cellStyle name="Normal 3 16 3 2" xfId="21893"/>
    <cellStyle name="Normal 3 16 3 2 2" xfId="33863"/>
    <cellStyle name="Normal 3 16 3 3" xfId="27906"/>
    <cellStyle name="Normal 3 16 4" xfId="14186"/>
    <cellStyle name="Normal 3 16 4 2" xfId="21894"/>
    <cellStyle name="Normal 3 16 4 2 2" xfId="33864"/>
    <cellStyle name="Normal 3 16 4 3" xfId="27907"/>
    <cellStyle name="Normal 3 16 5" xfId="14187"/>
    <cellStyle name="Normal 3 16 5 2" xfId="21895"/>
    <cellStyle name="Normal 3 16 5 2 2" xfId="33865"/>
    <cellStyle name="Normal 3 16 5 3" xfId="27908"/>
    <cellStyle name="Normal 3 16 6" xfId="21891"/>
    <cellStyle name="Normal 3 16 6 2" xfId="33861"/>
    <cellStyle name="Normal 3 16 7" xfId="27904"/>
    <cellStyle name="Normal 3 17" xfId="14188"/>
    <cellStyle name="Normal 3 17 2" xfId="14189"/>
    <cellStyle name="Normal 3 17 2 2" xfId="21897"/>
    <cellStyle name="Normal 3 17 2 2 2" xfId="33867"/>
    <cellStyle name="Normal 3 17 2 3" xfId="27910"/>
    <cellStyle name="Normal 3 17 3" xfId="14190"/>
    <cellStyle name="Normal 3 17 3 2" xfId="21898"/>
    <cellStyle name="Normal 3 17 3 2 2" xfId="33868"/>
    <cellStyle name="Normal 3 17 3 3" xfId="27911"/>
    <cellStyle name="Normal 3 17 4" xfId="14191"/>
    <cellStyle name="Normal 3 17 4 2" xfId="21899"/>
    <cellStyle name="Normal 3 17 4 2 2" xfId="33869"/>
    <cellStyle name="Normal 3 17 4 3" xfId="27912"/>
    <cellStyle name="Normal 3 17 5" xfId="14192"/>
    <cellStyle name="Normal 3 17 5 2" xfId="21900"/>
    <cellStyle name="Normal 3 17 5 2 2" xfId="33870"/>
    <cellStyle name="Normal 3 17 5 3" xfId="27913"/>
    <cellStyle name="Normal 3 17 6" xfId="21896"/>
    <cellStyle name="Normal 3 17 6 2" xfId="33866"/>
    <cellStyle name="Normal 3 17 7" xfId="27909"/>
    <cellStyle name="Normal 3 18" xfId="14193"/>
    <cellStyle name="Normal 3 18 2" xfId="14194"/>
    <cellStyle name="Normal 3 18 2 2" xfId="14195"/>
    <cellStyle name="Normal 3 18 2 2 2" xfId="14196"/>
    <cellStyle name="Normal 3 18 2 2 2 2" xfId="21904"/>
    <cellStyle name="Normal 3 18 2 2 2 2 2" xfId="33874"/>
    <cellStyle name="Normal 3 18 2 2 2 3" xfId="27917"/>
    <cellStyle name="Normal 3 18 2 2 3" xfId="21903"/>
    <cellStyle name="Normal 3 18 2 2 3 2" xfId="33873"/>
    <cellStyle name="Normal 3 18 2 2 4" xfId="27916"/>
    <cellStyle name="Normal 3 18 2 3" xfId="14197"/>
    <cellStyle name="Normal 3 18 2 3 2" xfId="21905"/>
    <cellStyle name="Normal 3 18 2 3 2 2" xfId="33875"/>
    <cellStyle name="Normal 3 18 2 3 3" xfId="27918"/>
    <cellStyle name="Normal 3 18 2 4" xfId="21902"/>
    <cellStyle name="Normal 3 18 2 4 2" xfId="33872"/>
    <cellStyle name="Normal 3 18 2 5" xfId="27915"/>
    <cellStyle name="Normal 3 18 3" xfId="14198"/>
    <cellStyle name="Normal 3 18 3 2" xfId="14199"/>
    <cellStyle name="Normal 3 18 3 2 2" xfId="21907"/>
    <cellStyle name="Normal 3 18 3 2 2 2" xfId="33877"/>
    <cellStyle name="Normal 3 18 3 2 3" xfId="27920"/>
    <cellStyle name="Normal 3 18 3 3" xfId="21906"/>
    <cellStyle name="Normal 3 18 3 3 2" xfId="33876"/>
    <cellStyle name="Normal 3 18 3 4" xfId="27919"/>
    <cellStyle name="Normal 3 18 4" xfId="14200"/>
    <cellStyle name="Normal 3 18 4 2" xfId="21908"/>
    <cellStyle name="Normal 3 18 4 2 2" xfId="33878"/>
    <cellStyle name="Normal 3 18 4 3" xfId="27921"/>
    <cellStyle name="Normal 3 18 5" xfId="14201"/>
    <cellStyle name="Normal 3 18 5 2" xfId="21909"/>
    <cellStyle name="Normal 3 18 5 2 2" xfId="33879"/>
    <cellStyle name="Normal 3 18 5 3" xfId="27922"/>
    <cellStyle name="Normal 3 18 6" xfId="21901"/>
    <cellStyle name="Normal 3 18 6 2" xfId="33871"/>
    <cellStyle name="Normal 3 18 7" xfId="27914"/>
    <cellStyle name="Normal 3 19" xfId="14202"/>
    <cellStyle name="Normal 3 19 2" xfId="14203"/>
    <cellStyle name="Normal 3 19 2 2" xfId="21911"/>
    <cellStyle name="Normal 3 19 2 2 2" xfId="33881"/>
    <cellStyle name="Normal 3 19 2 3" xfId="27924"/>
    <cellStyle name="Normal 3 19 3" xfId="14204"/>
    <cellStyle name="Normal 3 19 3 2" xfId="21912"/>
    <cellStyle name="Normal 3 19 3 2 2" xfId="33882"/>
    <cellStyle name="Normal 3 19 3 3" xfId="27925"/>
    <cellStyle name="Normal 3 19 4" xfId="21910"/>
    <cellStyle name="Normal 3 19 4 2" xfId="33880"/>
    <cellStyle name="Normal 3 19 5" xfId="27923"/>
    <cellStyle name="Normal 3 2" xfId="14205"/>
    <cellStyle name="Normal 3 2 10" xfId="14206"/>
    <cellStyle name="Normal 3 2 10 2" xfId="14207"/>
    <cellStyle name="Normal 3 2 2" xfId="14208"/>
    <cellStyle name="Normal 3 2 2 10" xfId="21913"/>
    <cellStyle name="Normal 3 2 2 10 2" xfId="33883"/>
    <cellStyle name="Normal 3 2 2 11" xfId="27926"/>
    <cellStyle name="Normal 3 2 2 2" xfId="14209"/>
    <cellStyle name="Normal 3 2 2 2 2" xfId="14210"/>
    <cellStyle name="Normal 3 2 2 2 2 2" xfId="14211"/>
    <cellStyle name="Normal 3 2 2 2 2 2 2" xfId="14212"/>
    <cellStyle name="Normal 3 2 2 2 2 2 2 2" xfId="21917"/>
    <cellStyle name="Normal 3 2 2 2 2 2 2 2 2" xfId="33887"/>
    <cellStyle name="Normal 3 2 2 2 2 2 2 3" xfId="27930"/>
    <cellStyle name="Normal 3 2 2 2 2 2 3" xfId="14213"/>
    <cellStyle name="Normal 3 2 2 2 2 2 3 2" xfId="21918"/>
    <cellStyle name="Normal 3 2 2 2 2 2 3 2 2" xfId="33888"/>
    <cellStyle name="Normal 3 2 2 2 2 2 3 3" xfId="27931"/>
    <cellStyle name="Normal 3 2 2 2 2 2 4" xfId="14214"/>
    <cellStyle name="Normal 3 2 2 2 2 2 5" xfId="14215"/>
    <cellStyle name="Normal 3 2 2 2 2 2 6" xfId="21916"/>
    <cellStyle name="Normal 3 2 2 2 2 2 6 2" xfId="33886"/>
    <cellStyle name="Normal 3 2 2 2 2 2 7" xfId="27929"/>
    <cellStyle name="Normal 3 2 2 2 2 3" xfId="14216"/>
    <cellStyle name="Normal 3 2 2 2 2 3 2" xfId="21919"/>
    <cellStyle name="Normal 3 2 2 2 2 3 2 2" xfId="33889"/>
    <cellStyle name="Normal 3 2 2 2 2 3 3" xfId="27932"/>
    <cellStyle name="Normal 3 2 2 2 2 4" xfId="14217"/>
    <cellStyle name="Normal 3 2 2 2 2 4 2" xfId="21920"/>
    <cellStyle name="Normal 3 2 2 2 2 4 2 2" xfId="33890"/>
    <cellStyle name="Normal 3 2 2 2 2 4 3" xfId="27933"/>
    <cellStyle name="Normal 3 2 2 2 2 5" xfId="14218"/>
    <cellStyle name="Normal 3 2 2 2 2 6" xfId="14219"/>
    <cellStyle name="Normal 3 2 2 2 2 7" xfId="21915"/>
    <cellStyle name="Normal 3 2 2 2 2 7 2" xfId="33885"/>
    <cellStyle name="Normal 3 2 2 2 2 8" xfId="27928"/>
    <cellStyle name="Normal 3 2 2 2 3" xfId="14220"/>
    <cellStyle name="Normal 3 2 2 2 3 2" xfId="14221"/>
    <cellStyle name="Normal 3 2 2 2 3 2 2" xfId="21922"/>
    <cellStyle name="Normal 3 2 2 2 3 2 2 2" xfId="33892"/>
    <cellStyle name="Normal 3 2 2 2 3 2 3" xfId="27935"/>
    <cellStyle name="Normal 3 2 2 2 3 3" xfId="14222"/>
    <cellStyle name="Normal 3 2 2 2 3 3 2" xfId="21923"/>
    <cellStyle name="Normal 3 2 2 2 3 3 2 2" xfId="33893"/>
    <cellStyle name="Normal 3 2 2 2 3 3 3" xfId="27936"/>
    <cellStyle name="Normal 3 2 2 2 3 4" xfId="14223"/>
    <cellStyle name="Normal 3 2 2 2 3 5" xfId="14224"/>
    <cellStyle name="Normal 3 2 2 2 3 6" xfId="21921"/>
    <cellStyle name="Normal 3 2 2 2 3 6 2" xfId="33891"/>
    <cellStyle name="Normal 3 2 2 2 3 7" xfId="27934"/>
    <cellStyle name="Normal 3 2 2 2 4" xfId="14225"/>
    <cellStyle name="Normal 3 2 2 2 4 2" xfId="21924"/>
    <cellStyle name="Normal 3 2 2 2 4 2 2" xfId="33894"/>
    <cellStyle name="Normal 3 2 2 2 4 3" xfId="27937"/>
    <cellStyle name="Normal 3 2 2 2 5" xfId="14226"/>
    <cellStyle name="Normal 3 2 2 2 5 2" xfId="21925"/>
    <cellStyle name="Normal 3 2 2 2 5 2 2" xfId="33895"/>
    <cellStyle name="Normal 3 2 2 2 5 3" xfId="27938"/>
    <cellStyle name="Normal 3 2 2 2 6" xfId="14227"/>
    <cellStyle name="Normal 3 2 2 2 7" xfId="14228"/>
    <cellStyle name="Normal 3 2 2 2 8" xfId="21914"/>
    <cellStyle name="Normal 3 2 2 2 8 2" xfId="33884"/>
    <cellStyle name="Normal 3 2 2 2 9" xfId="27927"/>
    <cellStyle name="Normal 3 2 2 3" xfId="14229"/>
    <cellStyle name="Normal 3 2 2 3 2" xfId="14230"/>
    <cellStyle name="Normal 3 2 2 3 2 2" xfId="14231"/>
    <cellStyle name="Normal 3 2 2 3 2 2 2" xfId="21928"/>
    <cellStyle name="Normal 3 2 2 3 2 2 2 2" xfId="33898"/>
    <cellStyle name="Normal 3 2 2 3 2 2 3" xfId="27941"/>
    <cellStyle name="Normal 3 2 2 3 2 3" xfId="14232"/>
    <cellStyle name="Normal 3 2 2 3 2 3 2" xfId="21929"/>
    <cellStyle name="Normal 3 2 2 3 2 3 2 2" xfId="33899"/>
    <cellStyle name="Normal 3 2 2 3 2 3 3" xfId="27942"/>
    <cellStyle name="Normal 3 2 2 3 2 4" xfId="14233"/>
    <cellStyle name="Normal 3 2 2 3 2 5" xfId="14234"/>
    <cellStyle name="Normal 3 2 2 3 2 6" xfId="21927"/>
    <cellStyle name="Normal 3 2 2 3 2 6 2" xfId="33897"/>
    <cellStyle name="Normal 3 2 2 3 2 7" xfId="27940"/>
    <cellStyle name="Normal 3 2 2 3 3" xfId="14235"/>
    <cellStyle name="Normal 3 2 2 3 3 2" xfId="21930"/>
    <cellStyle name="Normal 3 2 2 3 3 2 2" xfId="33900"/>
    <cellStyle name="Normal 3 2 2 3 3 3" xfId="27943"/>
    <cellStyle name="Normal 3 2 2 3 4" xfId="14236"/>
    <cellStyle name="Normal 3 2 2 3 4 2" xfId="21931"/>
    <cellStyle name="Normal 3 2 2 3 4 2 2" xfId="33901"/>
    <cellStyle name="Normal 3 2 2 3 4 3" xfId="27944"/>
    <cellStyle name="Normal 3 2 2 3 5" xfId="14237"/>
    <cellStyle name="Normal 3 2 2 3 6" xfId="14238"/>
    <cellStyle name="Normal 3 2 2 3 7" xfId="21926"/>
    <cellStyle name="Normal 3 2 2 3 7 2" xfId="33896"/>
    <cellStyle name="Normal 3 2 2 3 8" xfId="27939"/>
    <cellStyle name="Normal 3 2 2 4" xfId="14239"/>
    <cellStyle name="Normal 3 2 2 4 2" xfId="14240"/>
    <cellStyle name="Normal 3 2 2 4 2 2" xfId="21933"/>
    <cellStyle name="Normal 3 2 2 4 2 2 2" xfId="33903"/>
    <cellStyle name="Normal 3 2 2 4 2 3" xfId="27946"/>
    <cellStyle name="Normal 3 2 2 4 3" xfId="14241"/>
    <cellStyle name="Normal 3 2 2 4 3 2" xfId="21934"/>
    <cellStyle name="Normal 3 2 2 4 3 2 2" xfId="33904"/>
    <cellStyle name="Normal 3 2 2 4 3 3" xfId="27947"/>
    <cellStyle name="Normal 3 2 2 4 4" xfId="14242"/>
    <cellStyle name="Normal 3 2 2 4 5" xfId="14243"/>
    <cellStyle name="Normal 3 2 2 4 6" xfId="21932"/>
    <cellStyle name="Normal 3 2 2 4 6 2" xfId="33902"/>
    <cellStyle name="Normal 3 2 2 4 7" xfId="27945"/>
    <cellStyle name="Normal 3 2 2 5" xfId="14244"/>
    <cellStyle name="Normal 3 2 2 5 2" xfId="21935"/>
    <cellStyle name="Normal 3 2 2 5 2 2" xfId="33905"/>
    <cellStyle name="Normal 3 2 2 5 3" xfId="27948"/>
    <cellStyle name="Normal 3 2 2 6" xfId="14245"/>
    <cellStyle name="Normal 3 2 2 6 2" xfId="21936"/>
    <cellStyle name="Normal 3 2 2 6 2 2" xfId="33906"/>
    <cellStyle name="Normal 3 2 2 6 3" xfId="27949"/>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2 2 2" xfId="33910"/>
    <cellStyle name="Normal 3 2 3 2 2 2 3" xfId="27953"/>
    <cellStyle name="Normal 3 2 3 2 2 3" xfId="14254"/>
    <cellStyle name="Normal 3 2 3 2 2 3 2" xfId="21941"/>
    <cellStyle name="Normal 3 2 3 2 2 3 2 2" xfId="33911"/>
    <cellStyle name="Normal 3 2 3 2 2 3 3" xfId="27954"/>
    <cellStyle name="Normal 3 2 3 2 2 4" xfId="14255"/>
    <cellStyle name="Normal 3 2 3 2 2 5" xfId="14256"/>
    <cellStyle name="Normal 3 2 3 2 2 6" xfId="21939"/>
    <cellStyle name="Normal 3 2 3 2 2 6 2" xfId="33909"/>
    <cellStyle name="Normal 3 2 3 2 2 7" xfId="27952"/>
    <cellStyle name="Normal 3 2 3 2 3" xfId="14257"/>
    <cellStyle name="Normal 3 2 3 2 3 2" xfId="21942"/>
    <cellStyle name="Normal 3 2 3 2 3 2 2" xfId="33912"/>
    <cellStyle name="Normal 3 2 3 2 3 3" xfId="27955"/>
    <cellStyle name="Normal 3 2 3 2 4" xfId="14258"/>
    <cellStyle name="Normal 3 2 3 2 4 2" xfId="21943"/>
    <cellStyle name="Normal 3 2 3 2 4 2 2" xfId="33913"/>
    <cellStyle name="Normal 3 2 3 2 4 3" xfId="27956"/>
    <cellStyle name="Normal 3 2 3 2 5" xfId="14259"/>
    <cellStyle name="Normal 3 2 3 2 6" xfId="14260"/>
    <cellStyle name="Normal 3 2 3 2 7" xfId="21938"/>
    <cellStyle name="Normal 3 2 3 2 7 2" xfId="33908"/>
    <cellStyle name="Normal 3 2 3 2 8" xfId="27951"/>
    <cellStyle name="Normal 3 2 3 3" xfId="14261"/>
    <cellStyle name="Normal 3 2 3 3 2" xfId="14262"/>
    <cellStyle name="Normal 3 2 3 3 2 2" xfId="21945"/>
    <cellStyle name="Normal 3 2 3 3 2 2 2" xfId="33915"/>
    <cellStyle name="Normal 3 2 3 3 2 3" xfId="27958"/>
    <cellStyle name="Normal 3 2 3 3 3" xfId="14263"/>
    <cellStyle name="Normal 3 2 3 3 3 2" xfId="21946"/>
    <cellStyle name="Normal 3 2 3 3 3 2 2" xfId="33916"/>
    <cellStyle name="Normal 3 2 3 3 3 3" xfId="27959"/>
    <cellStyle name="Normal 3 2 3 3 4" xfId="14264"/>
    <cellStyle name="Normal 3 2 3 3 5" xfId="14265"/>
    <cellStyle name="Normal 3 2 3 3 6" xfId="21944"/>
    <cellStyle name="Normal 3 2 3 3 6 2" xfId="33914"/>
    <cellStyle name="Normal 3 2 3 3 7" xfId="27957"/>
    <cellStyle name="Normal 3 2 3 4" xfId="14266"/>
    <cellStyle name="Normal 3 2 3 4 2" xfId="21947"/>
    <cellStyle name="Normal 3 2 3 4 2 2" xfId="33917"/>
    <cellStyle name="Normal 3 2 3 4 3" xfId="27960"/>
    <cellStyle name="Normal 3 2 3 5" xfId="14267"/>
    <cellStyle name="Normal 3 2 3 5 2" xfId="21948"/>
    <cellStyle name="Normal 3 2 3 5 2 2" xfId="33918"/>
    <cellStyle name="Normal 3 2 3 5 3" xfId="27961"/>
    <cellStyle name="Normal 3 2 3 6" xfId="14268"/>
    <cellStyle name="Normal 3 2 3 7" xfId="14269"/>
    <cellStyle name="Normal 3 2 3 8" xfId="21937"/>
    <cellStyle name="Normal 3 2 3 8 2" xfId="33907"/>
    <cellStyle name="Normal 3 2 3 9" xfId="27950"/>
    <cellStyle name="Normal 3 2 4" xfId="14270"/>
    <cellStyle name="Normal 3 2 4 2" xfId="14271"/>
    <cellStyle name="Normal 3 2 4 2 2" xfId="14272"/>
    <cellStyle name="Normal 3 2 4 2 2 2" xfId="21951"/>
    <cellStyle name="Normal 3 2 4 2 2 2 2" xfId="33921"/>
    <cellStyle name="Normal 3 2 4 2 2 3" xfId="27964"/>
    <cellStyle name="Normal 3 2 4 2 3" xfId="14273"/>
    <cellStyle name="Normal 3 2 4 2 3 2" xfId="21952"/>
    <cellStyle name="Normal 3 2 4 2 3 2 2" xfId="33922"/>
    <cellStyle name="Normal 3 2 4 2 3 3" xfId="27965"/>
    <cellStyle name="Normal 3 2 4 2 4" xfId="14274"/>
    <cellStyle name="Normal 3 2 4 2 5" xfId="14275"/>
    <cellStyle name="Normal 3 2 4 2 6" xfId="21950"/>
    <cellStyle name="Normal 3 2 4 2 6 2" xfId="33920"/>
    <cellStyle name="Normal 3 2 4 2 7" xfId="27963"/>
    <cellStyle name="Normal 3 2 4 3" xfId="14276"/>
    <cellStyle name="Normal 3 2 4 3 2" xfId="21953"/>
    <cellStyle name="Normal 3 2 4 3 2 2" xfId="33923"/>
    <cellStyle name="Normal 3 2 4 3 3" xfId="27966"/>
    <cellStyle name="Normal 3 2 4 4" xfId="14277"/>
    <cellStyle name="Normal 3 2 4 4 2" xfId="21954"/>
    <cellStyle name="Normal 3 2 4 4 2 2" xfId="33924"/>
    <cellStyle name="Normal 3 2 4 4 3" xfId="27967"/>
    <cellStyle name="Normal 3 2 4 5" xfId="14278"/>
    <cellStyle name="Normal 3 2 4 5 2" xfId="14279"/>
    <cellStyle name="Normal 3 2 4 5 3" xfId="21955"/>
    <cellStyle name="Normal 3 2 4 5 3 2" xfId="33925"/>
    <cellStyle name="Normal 3 2 4 5 4" xfId="27968"/>
    <cellStyle name="Normal 3 2 4 6" xfId="14280"/>
    <cellStyle name="Normal 3 2 4 7" xfId="21949"/>
    <cellStyle name="Normal 3 2 4 7 2" xfId="33919"/>
    <cellStyle name="Normal 3 2 4 8" xfId="27962"/>
    <cellStyle name="Normal 3 2 5" xfId="14281"/>
    <cellStyle name="Normal 3 2 5 2" xfId="14282"/>
    <cellStyle name="Normal 3 2 5 2 2" xfId="21957"/>
    <cellStyle name="Normal 3 2 5 2 2 2" xfId="33927"/>
    <cellStyle name="Normal 3 2 5 2 3" xfId="27970"/>
    <cellStyle name="Normal 3 2 5 3" xfId="14283"/>
    <cellStyle name="Normal 3 2 5 3 2" xfId="21958"/>
    <cellStyle name="Normal 3 2 5 3 2 2" xfId="33928"/>
    <cellStyle name="Normal 3 2 5 3 3" xfId="27971"/>
    <cellStyle name="Normal 3 2 5 4" xfId="14284"/>
    <cellStyle name="Normal 3 2 5 5" xfId="14285"/>
    <cellStyle name="Normal 3 2 5 6" xfId="21956"/>
    <cellStyle name="Normal 3 2 5 6 2" xfId="33926"/>
    <cellStyle name="Normal 3 2 5 7" xfId="27969"/>
    <cellStyle name="Normal 3 2 6" xfId="14286"/>
    <cellStyle name="Normal 3 2 6 2" xfId="14287"/>
    <cellStyle name="Normal 3 2 6 2 2" xfId="14288"/>
    <cellStyle name="Normal 3 2 6 2 3" xfId="21960"/>
    <cellStyle name="Normal 3 2 6 2 3 2" xfId="33930"/>
    <cellStyle name="Normal 3 2 6 2 4" xfId="27973"/>
    <cellStyle name="Normal 3 2 6 3" xfId="14289"/>
    <cellStyle name="Normal 3 2 6 3 2" xfId="21961"/>
    <cellStyle name="Normal 3 2 6 3 2 2" xfId="33931"/>
    <cellStyle name="Normal 3 2 6 3 3" xfId="27974"/>
    <cellStyle name="Normal 3 2 6 4" xfId="14290"/>
    <cellStyle name="Normal 3 2 6 5" xfId="21959"/>
    <cellStyle name="Normal 3 2 6 5 2" xfId="33929"/>
    <cellStyle name="Normal 3 2 6 6" xfId="27972"/>
    <cellStyle name="Normal 3 2 7" xfId="14291"/>
    <cellStyle name="Normal 3 2 7 2" xfId="21962"/>
    <cellStyle name="Normal 3 2 7 2 2" xfId="33932"/>
    <cellStyle name="Normal 3 2 7 3" xfId="27975"/>
    <cellStyle name="Normal 3 2 8" xfId="14292"/>
    <cellStyle name="Normal 3 2 8 2" xfId="14293"/>
    <cellStyle name="Normal 3 2 8 3" xfId="21963"/>
    <cellStyle name="Normal 3 2 8 3 2" xfId="33933"/>
    <cellStyle name="Normal 3 2 8 4" xfId="27976"/>
    <cellStyle name="Normal 3 2 9" xfId="14294"/>
    <cellStyle name="Normal 3 2 9 2" xfId="14295"/>
    <cellStyle name="Normal 3 2 9 2 2" xfId="14296"/>
    <cellStyle name="Normal 3 20" xfId="14297"/>
    <cellStyle name="Normal 3 20 2" xfId="14298"/>
    <cellStyle name="Normal 3 20 2 2" xfId="21965"/>
    <cellStyle name="Normal 3 20 2 2 2" xfId="33935"/>
    <cellStyle name="Normal 3 20 2 3" xfId="27978"/>
    <cellStyle name="Normal 3 20 3" xfId="14299"/>
    <cellStyle name="Normal 3 20 3 2" xfId="21966"/>
    <cellStyle name="Normal 3 20 3 2 2" xfId="33936"/>
    <cellStyle name="Normal 3 20 3 3" xfId="27979"/>
    <cellStyle name="Normal 3 20 4" xfId="21964"/>
    <cellStyle name="Normal 3 20 4 2" xfId="33934"/>
    <cellStyle name="Normal 3 20 5" xfId="27977"/>
    <cellStyle name="Normal 3 21" xfId="14300"/>
    <cellStyle name="Normal 3 21 2" xfId="14301"/>
    <cellStyle name="Normal 3 21 2 2" xfId="21968"/>
    <cellStyle name="Normal 3 21 2 2 2" xfId="33938"/>
    <cellStyle name="Normal 3 21 2 3" xfId="27981"/>
    <cellStyle name="Normal 3 21 3" xfId="21967"/>
    <cellStyle name="Normal 3 21 3 2" xfId="33937"/>
    <cellStyle name="Normal 3 21 4" xfId="27980"/>
    <cellStyle name="Normal 3 22" xfId="14302"/>
    <cellStyle name="Normal 3 22 2" xfId="14303"/>
    <cellStyle name="Normal 3 22 2 2" xfId="21970"/>
    <cellStyle name="Normal 3 22 2 2 2" xfId="33940"/>
    <cellStyle name="Normal 3 22 2 3" xfId="27983"/>
    <cellStyle name="Normal 3 22 3" xfId="21969"/>
    <cellStyle name="Normal 3 22 3 2" xfId="33939"/>
    <cellStyle name="Normal 3 22 4" xfId="27982"/>
    <cellStyle name="Normal 3 23" xfId="14304"/>
    <cellStyle name="Normal 3 23 2" xfId="14305"/>
    <cellStyle name="Normal 3 23 2 2" xfId="21972"/>
    <cellStyle name="Normal 3 23 2 2 2" xfId="33942"/>
    <cellStyle name="Normal 3 23 2 3" xfId="27985"/>
    <cellStyle name="Normal 3 23 3" xfId="21971"/>
    <cellStyle name="Normal 3 23 3 2" xfId="33941"/>
    <cellStyle name="Normal 3 23 4" xfId="27984"/>
    <cellStyle name="Normal 3 24" xfId="14306"/>
    <cellStyle name="Normal 3 24 2" xfId="21973"/>
    <cellStyle name="Normal 3 24 2 2" xfId="33943"/>
    <cellStyle name="Normal 3 24 3" xfId="27986"/>
    <cellStyle name="Normal 3 25" xfId="14307"/>
    <cellStyle name="Normal 3 25 2" xfId="21974"/>
    <cellStyle name="Normal 3 25 2 2" xfId="33944"/>
    <cellStyle name="Normal 3 25 3" xfId="27987"/>
    <cellStyle name="Normal 3 26" xfId="14308"/>
    <cellStyle name="Normal 3 26 2" xfId="21975"/>
    <cellStyle name="Normal 3 26 2 2" xfId="33945"/>
    <cellStyle name="Normal 3 26 3" xfId="27988"/>
    <cellStyle name="Normal 3 27" xfId="14309"/>
    <cellStyle name="Normal 3 27 2" xfId="21976"/>
    <cellStyle name="Normal 3 27 2 2" xfId="33946"/>
    <cellStyle name="Normal 3 27 3" xfId="27989"/>
    <cellStyle name="Normal 3 28" xfId="14310"/>
    <cellStyle name="Normal 3 28 2" xfId="21977"/>
    <cellStyle name="Normal 3 28 2 2" xfId="33947"/>
    <cellStyle name="Normal 3 28 3" xfId="27990"/>
    <cellStyle name="Normal 3 29" xfId="14311"/>
    <cellStyle name="Normal 3 29 2" xfId="21978"/>
    <cellStyle name="Normal 3 29 2 2" xfId="33948"/>
    <cellStyle name="Normal 3 29 3" xfId="27991"/>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6 2 2" xfId="33949"/>
    <cellStyle name="Normal 3 3 16 3" xfId="27992"/>
    <cellStyle name="Normal 3 3 17" xfId="14320"/>
    <cellStyle name="Normal 3 3 17 2" xfId="21980"/>
    <cellStyle name="Normal 3 3 17 2 2" xfId="33950"/>
    <cellStyle name="Normal 3 3 17 3" xfId="27993"/>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2 2 2" xfId="33953"/>
    <cellStyle name="Normal 3 3 2 2 2 2 3" xfId="27996"/>
    <cellStyle name="Normal 3 3 2 2 2 3" xfId="14327"/>
    <cellStyle name="Normal 3 3 2 2 2 3 2" xfId="21984"/>
    <cellStyle name="Normal 3 3 2 2 2 3 2 2" xfId="33954"/>
    <cellStyle name="Normal 3 3 2 2 2 3 3" xfId="27997"/>
    <cellStyle name="Normal 3 3 2 2 2 4" xfId="21982"/>
    <cellStyle name="Normal 3 3 2 2 2 4 2" xfId="33952"/>
    <cellStyle name="Normal 3 3 2 2 2 5" xfId="27995"/>
    <cellStyle name="Normal 3 3 2 2 3" xfId="14328"/>
    <cellStyle name="Normal 3 3 2 2 3 2" xfId="14329"/>
    <cellStyle name="Normal 3 3 2 2 3 2 2" xfId="21986"/>
    <cellStyle name="Normal 3 3 2 2 3 2 2 2" xfId="33956"/>
    <cellStyle name="Normal 3 3 2 2 3 2 3" xfId="27999"/>
    <cellStyle name="Normal 3 3 2 2 3 3" xfId="21985"/>
    <cellStyle name="Normal 3 3 2 2 3 3 2" xfId="33955"/>
    <cellStyle name="Normal 3 3 2 2 3 4" xfId="27998"/>
    <cellStyle name="Normal 3 3 2 2 4" xfId="14330"/>
    <cellStyle name="Normal 3 3 2 2 4 2" xfId="21987"/>
    <cellStyle name="Normal 3 3 2 2 4 2 2" xfId="33957"/>
    <cellStyle name="Normal 3 3 2 2 4 3" xfId="28000"/>
    <cellStyle name="Normal 3 3 2 2 5" xfId="21981"/>
    <cellStyle name="Normal 3 3 2 2 5 2" xfId="33951"/>
    <cellStyle name="Normal 3 3 2 2 6" xfId="27994"/>
    <cellStyle name="Normal 3 3 2 3" xfId="14331"/>
    <cellStyle name="Normal 3 3 2 3 2" xfId="14332"/>
    <cellStyle name="Normal 3 3 2 3 2 2" xfId="14333"/>
    <cellStyle name="Normal 3 3 2 3 2 2 2" xfId="21990"/>
    <cellStyle name="Normal 3 3 2 3 2 2 2 2" xfId="33960"/>
    <cellStyle name="Normal 3 3 2 3 2 2 3" xfId="28003"/>
    <cellStyle name="Normal 3 3 2 3 2 3" xfId="21989"/>
    <cellStyle name="Normal 3 3 2 3 2 3 2" xfId="33959"/>
    <cellStyle name="Normal 3 3 2 3 2 4" xfId="28002"/>
    <cellStyle name="Normal 3 3 2 3 3" xfId="14334"/>
    <cellStyle name="Normal 3 3 2 3 3 2" xfId="21991"/>
    <cellStyle name="Normal 3 3 2 3 3 2 2" xfId="33961"/>
    <cellStyle name="Normal 3 3 2 3 3 3" xfId="28004"/>
    <cellStyle name="Normal 3 3 2 3 4" xfId="21988"/>
    <cellStyle name="Normal 3 3 2 3 4 2" xfId="33958"/>
    <cellStyle name="Normal 3 3 2 3 5" xfId="28001"/>
    <cellStyle name="Normal 3 3 2 4" xfId="14335"/>
    <cellStyle name="Normal 3 3 2 4 2" xfId="14336"/>
    <cellStyle name="Normal 3 3 2 4 2 2" xfId="21993"/>
    <cellStyle name="Normal 3 3 2 4 2 2 2" xfId="33963"/>
    <cellStyle name="Normal 3 3 2 4 2 3" xfId="28006"/>
    <cellStyle name="Normal 3 3 2 4 3" xfId="21992"/>
    <cellStyle name="Normal 3 3 2 4 3 2" xfId="33962"/>
    <cellStyle name="Normal 3 3 2 4 4" xfId="28005"/>
    <cellStyle name="Normal 3 3 2 5" xfId="14337"/>
    <cellStyle name="Normal 3 3 2 5 2" xfId="21994"/>
    <cellStyle name="Normal 3 3 2 5 2 2" xfId="33964"/>
    <cellStyle name="Normal 3 3 2 5 3" xfId="28007"/>
    <cellStyle name="Normal 3 3 2 6" xfId="14338"/>
    <cellStyle name="Normal 3 3 2 6 2" xfId="21995"/>
    <cellStyle name="Normal 3 3 2 6 2 2" xfId="33965"/>
    <cellStyle name="Normal 3 3 2 6 3" xfId="28008"/>
    <cellStyle name="Normal 3 3 2 7" xfId="14339"/>
    <cellStyle name="Normal 3 3 2 7 2" xfId="21996"/>
    <cellStyle name="Normal 3 3 2 7 2 2" xfId="33966"/>
    <cellStyle name="Normal 3 3 2 7 3" xfId="28009"/>
    <cellStyle name="Normal 3 3 2 8" xfId="14340"/>
    <cellStyle name="Normal 3 3 2 8 2" xfId="21997"/>
    <cellStyle name="Normal 3 3 2 8 2 2" xfId="33967"/>
    <cellStyle name="Normal 3 3 2 8 3" xfId="28010"/>
    <cellStyle name="Normal 3 3 3" xfId="14341"/>
    <cellStyle name="Normal 3 3 3 2" xfId="14342"/>
    <cellStyle name="Normal 3 3 3 2 2" xfId="14343"/>
    <cellStyle name="Normal 3 3 3 2 2 2" xfId="21999"/>
    <cellStyle name="Normal 3 3 3 2 2 2 2" xfId="33969"/>
    <cellStyle name="Normal 3 3 3 2 2 3" xfId="28012"/>
    <cellStyle name="Normal 3 3 3 2 3" xfId="14344"/>
    <cellStyle name="Normal 3 3 3 2 3 2" xfId="22000"/>
    <cellStyle name="Normal 3 3 3 2 3 2 2" xfId="33970"/>
    <cellStyle name="Normal 3 3 3 2 3 3" xfId="28013"/>
    <cellStyle name="Normal 3 3 3 2 4" xfId="21998"/>
    <cellStyle name="Normal 3 3 3 2 4 2" xfId="33968"/>
    <cellStyle name="Normal 3 3 3 2 5" xfId="28011"/>
    <cellStyle name="Normal 3 3 3 3" xfId="14345"/>
    <cellStyle name="Normal 3 3 3 3 2" xfId="14346"/>
    <cellStyle name="Normal 3 3 3 3 2 2" xfId="22002"/>
    <cellStyle name="Normal 3 3 3 3 2 2 2" xfId="33972"/>
    <cellStyle name="Normal 3 3 3 3 2 3" xfId="28015"/>
    <cellStyle name="Normal 3 3 3 3 3" xfId="22001"/>
    <cellStyle name="Normal 3 3 3 3 3 2" xfId="33971"/>
    <cellStyle name="Normal 3 3 3 3 4" xfId="28014"/>
    <cellStyle name="Normal 3 3 3 4" xfId="14347"/>
    <cellStyle name="Normal 3 3 3 4 2" xfId="22003"/>
    <cellStyle name="Normal 3 3 3 4 2 2" xfId="33973"/>
    <cellStyle name="Normal 3 3 3 4 3" xfId="28016"/>
    <cellStyle name="Normal 3 3 3 5" xfId="14348"/>
    <cellStyle name="Normal 3 3 3 5 2" xfId="22004"/>
    <cellStyle name="Normal 3 3 3 5 2 2" xfId="33974"/>
    <cellStyle name="Normal 3 3 3 5 3" xfId="28017"/>
    <cellStyle name="Normal 3 3 3 6" xfId="14349"/>
    <cellStyle name="Normal 3 3 3 6 2" xfId="22005"/>
    <cellStyle name="Normal 3 3 3 6 2 2" xfId="33975"/>
    <cellStyle name="Normal 3 3 3 6 3" xfId="28018"/>
    <cellStyle name="Normal 3 3 3 7" xfId="14350"/>
    <cellStyle name="Normal 3 3 3 7 2" xfId="22006"/>
    <cellStyle name="Normal 3 3 3 7 2 2" xfId="33976"/>
    <cellStyle name="Normal 3 3 3 7 3" xfId="28019"/>
    <cellStyle name="Normal 3 3 3 8" xfId="14351"/>
    <cellStyle name="Normal 3 3 4" xfId="14352"/>
    <cellStyle name="Normal 3 3 4 2" xfId="14353"/>
    <cellStyle name="Normal 3 3 4 2 2" xfId="14354"/>
    <cellStyle name="Normal 3 3 4 2 2 2" xfId="22008"/>
    <cellStyle name="Normal 3 3 4 2 2 2 2" xfId="33978"/>
    <cellStyle name="Normal 3 3 4 2 2 3" xfId="28021"/>
    <cellStyle name="Normal 3 3 4 2 3" xfId="22007"/>
    <cellStyle name="Normal 3 3 4 2 3 2" xfId="33977"/>
    <cellStyle name="Normal 3 3 4 2 4" xfId="28020"/>
    <cellStyle name="Normal 3 3 4 3" xfId="14355"/>
    <cellStyle name="Normal 3 3 4 3 2" xfId="22009"/>
    <cellStyle name="Normal 3 3 4 3 2 2" xfId="33979"/>
    <cellStyle name="Normal 3 3 4 3 3" xfId="28022"/>
    <cellStyle name="Normal 3 3 4 4" xfId="14356"/>
    <cellStyle name="Normal 3 3 4 4 2" xfId="22010"/>
    <cellStyle name="Normal 3 3 4 4 2 2" xfId="33980"/>
    <cellStyle name="Normal 3 3 4 4 3" xfId="28023"/>
    <cellStyle name="Normal 3 3 4 5" xfId="14357"/>
    <cellStyle name="Normal 3 3 4 5 2" xfId="22011"/>
    <cellStyle name="Normal 3 3 4 5 2 2" xfId="33981"/>
    <cellStyle name="Normal 3 3 4 5 3" xfId="28024"/>
    <cellStyle name="Normal 3 3 4 6" xfId="14358"/>
    <cellStyle name="Normal 3 3 4 6 2" xfId="22012"/>
    <cellStyle name="Normal 3 3 4 6 2 2" xfId="33982"/>
    <cellStyle name="Normal 3 3 4 6 3" xfId="28025"/>
    <cellStyle name="Normal 3 3 4 7" xfId="14359"/>
    <cellStyle name="Normal 3 3 5" xfId="14360"/>
    <cellStyle name="Normal 3 3 5 2" xfId="14361"/>
    <cellStyle name="Normal 3 3 5 2 2" xfId="22013"/>
    <cellStyle name="Normal 3 3 5 2 2 2" xfId="33983"/>
    <cellStyle name="Normal 3 3 5 2 3" xfId="28026"/>
    <cellStyle name="Normal 3 3 5 3" xfId="14362"/>
    <cellStyle name="Normal 3 3 5 3 2" xfId="22014"/>
    <cellStyle name="Normal 3 3 5 3 2 2" xfId="33984"/>
    <cellStyle name="Normal 3 3 5 3 3" xfId="28027"/>
    <cellStyle name="Normal 3 3 5 4" xfId="14363"/>
    <cellStyle name="Normal 3 3 5 4 2" xfId="22015"/>
    <cellStyle name="Normal 3 3 5 4 2 2" xfId="33985"/>
    <cellStyle name="Normal 3 3 5 4 3" xfId="28028"/>
    <cellStyle name="Normal 3 3 6" xfId="14364"/>
    <cellStyle name="Normal 3 3 6 2" xfId="14365"/>
    <cellStyle name="Normal 3 3 6 2 2" xfId="22016"/>
    <cellStyle name="Normal 3 3 6 2 2 2" xfId="33986"/>
    <cellStyle name="Normal 3 3 6 2 3" xfId="28029"/>
    <cellStyle name="Normal 3 3 6 3" xfId="14366"/>
    <cellStyle name="Normal 3 3 6 3 2" xfId="22017"/>
    <cellStyle name="Normal 3 3 6 3 2 2" xfId="33987"/>
    <cellStyle name="Normal 3 3 6 3 3" xfId="28030"/>
    <cellStyle name="Normal 3 3 7" xfId="14367"/>
    <cellStyle name="Normal 3 3 7 2" xfId="14368"/>
    <cellStyle name="Normal 3 3 7 2 2" xfId="22018"/>
    <cellStyle name="Normal 3 3 7 2 2 2" xfId="33988"/>
    <cellStyle name="Normal 3 3 7 2 3" xfId="28031"/>
    <cellStyle name="Normal 3 3 7 3" xfId="14369"/>
    <cellStyle name="Normal 3 3 7 3 2" xfId="22019"/>
    <cellStyle name="Normal 3 3 7 3 2 2" xfId="33989"/>
    <cellStyle name="Normal 3 3 7 3 3" xfId="28032"/>
    <cellStyle name="Normal 3 3 8" xfId="14370"/>
    <cellStyle name="Normal 3 3 8 2" xfId="14371"/>
    <cellStyle name="Normal 3 3 8 2 2" xfId="22020"/>
    <cellStyle name="Normal 3 3 8 2 2 2" xfId="33990"/>
    <cellStyle name="Normal 3 3 8 2 3" xfId="28033"/>
    <cellStyle name="Normal 3 3 8 3" xfId="14372"/>
    <cellStyle name="Normal 3 3 8 3 2" xfId="22021"/>
    <cellStyle name="Normal 3 3 8 3 2 2" xfId="33991"/>
    <cellStyle name="Normal 3 3 8 3 3" xfId="28034"/>
    <cellStyle name="Normal 3 3 9" xfId="14373"/>
    <cellStyle name="Normal 3 3 9 2" xfId="14374"/>
    <cellStyle name="Normal 3 3 9 2 2" xfId="22022"/>
    <cellStyle name="Normal 3 3 9 2 2 2" xfId="33992"/>
    <cellStyle name="Normal 3 3 9 2 3" xfId="28035"/>
    <cellStyle name="Normal 3 3 9 3" xfId="14375"/>
    <cellStyle name="Normal 3 3 9 3 2" xfId="22023"/>
    <cellStyle name="Normal 3 3 9 3 2 2" xfId="33993"/>
    <cellStyle name="Normal 3 3 9 3 3" xfId="28036"/>
    <cellStyle name="Normal 3 30" xfId="14376"/>
    <cellStyle name="Normal 3 31" xfId="19631"/>
    <cellStyle name="Normal 3 31 2" xfId="31601"/>
    <cellStyle name="Normal 3 32" xfId="25576"/>
    <cellStyle name="Normal 3 4" xfId="14377"/>
    <cellStyle name="Normal 3 4 2" xfId="14378"/>
    <cellStyle name="Normal 3 4 2 2" xfId="14379"/>
    <cellStyle name="Normal 3 4 2 2 2" xfId="22025"/>
    <cellStyle name="Normal 3 4 2 2 2 2" xfId="33995"/>
    <cellStyle name="Normal 3 4 2 2 3" xfId="28038"/>
    <cellStyle name="Normal 3 4 2 3" xfId="22024"/>
    <cellStyle name="Normal 3 4 2 3 2" xfId="33994"/>
    <cellStyle name="Normal 3 4 2 4" xfId="28037"/>
    <cellStyle name="Normal 3 4 3" xfId="14380"/>
    <cellStyle name="Normal 3 4 3 2" xfId="14381"/>
    <cellStyle name="Normal 3 4 3 2 2" xfId="22027"/>
    <cellStyle name="Normal 3 4 3 2 2 2" xfId="33997"/>
    <cellStyle name="Normal 3 4 3 2 3" xfId="28040"/>
    <cellStyle name="Normal 3 4 3 3" xfId="22026"/>
    <cellStyle name="Normal 3 4 3 3 2" xfId="33996"/>
    <cellStyle name="Normal 3 4 3 4" xfId="28039"/>
    <cellStyle name="Normal 3 4 4" xfId="14382"/>
    <cellStyle name="Normal 3 4 4 2" xfId="14383"/>
    <cellStyle name="Normal 3 4 4 2 2" xfId="22029"/>
    <cellStyle name="Normal 3 4 4 2 2 2" xfId="33999"/>
    <cellStyle name="Normal 3 4 4 2 3" xfId="28042"/>
    <cellStyle name="Normal 3 4 4 3" xfId="22028"/>
    <cellStyle name="Normal 3 4 4 3 2" xfId="33998"/>
    <cellStyle name="Normal 3 4 4 4" xfId="28041"/>
    <cellStyle name="Normal 3 4 5" xfId="14384"/>
    <cellStyle name="Normal 3 4 5 2" xfId="22030"/>
    <cellStyle name="Normal 3 4 5 2 2" xfId="34000"/>
    <cellStyle name="Normal 3 4 5 3" xfId="28043"/>
    <cellStyle name="Normal 3 4 6" xfId="14385"/>
    <cellStyle name="Normal 3 4 6 2" xfId="22031"/>
    <cellStyle name="Normal 3 4 6 2 2" xfId="34001"/>
    <cellStyle name="Normal 3 4 6 3" xfId="28044"/>
    <cellStyle name="Normal 3 4 7" xfId="14386"/>
    <cellStyle name="Normal 3 4 7 2" xfId="22032"/>
    <cellStyle name="Normal 3 4 7 2 2" xfId="34002"/>
    <cellStyle name="Normal 3 4 7 3" xfId="28045"/>
    <cellStyle name="Normal 3 4 8" xfId="14387"/>
    <cellStyle name="Normal 3 5" xfId="14388"/>
    <cellStyle name="Normal 3 5 10" xfId="14389"/>
    <cellStyle name="Normal 3 5 11" xfId="22033"/>
    <cellStyle name="Normal 3 5 11 2" xfId="34003"/>
    <cellStyle name="Normal 3 5 12" xfId="28046"/>
    <cellStyle name="Normal 3 5 2" xfId="14390"/>
    <cellStyle name="Normal 3 5 2 2" xfId="14391"/>
    <cellStyle name="Normal 3 5 2 2 2" xfId="14392"/>
    <cellStyle name="Normal 3 5 2 2 2 2" xfId="14393"/>
    <cellStyle name="Normal 3 5 2 2 2 2 2" xfId="22037"/>
    <cellStyle name="Normal 3 5 2 2 2 2 2 2" xfId="34007"/>
    <cellStyle name="Normal 3 5 2 2 2 2 3" xfId="28050"/>
    <cellStyle name="Normal 3 5 2 2 2 3" xfId="14394"/>
    <cellStyle name="Normal 3 5 2 2 2 3 2" xfId="22038"/>
    <cellStyle name="Normal 3 5 2 2 2 3 2 2" xfId="34008"/>
    <cellStyle name="Normal 3 5 2 2 2 3 3" xfId="28051"/>
    <cellStyle name="Normal 3 5 2 2 2 4" xfId="22036"/>
    <cellStyle name="Normal 3 5 2 2 2 4 2" xfId="34006"/>
    <cellStyle name="Normal 3 5 2 2 2 5" xfId="28049"/>
    <cellStyle name="Normal 3 5 2 2 3" xfId="14395"/>
    <cellStyle name="Normal 3 5 2 2 3 2" xfId="14396"/>
    <cellStyle name="Normal 3 5 2 2 3 2 2" xfId="22040"/>
    <cellStyle name="Normal 3 5 2 2 3 2 2 2" xfId="34010"/>
    <cellStyle name="Normal 3 5 2 2 3 2 3" xfId="28053"/>
    <cellStyle name="Normal 3 5 2 2 3 3" xfId="22039"/>
    <cellStyle name="Normal 3 5 2 2 3 3 2" xfId="34009"/>
    <cellStyle name="Normal 3 5 2 2 3 4" xfId="28052"/>
    <cellStyle name="Normal 3 5 2 2 4" xfId="14397"/>
    <cellStyle name="Normal 3 5 2 2 4 2" xfId="22041"/>
    <cellStyle name="Normal 3 5 2 2 4 2 2" xfId="34011"/>
    <cellStyle name="Normal 3 5 2 2 4 3" xfId="28054"/>
    <cellStyle name="Normal 3 5 2 2 5" xfId="22035"/>
    <cellStyle name="Normal 3 5 2 2 5 2" xfId="34005"/>
    <cellStyle name="Normal 3 5 2 2 6" xfId="28048"/>
    <cellStyle name="Normal 3 5 2 3" xfId="14398"/>
    <cellStyle name="Normal 3 5 2 3 2" xfId="14399"/>
    <cellStyle name="Normal 3 5 2 3 2 2" xfId="14400"/>
    <cellStyle name="Normal 3 5 2 3 2 2 2" xfId="22044"/>
    <cellStyle name="Normal 3 5 2 3 2 2 2 2" xfId="34014"/>
    <cellStyle name="Normal 3 5 2 3 2 2 3" xfId="28057"/>
    <cellStyle name="Normal 3 5 2 3 2 3" xfId="22043"/>
    <cellStyle name="Normal 3 5 2 3 2 3 2" xfId="34013"/>
    <cellStyle name="Normal 3 5 2 3 2 4" xfId="28056"/>
    <cellStyle name="Normal 3 5 2 3 3" xfId="14401"/>
    <cellStyle name="Normal 3 5 2 3 3 2" xfId="22045"/>
    <cellStyle name="Normal 3 5 2 3 3 2 2" xfId="34015"/>
    <cellStyle name="Normal 3 5 2 3 3 3" xfId="28058"/>
    <cellStyle name="Normal 3 5 2 3 4" xfId="22042"/>
    <cellStyle name="Normal 3 5 2 3 4 2" xfId="34012"/>
    <cellStyle name="Normal 3 5 2 3 5" xfId="28055"/>
    <cellStyle name="Normal 3 5 2 4" xfId="14402"/>
    <cellStyle name="Normal 3 5 2 4 2" xfId="14403"/>
    <cellStyle name="Normal 3 5 2 4 2 2" xfId="22047"/>
    <cellStyle name="Normal 3 5 2 4 2 2 2" xfId="34017"/>
    <cellStyle name="Normal 3 5 2 4 2 3" xfId="28060"/>
    <cellStyle name="Normal 3 5 2 4 3" xfId="22046"/>
    <cellStyle name="Normal 3 5 2 4 3 2" xfId="34016"/>
    <cellStyle name="Normal 3 5 2 4 4" xfId="28059"/>
    <cellStyle name="Normal 3 5 2 5" xfId="14404"/>
    <cellStyle name="Normal 3 5 2 5 2" xfId="22048"/>
    <cellStyle name="Normal 3 5 2 5 2 2" xfId="34018"/>
    <cellStyle name="Normal 3 5 2 5 3" xfId="28061"/>
    <cellStyle name="Normal 3 5 2 6" xfId="14405"/>
    <cellStyle name="Normal 3 5 2 6 2" xfId="22049"/>
    <cellStyle name="Normal 3 5 2 6 2 2" xfId="34019"/>
    <cellStyle name="Normal 3 5 2 6 3" xfId="28062"/>
    <cellStyle name="Normal 3 5 2 7" xfId="22034"/>
    <cellStyle name="Normal 3 5 2 7 2" xfId="34004"/>
    <cellStyle name="Normal 3 5 2 8" xfId="28047"/>
    <cellStyle name="Normal 3 5 3" xfId="14406"/>
    <cellStyle name="Normal 3 5 3 2" xfId="14407"/>
    <cellStyle name="Normal 3 5 3 2 2" xfId="14408"/>
    <cellStyle name="Normal 3 5 3 2 2 2" xfId="22052"/>
    <cellStyle name="Normal 3 5 3 2 2 2 2" xfId="34022"/>
    <cellStyle name="Normal 3 5 3 2 2 3" xfId="28065"/>
    <cellStyle name="Normal 3 5 3 2 3" xfId="14409"/>
    <cellStyle name="Normal 3 5 3 2 3 2" xfId="22053"/>
    <cellStyle name="Normal 3 5 3 2 3 2 2" xfId="34023"/>
    <cellStyle name="Normal 3 5 3 2 3 3" xfId="28066"/>
    <cellStyle name="Normal 3 5 3 2 4" xfId="22051"/>
    <cellStyle name="Normal 3 5 3 2 4 2" xfId="34021"/>
    <cellStyle name="Normal 3 5 3 2 5" xfId="28064"/>
    <cellStyle name="Normal 3 5 3 3" xfId="14410"/>
    <cellStyle name="Normal 3 5 3 3 2" xfId="14411"/>
    <cellStyle name="Normal 3 5 3 3 2 2" xfId="22055"/>
    <cellStyle name="Normal 3 5 3 3 2 2 2" xfId="34025"/>
    <cellStyle name="Normal 3 5 3 3 2 3" xfId="28068"/>
    <cellStyle name="Normal 3 5 3 3 3" xfId="22054"/>
    <cellStyle name="Normal 3 5 3 3 3 2" xfId="34024"/>
    <cellStyle name="Normal 3 5 3 3 4" xfId="28067"/>
    <cellStyle name="Normal 3 5 3 4" xfId="14412"/>
    <cellStyle name="Normal 3 5 3 4 2" xfId="22056"/>
    <cellStyle name="Normal 3 5 3 4 2 2" xfId="34026"/>
    <cellStyle name="Normal 3 5 3 4 3" xfId="28069"/>
    <cellStyle name="Normal 3 5 3 5" xfId="14413"/>
    <cellStyle name="Normal 3 5 3 5 2" xfId="22057"/>
    <cellStyle name="Normal 3 5 3 5 2 2" xfId="34027"/>
    <cellStyle name="Normal 3 5 3 5 3" xfId="28070"/>
    <cellStyle name="Normal 3 5 3 6" xfId="22050"/>
    <cellStyle name="Normal 3 5 3 6 2" xfId="34020"/>
    <cellStyle name="Normal 3 5 3 7" xfId="28063"/>
    <cellStyle name="Normal 3 5 4" xfId="14414"/>
    <cellStyle name="Normal 3 5 4 2" xfId="14415"/>
    <cellStyle name="Normal 3 5 4 2 2" xfId="14416"/>
    <cellStyle name="Normal 3 5 4 2 2 2" xfId="22060"/>
    <cellStyle name="Normal 3 5 4 2 2 2 2" xfId="34030"/>
    <cellStyle name="Normal 3 5 4 2 2 3" xfId="28073"/>
    <cellStyle name="Normal 3 5 4 2 3" xfId="22059"/>
    <cellStyle name="Normal 3 5 4 2 3 2" xfId="34029"/>
    <cellStyle name="Normal 3 5 4 2 4" xfId="28072"/>
    <cellStyle name="Normal 3 5 4 3" xfId="14417"/>
    <cellStyle name="Normal 3 5 4 3 2" xfId="22061"/>
    <cellStyle name="Normal 3 5 4 3 2 2" xfId="34031"/>
    <cellStyle name="Normal 3 5 4 3 3" xfId="28074"/>
    <cellStyle name="Normal 3 5 4 4" xfId="14418"/>
    <cellStyle name="Normal 3 5 4 4 2" xfId="22062"/>
    <cellStyle name="Normal 3 5 4 4 2 2" xfId="34032"/>
    <cellStyle name="Normal 3 5 4 4 3" xfId="28075"/>
    <cellStyle name="Normal 3 5 4 5" xfId="22058"/>
    <cellStyle name="Normal 3 5 4 5 2" xfId="34028"/>
    <cellStyle name="Normal 3 5 4 6" xfId="28071"/>
    <cellStyle name="Normal 3 5 5" xfId="14419"/>
    <cellStyle name="Normal 3 5 5 2" xfId="14420"/>
    <cellStyle name="Normal 3 5 5 2 2" xfId="22064"/>
    <cellStyle name="Normal 3 5 5 2 2 2" xfId="34034"/>
    <cellStyle name="Normal 3 5 5 2 3" xfId="28077"/>
    <cellStyle name="Normal 3 5 5 3" xfId="22063"/>
    <cellStyle name="Normal 3 5 5 3 2" xfId="34033"/>
    <cellStyle name="Normal 3 5 5 4" xfId="28076"/>
    <cellStyle name="Normal 3 5 6" xfId="14421"/>
    <cellStyle name="Normal 3 5 6 2" xfId="22065"/>
    <cellStyle name="Normal 3 5 6 2 2" xfId="34035"/>
    <cellStyle name="Normal 3 5 6 3" xfId="28078"/>
    <cellStyle name="Normal 3 5 7" xfId="14422"/>
    <cellStyle name="Normal 3 5 7 2" xfId="22066"/>
    <cellStyle name="Normal 3 5 7 2 2" xfId="34036"/>
    <cellStyle name="Normal 3 5 7 3" xfId="28079"/>
    <cellStyle name="Normal 3 5 8" xfId="14423"/>
    <cellStyle name="Normal 3 5 8 2" xfId="22067"/>
    <cellStyle name="Normal 3 5 8 2 2" xfId="34037"/>
    <cellStyle name="Normal 3 5 8 3" xfId="28080"/>
    <cellStyle name="Normal 3 5 9" xfId="14424"/>
    <cellStyle name="Normal 3 5 9 2" xfId="22068"/>
    <cellStyle name="Normal 3 5 9 2 2" xfId="34038"/>
    <cellStyle name="Normal 3 5 9 3" xfId="28081"/>
    <cellStyle name="Normal 3 6" xfId="14425"/>
    <cellStyle name="Normal 3 6 2" xfId="14426"/>
    <cellStyle name="Normal 3 6 2 2" xfId="22069"/>
    <cellStyle name="Normal 3 6 2 2 2" xfId="34039"/>
    <cellStyle name="Normal 3 6 2 3" xfId="28082"/>
    <cellStyle name="Normal 3 6 3" xfId="14427"/>
    <cellStyle name="Normal 3 6 3 2" xfId="22070"/>
    <cellStyle name="Normal 3 6 3 2 2" xfId="34040"/>
    <cellStyle name="Normal 3 6 3 3" xfId="28083"/>
    <cellStyle name="Normal 3 6 4" xfId="14428"/>
    <cellStyle name="Normal 3 6 4 2" xfId="22071"/>
    <cellStyle name="Normal 3 6 4 2 2" xfId="34041"/>
    <cellStyle name="Normal 3 6 4 3" xfId="28084"/>
    <cellStyle name="Normal 3 6 5" xfId="14429"/>
    <cellStyle name="Normal 3 6 5 2" xfId="22072"/>
    <cellStyle name="Normal 3 6 5 2 2" xfId="34042"/>
    <cellStyle name="Normal 3 6 5 3" xfId="28085"/>
    <cellStyle name="Normal 3 6 6" xfId="14430"/>
    <cellStyle name="Normal 3 6 6 2" xfId="22073"/>
    <cellStyle name="Normal 3 6 6 2 2" xfId="34043"/>
    <cellStyle name="Normal 3 6 6 3" xfId="28086"/>
    <cellStyle name="Normal 3 6 7" xfId="14431"/>
    <cellStyle name="Normal 3 6 7 2" xfId="22074"/>
    <cellStyle name="Normal 3 6 7 2 2" xfId="34044"/>
    <cellStyle name="Normal 3 6 7 3" xfId="28087"/>
    <cellStyle name="Normal 3 6 8" xfId="14432"/>
    <cellStyle name="Normal 3 7" xfId="14433"/>
    <cellStyle name="Normal 3 7 10" xfId="28088"/>
    <cellStyle name="Normal 3 7 2" xfId="14434"/>
    <cellStyle name="Normal 3 7 2 2" xfId="14435"/>
    <cellStyle name="Normal 3 7 2 2 2" xfId="14436"/>
    <cellStyle name="Normal 3 7 2 2 2 2" xfId="14437"/>
    <cellStyle name="Normal 3 7 2 2 2 2 2" xfId="22079"/>
    <cellStyle name="Normal 3 7 2 2 2 2 2 2" xfId="34049"/>
    <cellStyle name="Normal 3 7 2 2 2 2 3" xfId="28092"/>
    <cellStyle name="Normal 3 7 2 2 2 3" xfId="14438"/>
    <cellStyle name="Normal 3 7 2 2 2 3 2" xfId="22080"/>
    <cellStyle name="Normal 3 7 2 2 2 3 2 2" xfId="34050"/>
    <cellStyle name="Normal 3 7 2 2 2 3 3" xfId="28093"/>
    <cellStyle name="Normal 3 7 2 2 2 4" xfId="22078"/>
    <cellStyle name="Normal 3 7 2 2 2 4 2" xfId="34048"/>
    <cellStyle name="Normal 3 7 2 2 2 5" xfId="28091"/>
    <cellStyle name="Normal 3 7 2 2 3" xfId="14439"/>
    <cellStyle name="Normal 3 7 2 2 3 2" xfId="14440"/>
    <cellStyle name="Normal 3 7 2 2 3 2 2" xfId="22082"/>
    <cellStyle name="Normal 3 7 2 2 3 2 2 2" xfId="34052"/>
    <cellStyle name="Normal 3 7 2 2 3 2 3" xfId="28095"/>
    <cellStyle name="Normal 3 7 2 2 3 3" xfId="22081"/>
    <cellStyle name="Normal 3 7 2 2 3 3 2" xfId="34051"/>
    <cellStyle name="Normal 3 7 2 2 3 4" xfId="28094"/>
    <cellStyle name="Normal 3 7 2 2 4" xfId="14441"/>
    <cellStyle name="Normal 3 7 2 2 4 2" xfId="22083"/>
    <cellStyle name="Normal 3 7 2 2 4 2 2" xfId="34053"/>
    <cellStyle name="Normal 3 7 2 2 4 3" xfId="28096"/>
    <cellStyle name="Normal 3 7 2 2 5" xfId="22077"/>
    <cellStyle name="Normal 3 7 2 2 5 2" xfId="34047"/>
    <cellStyle name="Normal 3 7 2 2 6" xfId="28090"/>
    <cellStyle name="Normal 3 7 2 3" xfId="14442"/>
    <cellStyle name="Normal 3 7 2 3 2" xfId="14443"/>
    <cellStyle name="Normal 3 7 2 3 2 2" xfId="14444"/>
    <cellStyle name="Normal 3 7 2 3 2 2 2" xfId="22086"/>
    <cellStyle name="Normal 3 7 2 3 2 2 2 2" xfId="34056"/>
    <cellStyle name="Normal 3 7 2 3 2 2 3" xfId="28099"/>
    <cellStyle name="Normal 3 7 2 3 2 3" xfId="22085"/>
    <cellStyle name="Normal 3 7 2 3 2 3 2" xfId="34055"/>
    <cellStyle name="Normal 3 7 2 3 2 4" xfId="28098"/>
    <cellStyle name="Normal 3 7 2 3 3" xfId="14445"/>
    <cellStyle name="Normal 3 7 2 3 3 2" xfId="22087"/>
    <cellStyle name="Normal 3 7 2 3 3 2 2" xfId="34057"/>
    <cellStyle name="Normal 3 7 2 3 3 3" xfId="28100"/>
    <cellStyle name="Normal 3 7 2 3 4" xfId="22084"/>
    <cellStyle name="Normal 3 7 2 3 4 2" xfId="34054"/>
    <cellStyle name="Normal 3 7 2 3 5" xfId="28097"/>
    <cellStyle name="Normal 3 7 2 4" xfId="14446"/>
    <cellStyle name="Normal 3 7 2 4 2" xfId="14447"/>
    <cellStyle name="Normal 3 7 2 4 2 2" xfId="22089"/>
    <cellStyle name="Normal 3 7 2 4 2 2 2" xfId="34059"/>
    <cellStyle name="Normal 3 7 2 4 2 3" xfId="28102"/>
    <cellStyle name="Normal 3 7 2 4 3" xfId="22088"/>
    <cellStyle name="Normal 3 7 2 4 3 2" xfId="34058"/>
    <cellStyle name="Normal 3 7 2 4 4" xfId="28101"/>
    <cellStyle name="Normal 3 7 2 5" xfId="14448"/>
    <cellStyle name="Normal 3 7 2 5 2" xfId="22090"/>
    <cellStyle name="Normal 3 7 2 5 2 2" xfId="34060"/>
    <cellStyle name="Normal 3 7 2 5 3" xfId="28103"/>
    <cellStyle name="Normal 3 7 2 6" xfId="14449"/>
    <cellStyle name="Normal 3 7 2 6 2" xfId="22091"/>
    <cellStyle name="Normal 3 7 2 6 2 2" xfId="34061"/>
    <cellStyle name="Normal 3 7 2 6 3" xfId="28104"/>
    <cellStyle name="Normal 3 7 2 7" xfId="22076"/>
    <cellStyle name="Normal 3 7 2 7 2" xfId="34046"/>
    <cellStyle name="Normal 3 7 2 8" xfId="28089"/>
    <cellStyle name="Normal 3 7 3" xfId="14450"/>
    <cellStyle name="Normal 3 7 3 2" xfId="14451"/>
    <cellStyle name="Normal 3 7 3 2 2" xfId="14452"/>
    <cellStyle name="Normal 3 7 3 2 2 2" xfId="22094"/>
    <cellStyle name="Normal 3 7 3 2 2 2 2" xfId="34064"/>
    <cellStyle name="Normal 3 7 3 2 2 3" xfId="28107"/>
    <cellStyle name="Normal 3 7 3 2 3" xfId="14453"/>
    <cellStyle name="Normal 3 7 3 2 3 2" xfId="22095"/>
    <cellStyle name="Normal 3 7 3 2 3 2 2" xfId="34065"/>
    <cellStyle name="Normal 3 7 3 2 3 3" xfId="28108"/>
    <cellStyle name="Normal 3 7 3 2 4" xfId="22093"/>
    <cellStyle name="Normal 3 7 3 2 4 2" xfId="34063"/>
    <cellStyle name="Normal 3 7 3 2 5" xfId="28106"/>
    <cellStyle name="Normal 3 7 3 3" xfId="14454"/>
    <cellStyle name="Normal 3 7 3 3 2" xfId="14455"/>
    <cellStyle name="Normal 3 7 3 3 2 2" xfId="22097"/>
    <cellStyle name="Normal 3 7 3 3 2 2 2" xfId="34067"/>
    <cellStyle name="Normal 3 7 3 3 2 3" xfId="28110"/>
    <cellStyle name="Normal 3 7 3 3 3" xfId="22096"/>
    <cellStyle name="Normal 3 7 3 3 3 2" xfId="34066"/>
    <cellStyle name="Normal 3 7 3 3 4" xfId="28109"/>
    <cellStyle name="Normal 3 7 3 4" xfId="14456"/>
    <cellStyle name="Normal 3 7 3 4 2" xfId="22098"/>
    <cellStyle name="Normal 3 7 3 4 2 2" xfId="34068"/>
    <cellStyle name="Normal 3 7 3 4 3" xfId="28111"/>
    <cellStyle name="Normal 3 7 3 5" xfId="14457"/>
    <cellStyle name="Normal 3 7 3 5 2" xfId="22099"/>
    <cellStyle name="Normal 3 7 3 5 2 2" xfId="34069"/>
    <cellStyle name="Normal 3 7 3 5 3" xfId="28112"/>
    <cellStyle name="Normal 3 7 3 6" xfId="22092"/>
    <cellStyle name="Normal 3 7 3 6 2" xfId="34062"/>
    <cellStyle name="Normal 3 7 3 7" xfId="28105"/>
    <cellStyle name="Normal 3 7 4" xfId="14458"/>
    <cellStyle name="Normal 3 7 4 2" xfId="14459"/>
    <cellStyle name="Normal 3 7 4 2 2" xfId="14460"/>
    <cellStyle name="Normal 3 7 4 2 2 2" xfId="22102"/>
    <cellStyle name="Normal 3 7 4 2 2 2 2" xfId="34072"/>
    <cellStyle name="Normal 3 7 4 2 2 3" xfId="28115"/>
    <cellStyle name="Normal 3 7 4 2 3" xfId="22101"/>
    <cellStyle name="Normal 3 7 4 2 3 2" xfId="34071"/>
    <cellStyle name="Normal 3 7 4 2 4" xfId="28114"/>
    <cellStyle name="Normal 3 7 4 3" xfId="14461"/>
    <cellStyle name="Normal 3 7 4 3 2" xfId="22103"/>
    <cellStyle name="Normal 3 7 4 3 2 2" xfId="34073"/>
    <cellStyle name="Normal 3 7 4 3 3" xfId="28116"/>
    <cellStyle name="Normal 3 7 4 4" xfId="14462"/>
    <cellStyle name="Normal 3 7 4 4 2" xfId="22104"/>
    <cellStyle name="Normal 3 7 4 4 2 2" xfId="34074"/>
    <cellStyle name="Normal 3 7 4 4 3" xfId="28117"/>
    <cellStyle name="Normal 3 7 4 5" xfId="22100"/>
    <cellStyle name="Normal 3 7 4 5 2" xfId="34070"/>
    <cellStyle name="Normal 3 7 4 6" xfId="28113"/>
    <cellStyle name="Normal 3 7 5" xfId="14463"/>
    <cellStyle name="Normal 3 7 5 2" xfId="14464"/>
    <cellStyle name="Normal 3 7 5 2 2" xfId="22106"/>
    <cellStyle name="Normal 3 7 5 2 2 2" xfId="34076"/>
    <cellStyle name="Normal 3 7 5 2 3" xfId="28119"/>
    <cellStyle name="Normal 3 7 5 3" xfId="22105"/>
    <cellStyle name="Normal 3 7 5 3 2" xfId="34075"/>
    <cellStyle name="Normal 3 7 5 4" xfId="28118"/>
    <cellStyle name="Normal 3 7 6" xfId="14465"/>
    <cellStyle name="Normal 3 7 6 2" xfId="22107"/>
    <cellStyle name="Normal 3 7 6 2 2" xfId="34077"/>
    <cellStyle name="Normal 3 7 6 3" xfId="28120"/>
    <cellStyle name="Normal 3 7 7" xfId="14466"/>
    <cellStyle name="Normal 3 7 7 2" xfId="22108"/>
    <cellStyle name="Normal 3 7 7 2 2" xfId="34078"/>
    <cellStyle name="Normal 3 7 7 3" xfId="28121"/>
    <cellStyle name="Normal 3 7 8" xfId="14467"/>
    <cellStyle name="Normal 3 7 9" xfId="22075"/>
    <cellStyle name="Normal 3 7 9 2" xfId="34045"/>
    <cellStyle name="Normal 3 8" xfId="14468"/>
    <cellStyle name="Normal 3 8 2" xfId="14469"/>
    <cellStyle name="Normal 3 8 2 2" xfId="14470"/>
    <cellStyle name="Normal 3 8 2 2 2" xfId="14471"/>
    <cellStyle name="Normal 3 8 2 2 2 2" xfId="22112"/>
    <cellStyle name="Normal 3 8 2 2 2 2 2" xfId="34082"/>
    <cellStyle name="Normal 3 8 2 2 2 3" xfId="28125"/>
    <cellStyle name="Normal 3 8 2 2 3" xfId="14472"/>
    <cellStyle name="Normal 3 8 2 2 3 2" xfId="22113"/>
    <cellStyle name="Normal 3 8 2 2 3 2 2" xfId="34083"/>
    <cellStyle name="Normal 3 8 2 2 3 3" xfId="28126"/>
    <cellStyle name="Normal 3 8 2 2 4" xfId="22111"/>
    <cellStyle name="Normal 3 8 2 2 4 2" xfId="34081"/>
    <cellStyle name="Normal 3 8 2 2 5" xfId="28124"/>
    <cellStyle name="Normal 3 8 2 3" xfId="14473"/>
    <cellStyle name="Normal 3 8 2 3 2" xfId="14474"/>
    <cellStyle name="Normal 3 8 2 3 2 2" xfId="22115"/>
    <cellStyle name="Normal 3 8 2 3 2 2 2" xfId="34085"/>
    <cellStyle name="Normal 3 8 2 3 2 3" xfId="28128"/>
    <cellStyle name="Normal 3 8 2 3 3" xfId="22114"/>
    <cellStyle name="Normal 3 8 2 3 3 2" xfId="34084"/>
    <cellStyle name="Normal 3 8 2 3 4" xfId="28127"/>
    <cellStyle name="Normal 3 8 2 4" xfId="14475"/>
    <cellStyle name="Normal 3 8 2 4 2" xfId="22116"/>
    <cellStyle name="Normal 3 8 2 4 2 2" xfId="34086"/>
    <cellStyle name="Normal 3 8 2 4 3" xfId="28129"/>
    <cellStyle name="Normal 3 8 2 5" xfId="14476"/>
    <cellStyle name="Normal 3 8 2 5 2" xfId="22117"/>
    <cellStyle name="Normal 3 8 2 5 2 2" xfId="34087"/>
    <cellStyle name="Normal 3 8 2 5 3" xfId="28130"/>
    <cellStyle name="Normal 3 8 2 6" xfId="22110"/>
    <cellStyle name="Normal 3 8 2 6 2" xfId="34080"/>
    <cellStyle name="Normal 3 8 2 7" xfId="28123"/>
    <cellStyle name="Normal 3 8 3" xfId="14477"/>
    <cellStyle name="Normal 3 8 3 2" xfId="14478"/>
    <cellStyle name="Normal 3 8 3 2 2" xfId="14479"/>
    <cellStyle name="Normal 3 8 3 2 2 2" xfId="22120"/>
    <cellStyle name="Normal 3 8 3 2 2 2 2" xfId="34090"/>
    <cellStyle name="Normal 3 8 3 2 2 3" xfId="28133"/>
    <cellStyle name="Normal 3 8 3 2 3" xfId="22119"/>
    <cellStyle name="Normal 3 8 3 2 3 2" xfId="34089"/>
    <cellStyle name="Normal 3 8 3 2 4" xfId="28132"/>
    <cellStyle name="Normal 3 8 3 3" xfId="14480"/>
    <cellStyle name="Normal 3 8 3 3 2" xfId="22121"/>
    <cellStyle name="Normal 3 8 3 3 2 2" xfId="34091"/>
    <cellStyle name="Normal 3 8 3 3 3" xfId="28134"/>
    <cellStyle name="Normal 3 8 3 4" xfId="14481"/>
    <cellStyle name="Normal 3 8 3 4 2" xfId="22122"/>
    <cellStyle name="Normal 3 8 3 4 2 2" xfId="34092"/>
    <cellStyle name="Normal 3 8 3 4 3" xfId="28135"/>
    <cellStyle name="Normal 3 8 3 5" xfId="22118"/>
    <cellStyle name="Normal 3 8 3 5 2" xfId="34088"/>
    <cellStyle name="Normal 3 8 3 6" xfId="28131"/>
    <cellStyle name="Normal 3 8 4" xfId="14482"/>
    <cellStyle name="Normal 3 8 4 2" xfId="14483"/>
    <cellStyle name="Normal 3 8 4 2 2" xfId="22124"/>
    <cellStyle name="Normal 3 8 4 2 2 2" xfId="34094"/>
    <cellStyle name="Normal 3 8 4 2 3" xfId="28137"/>
    <cellStyle name="Normal 3 8 4 3" xfId="14484"/>
    <cellStyle name="Normal 3 8 4 3 2" xfId="22125"/>
    <cellStyle name="Normal 3 8 4 3 2 2" xfId="34095"/>
    <cellStyle name="Normal 3 8 4 3 3" xfId="28138"/>
    <cellStyle name="Normal 3 8 4 4" xfId="22123"/>
    <cellStyle name="Normal 3 8 4 4 2" xfId="34093"/>
    <cellStyle name="Normal 3 8 4 5" xfId="28136"/>
    <cellStyle name="Normal 3 8 5" xfId="14485"/>
    <cellStyle name="Normal 3 8 5 2" xfId="22126"/>
    <cellStyle name="Normal 3 8 5 2 2" xfId="34096"/>
    <cellStyle name="Normal 3 8 5 3" xfId="28139"/>
    <cellStyle name="Normal 3 8 6" xfId="14486"/>
    <cellStyle name="Normal 3 8 6 2" xfId="22127"/>
    <cellStyle name="Normal 3 8 6 2 2" xfId="34097"/>
    <cellStyle name="Normal 3 8 6 3" xfId="28140"/>
    <cellStyle name="Normal 3 8 7" xfId="14487"/>
    <cellStyle name="Normal 3 8 8" xfId="22109"/>
    <cellStyle name="Normal 3 8 8 2" xfId="34079"/>
    <cellStyle name="Normal 3 8 9" xfId="28122"/>
    <cellStyle name="Normal 3 9" xfId="14488"/>
    <cellStyle name="Normal 3 9 2" xfId="14489"/>
    <cellStyle name="Normal 3 9 2 2" xfId="14490"/>
    <cellStyle name="Normal 3 9 2 2 2" xfId="14491"/>
    <cellStyle name="Normal 3 9 2 2 2 2" xfId="22131"/>
    <cellStyle name="Normal 3 9 2 2 2 2 2" xfId="34101"/>
    <cellStyle name="Normal 3 9 2 2 2 3" xfId="28144"/>
    <cellStyle name="Normal 3 9 2 2 3" xfId="14492"/>
    <cellStyle name="Normal 3 9 2 2 3 2" xfId="22132"/>
    <cellStyle name="Normal 3 9 2 2 3 2 2" xfId="34102"/>
    <cellStyle name="Normal 3 9 2 2 3 3" xfId="28145"/>
    <cellStyle name="Normal 3 9 2 2 4" xfId="22130"/>
    <cellStyle name="Normal 3 9 2 2 4 2" xfId="34100"/>
    <cellStyle name="Normal 3 9 2 2 5" xfId="28143"/>
    <cellStyle name="Normal 3 9 2 3" xfId="14493"/>
    <cellStyle name="Normal 3 9 2 3 2" xfId="22133"/>
    <cellStyle name="Normal 3 9 2 3 2 2" xfId="34103"/>
    <cellStyle name="Normal 3 9 2 3 3" xfId="28146"/>
    <cellStyle name="Normal 3 9 2 4" xfId="14494"/>
    <cellStyle name="Normal 3 9 2 4 2" xfId="22134"/>
    <cellStyle name="Normal 3 9 2 4 2 2" xfId="34104"/>
    <cellStyle name="Normal 3 9 2 4 3" xfId="28147"/>
    <cellStyle name="Normal 3 9 2 5" xfId="14495"/>
    <cellStyle name="Normal 3 9 2 5 2" xfId="22135"/>
    <cellStyle name="Normal 3 9 2 5 2 2" xfId="34105"/>
    <cellStyle name="Normal 3 9 2 5 3" xfId="28148"/>
    <cellStyle name="Normal 3 9 2 6" xfId="22129"/>
    <cellStyle name="Normal 3 9 2 6 2" xfId="34099"/>
    <cellStyle name="Normal 3 9 2 7" xfId="28142"/>
    <cellStyle name="Normal 3 9 3" xfId="14496"/>
    <cellStyle name="Normal 3 9 3 2" xfId="14497"/>
    <cellStyle name="Normal 3 9 3 2 2" xfId="22137"/>
    <cellStyle name="Normal 3 9 3 2 2 2" xfId="34107"/>
    <cellStyle name="Normal 3 9 3 2 3" xfId="28150"/>
    <cellStyle name="Normal 3 9 3 3" xfId="14498"/>
    <cellStyle name="Normal 3 9 3 3 2" xfId="22138"/>
    <cellStyle name="Normal 3 9 3 3 2 2" xfId="34108"/>
    <cellStyle name="Normal 3 9 3 3 3" xfId="28151"/>
    <cellStyle name="Normal 3 9 3 4" xfId="14499"/>
    <cellStyle name="Normal 3 9 3 4 2" xfId="22139"/>
    <cellStyle name="Normal 3 9 3 4 2 2" xfId="34109"/>
    <cellStyle name="Normal 3 9 3 4 3" xfId="28152"/>
    <cellStyle name="Normal 3 9 3 5" xfId="22136"/>
    <cellStyle name="Normal 3 9 3 5 2" xfId="34106"/>
    <cellStyle name="Normal 3 9 3 6" xfId="28149"/>
    <cellStyle name="Normal 3 9 4" xfId="14500"/>
    <cellStyle name="Normal 3 9 4 2" xfId="14501"/>
    <cellStyle name="Normal 3 9 4 2 2" xfId="22141"/>
    <cellStyle name="Normal 3 9 4 2 2 2" xfId="34111"/>
    <cellStyle name="Normal 3 9 4 2 3" xfId="28154"/>
    <cellStyle name="Normal 3 9 4 3" xfId="14502"/>
    <cellStyle name="Normal 3 9 4 3 2" xfId="22142"/>
    <cellStyle name="Normal 3 9 4 3 2 2" xfId="34112"/>
    <cellStyle name="Normal 3 9 4 3 3" xfId="28155"/>
    <cellStyle name="Normal 3 9 4 4" xfId="22140"/>
    <cellStyle name="Normal 3 9 4 4 2" xfId="34110"/>
    <cellStyle name="Normal 3 9 4 5" xfId="28153"/>
    <cellStyle name="Normal 3 9 5" xfId="14503"/>
    <cellStyle name="Normal 3 9 5 2" xfId="22143"/>
    <cellStyle name="Normal 3 9 5 2 2" xfId="34113"/>
    <cellStyle name="Normal 3 9 5 3" xfId="28156"/>
    <cellStyle name="Normal 3 9 6" xfId="14504"/>
    <cellStyle name="Normal 3 9 6 2" xfId="22144"/>
    <cellStyle name="Normal 3 9 6 2 2" xfId="34114"/>
    <cellStyle name="Normal 3 9 6 3" xfId="28157"/>
    <cellStyle name="Normal 3 9 7" xfId="22128"/>
    <cellStyle name="Normal 3 9 7 2" xfId="34098"/>
    <cellStyle name="Normal 3 9 8" xfId="28141"/>
    <cellStyle name="Normal 30" xfId="14505"/>
    <cellStyle name="Normal 30 2" xfId="14506"/>
    <cellStyle name="Normal 30 2 2" xfId="22146"/>
    <cellStyle name="Normal 30 2 2 2" xfId="34116"/>
    <cellStyle name="Normal 30 2 3" xfId="28159"/>
    <cellStyle name="Normal 30 3" xfId="14507"/>
    <cellStyle name="Normal 30 4" xfId="14508"/>
    <cellStyle name="Normal 30 5" xfId="22145"/>
    <cellStyle name="Normal 30 5 2" xfId="34115"/>
    <cellStyle name="Normal 30 6" xfId="28158"/>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2 8 2" xfId="34118"/>
    <cellStyle name="Normal 31 2 9" xfId="28161"/>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 8 2" xfId="34117"/>
    <cellStyle name="Normal 31 9" xfId="28160"/>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2 8 2" xfId="34119"/>
    <cellStyle name="Normal 32 2 9" xfId="28162"/>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3 6 2" xfId="34120"/>
    <cellStyle name="Normal 32 3 7" xfId="28163"/>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2 2 2" xfId="34123"/>
    <cellStyle name="Normal 33 2 2 3" xfId="28166"/>
    <cellStyle name="Normal 33 2 3" xfId="22152"/>
    <cellStyle name="Normal 33 2 3 2" xfId="34122"/>
    <cellStyle name="Normal 33 2 4" xfId="28165"/>
    <cellStyle name="Normal 33 3" xfId="14643"/>
    <cellStyle name="Normal 33 3 2" xfId="22154"/>
    <cellStyle name="Normal 33 3 2 2" xfId="34124"/>
    <cellStyle name="Normal 33 3 3" xfId="28167"/>
    <cellStyle name="Normal 33 4" xfId="14644"/>
    <cellStyle name="Normal 33 4 2" xfId="22155"/>
    <cellStyle name="Normal 33 4 2 2" xfId="34125"/>
    <cellStyle name="Normal 33 4 3" xfId="28168"/>
    <cellStyle name="Normal 33 5" xfId="14645"/>
    <cellStyle name="Normal 33 6" xfId="22151"/>
    <cellStyle name="Normal 33 6 2" xfId="34121"/>
    <cellStyle name="Normal 33 7" xfId="28164"/>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2 5 2" xfId="34127"/>
    <cellStyle name="Normal 34 2 2 6" xfId="28170"/>
    <cellStyle name="Normal 34 2 3" xfId="14682"/>
    <cellStyle name="Normal 34 2 3 2" xfId="14683"/>
    <cellStyle name="Normal 34 2 3 3" xfId="22158"/>
    <cellStyle name="Normal 34 2 3 3 2" xfId="34128"/>
    <cellStyle name="Normal 34 2 3 4" xfId="28171"/>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3 6 2" xfId="34129"/>
    <cellStyle name="Normal 34 3 7" xfId="28172"/>
    <cellStyle name="Normal 34 4" xfId="14695"/>
    <cellStyle name="Normal 34 5" xfId="14696"/>
    <cellStyle name="Normal 34 6" xfId="14697"/>
    <cellStyle name="Normal 34 7" xfId="14698"/>
    <cellStyle name="Normal 34 8" xfId="22156"/>
    <cellStyle name="Normal 34 8 2" xfId="34126"/>
    <cellStyle name="Normal 34 9" xfId="28169"/>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2 3 2" xfId="34131"/>
    <cellStyle name="Normal 35 2 4" xfId="28174"/>
    <cellStyle name="Normal 35 3" xfId="14732"/>
    <cellStyle name="Normal 35 4" xfId="14733"/>
    <cellStyle name="Normal 35 5" xfId="14734"/>
    <cellStyle name="Normal 35 6" xfId="22160"/>
    <cellStyle name="Normal 35 6 2" xfId="34130"/>
    <cellStyle name="Normal 35 7" xfId="28173"/>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2 3 2" xfId="34133"/>
    <cellStyle name="Normal 36 2 4" xfId="28176"/>
    <cellStyle name="Normal 36 3" xfId="14768"/>
    <cellStyle name="Normal 36 4" xfId="14769"/>
    <cellStyle name="Normal 36 5" xfId="14770"/>
    <cellStyle name="Normal 36 6" xfId="22162"/>
    <cellStyle name="Normal 36 6 2" xfId="34132"/>
    <cellStyle name="Normal 36 7" xfId="28175"/>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2 3 2" xfId="34135"/>
    <cellStyle name="Normal 37 2 4" xfId="28178"/>
    <cellStyle name="Normal 37 3" xfId="14803"/>
    <cellStyle name="Normal 37 4" xfId="14804"/>
    <cellStyle name="Normal 37 5" xfId="14805"/>
    <cellStyle name="Normal 37 6" xfId="22164"/>
    <cellStyle name="Normal 37 6 2" xfId="34134"/>
    <cellStyle name="Normal 37 7" xfId="28177"/>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2 6 2" xfId="34137"/>
    <cellStyle name="Normal 38 2 7" xfId="28180"/>
    <cellStyle name="Normal 38 3" xfId="14827"/>
    <cellStyle name="Normal 38 4" xfId="14828"/>
    <cellStyle name="Normal 38 5" xfId="14829"/>
    <cellStyle name="Normal 38 6" xfId="14830"/>
    <cellStyle name="Normal 38 7" xfId="22166"/>
    <cellStyle name="Normal 38 7 2" xfId="34136"/>
    <cellStyle name="Normal 38 8" xfId="28179"/>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2 6 2" xfId="34139"/>
    <cellStyle name="Normal 39 2 7" xfId="28182"/>
    <cellStyle name="Normal 39 3" xfId="14849"/>
    <cellStyle name="Normal 39 4" xfId="14850"/>
    <cellStyle name="Normal 39 5" xfId="14851"/>
    <cellStyle name="Normal 39 6" xfId="22168"/>
    <cellStyle name="Normal 39 6 2" xfId="34138"/>
    <cellStyle name="Normal 39 7" xfId="28181"/>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12 2" xfId="34140"/>
    <cellStyle name="Normal 4 10 13" xfId="28183"/>
    <cellStyle name="Normal 4 10 2" xfId="14865"/>
    <cellStyle name="Normal 4 10 2 10" xfId="14866"/>
    <cellStyle name="Normal 4 10 2 10 2" xfId="22172"/>
    <cellStyle name="Normal 4 10 2 10 2 2" xfId="34142"/>
    <cellStyle name="Normal 4 10 2 10 3" xfId="28185"/>
    <cellStyle name="Normal 4 10 2 11" xfId="14867"/>
    <cellStyle name="Normal 4 10 2 11 2" xfId="22173"/>
    <cellStyle name="Normal 4 10 2 11 2 2" xfId="34143"/>
    <cellStyle name="Normal 4 10 2 11 3" xfId="28186"/>
    <cellStyle name="Normal 4 10 2 12" xfId="22171"/>
    <cellStyle name="Normal 4 10 2 12 2" xfId="34141"/>
    <cellStyle name="Normal 4 10 2 13" xfId="28184"/>
    <cellStyle name="Normal 4 10 2 2" xfId="14868"/>
    <cellStyle name="Normal 4 10 2 2 2" xfId="14869"/>
    <cellStyle name="Normal 4 10 2 2 2 2" xfId="14870"/>
    <cellStyle name="Normal 4 10 2 2 2 2 2" xfId="22176"/>
    <cellStyle name="Normal 4 10 2 2 2 2 2 2" xfId="34146"/>
    <cellStyle name="Normal 4 10 2 2 2 2 3" xfId="28189"/>
    <cellStyle name="Normal 4 10 2 2 2 3" xfId="22175"/>
    <cellStyle name="Normal 4 10 2 2 2 3 2" xfId="34145"/>
    <cellStyle name="Normal 4 10 2 2 2 4" xfId="28188"/>
    <cellStyle name="Normal 4 10 2 2 3" xfId="14871"/>
    <cellStyle name="Normal 4 10 2 2 3 2" xfId="22177"/>
    <cellStyle name="Normal 4 10 2 2 3 2 2" xfId="34147"/>
    <cellStyle name="Normal 4 10 2 2 3 3" xfId="28190"/>
    <cellStyle name="Normal 4 10 2 2 4" xfId="14872"/>
    <cellStyle name="Normal 4 10 2 2 4 2" xfId="22178"/>
    <cellStyle name="Normal 4 10 2 2 4 2 2" xfId="34148"/>
    <cellStyle name="Normal 4 10 2 2 4 3" xfId="28191"/>
    <cellStyle name="Normal 4 10 2 2 5" xfId="22174"/>
    <cellStyle name="Normal 4 10 2 2 5 2" xfId="34144"/>
    <cellStyle name="Normal 4 10 2 2 6" xfId="28187"/>
    <cellStyle name="Normal 4 10 2 3" xfId="14873"/>
    <cellStyle name="Normal 4 10 2 3 2" xfId="22179"/>
    <cellStyle name="Normal 4 10 2 3 2 2" xfId="34149"/>
    <cellStyle name="Normal 4 10 2 3 3" xfId="28192"/>
    <cellStyle name="Normal 4 10 2 4" xfId="14874"/>
    <cellStyle name="Normal 4 10 2 4 2" xfId="22180"/>
    <cellStyle name="Normal 4 10 2 4 2 2" xfId="34150"/>
    <cellStyle name="Normal 4 10 2 4 3" xfId="28193"/>
    <cellStyle name="Normal 4 10 2 5" xfId="14875"/>
    <cellStyle name="Normal 4 10 2 5 2" xfId="22181"/>
    <cellStyle name="Normal 4 10 2 5 2 2" xfId="34151"/>
    <cellStyle name="Normal 4 10 2 5 3" xfId="28194"/>
    <cellStyle name="Normal 4 10 2 6" xfId="14876"/>
    <cellStyle name="Normal 4 10 2 6 2" xfId="22182"/>
    <cellStyle name="Normal 4 10 2 6 2 2" xfId="34152"/>
    <cellStyle name="Normal 4 10 2 6 3" xfId="28195"/>
    <cellStyle name="Normal 4 10 2 7" xfId="14877"/>
    <cellStyle name="Normal 4 10 2 7 2" xfId="22183"/>
    <cellStyle name="Normal 4 10 2 7 2 2" xfId="34153"/>
    <cellStyle name="Normal 4 10 2 7 3" xfId="28196"/>
    <cellStyle name="Normal 4 10 2 8" xfId="14878"/>
    <cellStyle name="Normal 4 10 2 8 2" xfId="22184"/>
    <cellStyle name="Normal 4 10 2 8 2 2" xfId="34154"/>
    <cellStyle name="Normal 4 10 2 8 3" xfId="28197"/>
    <cellStyle name="Normal 4 10 2 9" xfId="14879"/>
    <cellStyle name="Normal 4 10 2 9 2" xfId="22185"/>
    <cellStyle name="Normal 4 10 2 9 2 2" xfId="34155"/>
    <cellStyle name="Normal 4 10 2 9 3" xfId="28198"/>
    <cellStyle name="Normal 4 10 3" xfId="14880"/>
    <cellStyle name="Normal 4 10 3 2" xfId="14881"/>
    <cellStyle name="Normal 4 10 3 2 2" xfId="22187"/>
    <cellStyle name="Normal 4 10 3 2 2 2" xfId="34157"/>
    <cellStyle name="Normal 4 10 3 2 3" xfId="28200"/>
    <cellStyle name="Normal 4 10 3 3" xfId="14882"/>
    <cellStyle name="Normal 4 10 3 3 2" xfId="22188"/>
    <cellStyle name="Normal 4 10 3 3 2 2" xfId="34158"/>
    <cellStyle name="Normal 4 10 3 3 3" xfId="28201"/>
    <cellStyle name="Normal 4 10 3 4" xfId="14883"/>
    <cellStyle name="Normal 4 10 3 4 2" xfId="22189"/>
    <cellStyle name="Normal 4 10 3 4 2 2" xfId="34159"/>
    <cellStyle name="Normal 4 10 3 4 3" xfId="28202"/>
    <cellStyle name="Normal 4 10 3 5" xfId="22186"/>
    <cellStyle name="Normal 4 10 3 5 2" xfId="34156"/>
    <cellStyle name="Normal 4 10 3 6" xfId="28199"/>
    <cellStyle name="Normal 4 10 4" xfId="14884"/>
    <cellStyle name="Normal 4 10 4 2" xfId="14885"/>
    <cellStyle name="Normal 4 10 4 2 2" xfId="22191"/>
    <cellStyle name="Normal 4 10 4 2 2 2" xfId="34161"/>
    <cellStyle name="Normal 4 10 4 2 3" xfId="28204"/>
    <cellStyle name="Normal 4 10 4 3" xfId="22190"/>
    <cellStyle name="Normal 4 10 4 3 2" xfId="34160"/>
    <cellStyle name="Normal 4 10 4 4" xfId="28203"/>
    <cellStyle name="Normal 4 10 5" xfId="14886"/>
    <cellStyle name="Normal 4 10 5 2" xfId="22192"/>
    <cellStyle name="Normal 4 10 5 2 2" xfId="34162"/>
    <cellStyle name="Normal 4 10 5 3" xfId="28205"/>
    <cellStyle name="Normal 4 10 6" xfId="14887"/>
    <cellStyle name="Normal 4 10 6 2" xfId="22193"/>
    <cellStyle name="Normal 4 10 6 2 2" xfId="34163"/>
    <cellStyle name="Normal 4 10 6 3" xfId="28206"/>
    <cellStyle name="Normal 4 10 7" xfId="14888"/>
    <cellStyle name="Normal 4 10 7 2" xfId="22194"/>
    <cellStyle name="Normal 4 10 7 2 2" xfId="34164"/>
    <cellStyle name="Normal 4 10 7 3" xfId="28207"/>
    <cellStyle name="Normal 4 10 8" xfId="14889"/>
    <cellStyle name="Normal 4 10 8 2" xfId="22195"/>
    <cellStyle name="Normal 4 10 8 2 2" xfId="34165"/>
    <cellStyle name="Normal 4 10 8 3" xfId="28208"/>
    <cellStyle name="Normal 4 10 9" xfId="14890"/>
    <cellStyle name="Normal 4 10 9 2" xfId="22196"/>
    <cellStyle name="Normal 4 10 9 2 2" xfId="34166"/>
    <cellStyle name="Normal 4 10 9 3" xfId="28209"/>
    <cellStyle name="Normal 4 11" xfId="14891"/>
    <cellStyle name="Normal 4 11 10" xfId="14892"/>
    <cellStyle name="Normal 4 11 10 2" xfId="22198"/>
    <cellStyle name="Normal 4 11 10 2 2" xfId="34168"/>
    <cellStyle name="Normal 4 11 10 3" xfId="28211"/>
    <cellStyle name="Normal 4 11 11" xfId="14893"/>
    <cellStyle name="Normal 4 11 11 2" xfId="22199"/>
    <cellStyle name="Normal 4 11 11 2 2" xfId="34169"/>
    <cellStyle name="Normal 4 11 11 3" xfId="28212"/>
    <cellStyle name="Normal 4 11 12" xfId="14894"/>
    <cellStyle name="Normal 4 11 13" xfId="22197"/>
    <cellStyle name="Normal 4 11 13 2" xfId="34167"/>
    <cellStyle name="Normal 4 11 14" xfId="28210"/>
    <cellStyle name="Normal 4 11 2" xfId="14895"/>
    <cellStyle name="Normal 4 11 2 2" xfId="14896"/>
    <cellStyle name="Normal 4 11 2 2 2" xfId="14897"/>
    <cellStyle name="Normal 4 11 2 2 2 2" xfId="22202"/>
    <cellStyle name="Normal 4 11 2 2 2 2 2" xfId="34172"/>
    <cellStyle name="Normal 4 11 2 2 2 3" xfId="28215"/>
    <cellStyle name="Normal 4 11 2 2 3" xfId="14898"/>
    <cellStyle name="Normal 4 11 2 2 3 2" xfId="22203"/>
    <cellStyle name="Normal 4 11 2 2 3 2 2" xfId="34173"/>
    <cellStyle name="Normal 4 11 2 2 3 3" xfId="28216"/>
    <cellStyle name="Normal 4 11 2 2 4" xfId="22201"/>
    <cellStyle name="Normal 4 11 2 2 4 2" xfId="34171"/>
    <cellStyle name="Normal 4 11 2 2 5" xfId="28214"/>
    <cellStyle name="Normal 4 11 2 3" xfId="14899"/>
    <cellStyle name="Normal 4 11 2 3 2" xfId="22204"/>
    <cellStyle name="Normal 4 11 2 3 2 2" xfId="34174"/>
    <cellStyle name="Normal 4 11 2 3 3" xfId="28217"/>
    <cellStyle name="Normal 4 11 2 4" xfId="14900"/>
    <cellStyle name="Normal 4 11 2 4 2" xfId="22205"/>
    <cellStyle name="Normal 4 11 2 4 2 2" xfId="34175"/>
    <cellStyle name="Normal 4 11 2 4 3" xfId="28218"/>
    <cellStyle name="Normal 4 11 2 5" xfId="14901"/>
    <cellStyle name="Normal 4 11 2 5 2" xfId="22206"/>
    <cellStyle name="Normal 4 11 2 5 2 2" xfId="34176"/>
    <cellStyle name="Normal 4 11 2 5 3" xfId="28219"/>
    <cellStyle name="Normal 4 11 2 6" xfId="14902"/>
    <cellStyle name="Normal 4 11 2 6 2" xfId="22207"/>
    <cellStyle name="Normal 4 11 2 6 2 2" xfId="34177"/>
    <cellStyle name="Normal 4 11 2 6 3" xfId="28220"/>
    <cellStyle name="Normal 4 11 2 7" xfId="14903"/>
    <cellStyle name="Normal 4 11 2 7 2" xfId="22208"/>
    <cellStyle name="Normal 4 11 2 7 2 2" xfId="34178"/>
    <cellStyle name="Normal 4 11 2 7 3" xfId="28221"/>
    <cellStyle name="Normal 4 11 2 8" xfId="22200"/>
    <cellStyle name="Normal 4 11 2 8 2" xfId="34170"/>
    <cellStyle name="Normal 4 11 2 9" xfId="28213"/>
    <cellStyle name="Normal 4 11 3" xfId="14904"/>
    <cellStyle name="Normal 4 11 3 2" xfId="14905"/>
    <cellStyle name="Normal 4 11 3 2 2" xfId="22210"/>
    <cellStyle name="Normal 4 11 3 2 2 2" xfId="34180"/>
    <cellStyle name="Normal 4 11 3 2 3" xfId="28223"/>
    <cellStyle name="Normal 4 11 3 3" xfId="22209"/>
    <cellStyle name="Normal 4 11 3 3 2" xfId="34179"/>
    <cellStyle name="Normal 4 11 3 4" xfId="28222"/>
    <cellStyle name="Normal 4 11 4" xfId="14906"/>
    <cellStyle name="Normal 4 11 4 2" xfId="14907"/>
    <cellStyle name="Normal 4 11 4 2 2" xfId="22212"/>
    <cellStyle name="Normal 4 11 4 2 2 2" xfId="34182"/>
    <cellStyle name="Normal 4 11 4 2 3" xfId="28225"/>
    <cellStyle name="Normal 4 11 4 3" xfId="22211"/>
    <cellStyle name="Normal 4 11 4 3 2" xfId="34181"/>
    <cellStyle name="Normal 4 11 4 4" xfId="28224"/>
    <cellStyle name="Normal 4 11 5" xfId="14908"/>
    <cellStyle name="Normal 4 11 5 2" xfId="22213"/>
    <cellStyle name="Normal 4 11 5 2 2" xfId="34183"/>
    <cellStyle name="Normal 4 11 5 3" xfId="28226"/>
    <cellStyle name="Normal 4 11 6" xfId="14909"/>
    <cellStyle name="Normal 4 11 6 2" xfId="22214"/>
    <cellStyle name="Normal 4 11 6 2 2" xfId="34184"/>
    <cellStyle name="Normal 4 11 6 3" xfId="28227"/>
    <cellStyle name="Normal 4 11 7" xfId="14910"/>
    <cellStyle name="Normal 4 11 7 2" xfId="22215"/>
    <cellStyle name="Normal 4 11 7 2 2" xfId="34185"/>
    <cellStyle name="Normal 4 11 7 3" xfId="28228"/>
    <cellStyle name="Normal 4 11 8" xfId="14911"/>
    <cellStyle name="Normal 4 11 8 2" xfId="22216"/>
    <cellStyle name="Normal 4 11 8 2 2" xfId="34186"/>
    <cellStyle name="Normal 4 11 8 3" xfId="28229"/>
    <cellStyle name="Normal 4 11 9" xfId="14912"/>
    <cellStyle name="Normal 4 11 9 2" xfId="22217"/>
    <cellStyle name="Normal 4 11 9 2 2" xfId="34187"/>
    <cellStyle name="Normal 4 11 9 3" xfId="28230"/>
    <cellStyle name="Normal 4 12" xfId="14913"/>
    <cellStyle name="Normal 4 12 2" xfId="14914"/>
    <cellStyle name="Normal 4 12 2 2" xfId="14915"/>
    <cellStyle name="Normal 4 12 2 2 2" xfId="22220"/>
    <cellStyle name="Normal 4 12 2 2 2 2" xfId="34190"/>
    <cellStyle name="Normal 4 12 2 2 3" xfId="28233"/>
    <cellStyle name="Normal 4 12 2 3" xfId="14916"/>
    <cellStyle name="Normal 4 12 2 3 2" xfId="22221"/>
    <cellStyle name="Normal 4 12 2 3 2 2" xfId="34191"/>
    <cellStyle name="Normal 4 12 2 3 3" xfId="28234"/>
    <cellStyle name="Normal 4 12 2 4" xfId="14917"/>
    <cellStyle name="Normal 4 12 2 4 2" xfId="22222"/>
    <cellStyle name="Normal 4 12 2 4 2 2" xfId="34192"/>
    <cellStyle name="Normal 4 12 2 4 3" xfId="28235"/>
    <cellStyle name="Normal 4 12 2 5" xfId="14918"/>
    <cellStyle name="Normal 4 12 2 5 2" xfId="22223"/>
    <cellStyle name="Normal 4 12 2 5 2 2" xfId="34193"/>
    <cellStyle name="Normal 4 12 2 5 3" xfId="28236"/>
    <cellStyle name="Normal 4 12 2 6" xfId="14919"/>
    <cellStyle name="Normal 4 12 2 6 2" xfId="22224"/>
    <cellStyle name="Normal 4 12 2 6 2 2" xfId="34194"/>
    <cellStyle name="Normal 4 12 2 6 3" xfId="28237"/>
    <cellStyle name="Normal 4 12 2 7" xfId="22219"/>
    <cellStyle name="Normal 4 12 2 7 2" xfId="34189"/>
    <cellStyle name="Normal 4 12 2 8" xfId="28232"/>
    <cellStyle name="Normal 4 12 3" xfId="14920"/>
    <cellStyle name="Normal 4 12 3 2" xfId="14921"/>
    <cellStyle name="Normal 4 12 3 2 2" xfId="22226"/>
    <cellStyle name="Normal 4 12 3 2 2 2" xfId="34196"/>
    <cellStyle name="Normal 4 12 3 2 3" xfId="28239"/>
    <cellStyle name="Normal 4 12 3 3" xfId="22225"/>
    <cellStyle name="Normal 4 12 3 3 2" xfId="34195"/>
    <cellStyle name="Normal 4 12 3 4" xfId="28238"/>
    <cellStyle name="Normal 4 12 4" xfId="14922"/>
    <cellStyle name="Normal 4 12 4 2" xfId="14923"/>
    <cellStyle name="Normal 4 12 4 2 2" xfId="22228"/>
    <cellStyle name="Normal 4 12 4 2 2 2" xfId="34198"/>
    <cellStyle name="Normal 4 12 4 2 3" xfId="28241"/>
    <cellStyle name="Normal 4 12 4 3" xfId="22227"/>
    <cellStyle name="Normal 4 12 4 3 2" xfId="34197"/>
    <cellStyle name="Normal 4 12 4 4" xfId="28240"/>
    <cellStyle name="Normal 4 12 5" xfId="14924"/>
    <cellStyle name="Normal 4 12 5 2" xfId="22229"/>
    <cellStyle name="Normal 4 12 5 2 2" xfId="34199"/>
    <cellStyle name="Normal 4 12 5 3" xfId="28242"/>
    <cellStyle name="Normal 4 12 6" xfId="14925"/>
    <cellStyle name="Normal 4 12 6 2" xfId="22230"/>
    <cellStyle name="Normal 4 12 6 2 2" xfId="34200"/>
    <cellStyle name="Normal 4 12 6 3" xfId="28243"/>
    <cellStyle name="Normal 4 12 7" xfId="14926"/>
    <cellStyle name="Normal 4 12 7 2" xfId="22231"/>
    <cellStyle name="Normal 4 12 7 2 2" xfId="34201"/>
    <cellStyle name="Normal 4 12 7 3" xfId="28244"/>
    <cellStyle name="Normal 4 12 8" xfId="22218"/>
    <cellStyle name="Normal 4 12 8 2" xfId="34188"/>
    <cellStyle name="Normal 4 12 9" xfId="28231"/>
    <cellStyle name="Normal 4 13" xfId="14927"/>
    <cellStyle name="Normal 4 13 2" xfId="14928"/>
    <cellStyle name="Normal 4 13 2 2" xfId="14929"/>
    <cellStyle name="Normal 4 13 2 2 2" xfId="22234"/>
    <cellStyle name="Normal 4 13 2 2 2 2" xfId="34204"/>
    <cellStyle name="Normal 4 13 2 2 3" xfId="28247"/>
    <cellStyle name="Normal 4 13 2 3" xfId="14930"/>
    <cellStyle name="Normal 4 13 2 3 2" xfId="22235"/>
    <cellStyle name="Normal 4 13 2 3 2 2" xfId="34205"/>
    <cellStyle name="Normal 4 13 2 3 3" xfId="28248"/>
    <cellStyle name="Normal 4 13 2 4" xfId="14931"/>
    <cellStyle name="Normal 4 13 2 4 2" xfId="22236"/>
    <cellStyle name="Normal 4 13 2 4 2 2" xfId="34206"/>
    <cellStyle name="Normal 4 13 2 4 3" xfId="28249"/>
    <cellStyle name="Normal 4 13 2 5" xfId="14932"/>
    <cellStyle name="Normal 4 13 2 5 2" xfId="22237"/>
    <cellStyle name="Normal 4 13 2 5 2 2" xfId="34207"/>
    <cellStyle name="Normal 4 13 2 5 3" xfId="28250"/>
    <cellStyle name="Normal 4 13 2 6" xfId="14933"/>
    <cellStyle name="Normal 4 13 2 6 2" xfId="22238"/>
    <cellStyle name="Normal 4 13 2 6 2 2" xfId="34208"/>
    <cellStyle name="Normal 4 13 2 6 3" xfId="28251"/>
    <cellStyle name="Normal 4 13 2 7" xfId="22233"/>
    <cellStyle name="Normal 4 13 2 7 2" xfId="34203"/>
    <cellStyle name="Normal 4 13 2 8" xfId="28246"/>
    <cellStyle name="Normal 4 13 3" xfId="14934"/>
    <cellStyle name="Normal 4 13 3 2" xfId="14935"/>
    <cellStyle name="Normal 4 13 3 2 2" xfId="22240"/>
    <cellStyle name="Normal 4 13 3 2 2 2" xfId="34210"/>
    <cellStyle name="Normal 4 13 3 2 3" xfId="28253"/>
    <cellStyle name="Normal 4 13 3 3" xfId="22239"/>
    <cellStyle name="Normal 4 13 3 3 2" xfId="34209"/>
    <cellStyle name="Normal 4 13 3 4" xfId="28252"/>
    <cellStyle name="Normal 4 13 4" xfId="14936"/>
    <cellStyle name="Normal 4 13 4 2" xfId="14937"/>
    <cellStyle name="Normal 4 13 4 2 2" xfId="22242"/>
    <cellStyle name="Normal 4 13 4 2 2 2" xfId="34212"/>
    <cellStyle name="Normal 4 13 4 2 3" xfId="28255"/>
    <cellStyle name="Normal 4 13 4 3" xfId="22241"/>
    <cellStyle name="Normal 4 13 4 3 2" xfId="34211"/>
    <cellStyle name="Normal 4 13 4 4" xfId="28254"/>
    <cellStyle name="Normal 4 13 5" xfId="14938"/>
    <cellStyle name="Normal 4 13 5 2" xfId="22243"/>
    <cellStyle name="Normal 4 13 5 2 2" xfId="34213"/>
    <cellStyle name="Normal 4 13 5 3" xfId="28256"/>
    <cellStyle name="Normal 4 13 6" xfId="14939"/>
    <cellStyle name="Normal 4 13 6 2" xfId="22244"/>
    <cellStyle name="Normal 4 13 6 2 2" xfId="34214"/>
    <cellStyle name="Normal 4 13 6 3" xfId="28257"/>
    <cellStyle name="Normal 4 13 7" xfId="22232"/>
    <cellStyle name="Normal 4 13 7 2" xfId="34202"/>
    <cellStyle name="Normal 4 13 8" xfId="28245"/>
    <cellStyle name="Normal 4 14" xfId="14940"/>
    <cellStyle name="Normal 4 14 2" xfId="14941"/>
    <cellStyle name="Normal 4 14 2 2" xfId="14942"/>
    <cellStyle name="Normal 4 14 2 2 2" xfId="22247"/>
    <cellStyle name="Normal 4 14 2 2 2 2" xfId="34217"/>
    <cellStyle name="Normal 4 14 2 2 3" xfId="28260"/>
    <cellStyle name="Normal 4 14 2 3" xfId="14943"/>
    <cellStyle name="Normal 4 14 2 3 2" xfId="22248"/>
    <cellStyle name="Normal 4 14 2 3 2 2" xfId="34218"/>
    <cellStyle name="Normal 4 14 2 3 3" xfId="28261"/>
    <cellStyle name="Normal 4 14 2 4" xfId="14944"/>
    <cellStyle name="Normal 4 14 2 4 2" xfId="22249"/>
    <cellStyle name="Normal 4 14 2 4 2 2" xfId="34219"/>
    <cellStyle name="Normal 4 14 2 4 3" xfId="28262"/>
    <cellStyle name="Normal 4 14 2 5" xfId="14945"/>
    <cellStyle name="Normal 4 14 2 5 2" xfId="22250"/>
    <cellStyle name="Normal 4 14 2 5 2 2" xfId="34220"/>
    <cellStyle name="Normal 4 14 2 5 3" xfId="28263"/>
    <cellStyle name="Normal 4 14 2 6" xfId="22246"/>
    <cellStyle name="Normal 4 14 2 6 2" xfId="34216"/>
    <cellStyle name="Normal 4 14 2 7" xfId="28259"/>
    <cellStyle name="Normal 4 14 3" xfId="14946"/>
    <cellStyle name="Normal 4 14 3 2" xfId="14947"/>
    <cellStyle name="Normal 4 14 3 2 2" xfId="22252"/>
    <cellStyle name="Normal 4 14 3 2 2 2" xfId="34222"/>
    <cellStyle name="Normal 4 14 3 2 3" xfId="28265"/>
    <cellStyle name="Normal 4 14 3 3" xfId="22251"/>
    <cellStyle name="Normal 4 14 3 3 2" xfId="34221"/>
    <cellStyle name="Normal 4 14 3 4" xfId="28264"/>
    <cellStyle name="Normal 4 14 4" xfId="14948"/>
    <cellStyle name="Normal 4 14 4 2" xfId="14949"/>
    <cellStyle name="Normal 4 14 4 2 2" xfId="22254"/>
    <cellStyle name="Normal 4 14 4 2 2 2" xfId="34224"/>
    <cellStyle name="Normal 4 14 4 2 3" xfId="28267"/>
    <cellStyle name="Normal 4 14 4 3" xfId="22253"/>
    <cellStyle name="Normal 4 14 4 3 2" xfId="34223"/>
    <cellStyle name="Normal 4 14 4 4" xfId="28266"/>
    <cellStyle name="Normal 4 14 5" xfId="14950"/>
    <cellStyle name="Normal 4 14 5 2" xfId="22255"/>
    <cellStyle name="Normal 4 14 5 2 2" xfId="34225"/>
    <cellStyle name="Normal 4 14 5 3" xfId="28268"/>
    <cellStyle name="Normal 4 14 6" xfId="14951"/>
    <cellStyle name="Normal 4 14 6 2" xfId="22256"/>
    <cellStyle name="Normal 4 14 6 2 2" xfId="34226"/>
    <cellStyle name="Normal 4 14 6 3" xfId="28269"/>
    <cellStyle name="Normal 4 14 7" xfId="22245"/>
    <cellStyle name="Normal 4 14 7 2" xfId="34215"/>
    <cellStyle name="Normal 4 14 8" xfId="28258"/>
    <cellStyle name="Normal 4 15" xfId="14952"/>
    <cellStyle name="Normal 4 15 2" xfId="14953"/>
    <cellStyle name="Normal 4 15 2 2" xfId="14954"/>
    <cellStyle name="Normal 4 15 2 2 2" xfId="22259"/>
    <cellStyle name="Normal 4 15 2 2 2 2" xfId="34229"/>
    <cellStyle name="Normal 4 15 2 2 3" xfId="28272"/>
    <cellStyle name="Normal 4 15 2 3" xfId="14955"/>
    <cellStyle name="Normal 4 15 2 3 2" xfId="22260"/>
    <cellStyle name="Normal 4 15 2 3 2 2" xfId="34230"/>
    <cellStyle name="Normal 4 15 2 3 3" xfId="28273"/>
    <cellStyle name="Normal 4 15 2 4" xfId="14956"/>
    <cellStyle name="Normal 4 15 2 4 2" xfId="22261"/>
    <cellStyle name="Normal 4 15 2 4 2 2" xfId="34231"/>
    <cellStyle name="Normal 4 15 2 4 3" xfId="28274"/>
    <cellStyle name="Normal 4 15 2 5" xfId="14957"/>
    <cellStyle name="Normal 4 15 2 5 2" xfId="22262"/>
    <cellStyle name="Normal 4 15 2 5 2 2" xfId="34232"/>
    <cellStyle name="Normal 4 15 2 5 3" xfId="28275"/>
    <cellStyle name="Normal 4 15 2 6" xfId="22258"/>
    <cellStyle name="Normal 4 15 2 6 2" xfId="34228"/>
    <cellStyle name="Normal 4 15 2 7" xfId="28271"/>
    <cellStyle name="Normal 4 15 3" xfId="14958"/>
    <cellStyle name="Normal 4 15 3 2" xfId="14959"/>
    <cellStyle name="Normal 4 15 3 2 2" xfId="22264"/>
    <cellStyle name="Normal 4 15 3 2 2 2" xfId="34234"/>
    <cellStyle name="Normal 4 15 3 2 3" xfId="28277"/>
    <cellStyle name="Normal 4 15 3 3" xfId="22263"/>
    <cellStyle name="Normal 4 15 3 3 2" xfId="34233"/>
    <cellStyle name="Normal 4 15 3 4" xfId="28276"/>
    <cellStyle name="Normal 4 15 4" xfId="14960"/>
    <cellStyle name="Normal 4 15 4 2" xfId="14961"/>
    <cellStyle name="Normal 4 15 4 2 2" xfId="22266"/>
    <cellStyle name="Normal 4 15 4 2 2 2" xfId="34236"/>
    <cellStyle name="Normal 4 15 4 2 3" xfId="28279"/>
    <cellStyle name="Normal 4 15 4 3" xfId="22265"/>
    <cellStyle name="Normal 4 15 4 3 2" xfId="34235"/>
    <cellStyle name="Normal 4 15 4 4" xfId="28278"/>
    <cellStyle name="Normal 4 15 5" xfId="14962"/>
    <cellStyle name="Normal 4 15 5 2" xfId="22267"/>
    <cellStyle name="Normal 4 15 5 2 2" xfId="34237"/>
    <cellStyle name="Normal 4 15 5 3" xfId="28280"/>
    <cellStyle name="Normal 4 15 6" xfId="14963"/>
    <cellStyle name="Normal 4 15 6 2" xfId="22268"/>
    <cellStyle name="Normal 4 15 6 2 2" xfId="34238"/>
    <cellStyle name="Normal 4 15 6 3" xfId="28281"/>
    <cellStyle name="Normal 4 15 7" xfId="22257"/>
    <cellStyle name="Normal 4 15 7 2" xfId="34227"/>
    <cellStyle name="Normal 4 15 8" xfId="28270"/>
    <cellStyle name="Normal 4 16" xfId="14964"/>
    <cellStyle name="Normal 4 16 2" xfId="14965"/>
    <cellStyle name="Normal 4 16 2 2" xfId="14966"/>
    <cellStyle name="Normal 4 16 2 2 2" xfId="22271"/>
    <cellStyle name="Normal 4 16 2 2 2 2" xfId="34241"/>
    <cellStyle name="Normal 4 16 2 2 3" xfId="28284"/>
    <cellStyle name="Normal 4 16 2 3" xfId="22270"/>
    <cellStyle name="Normal 4 16 2 3 2" xfId="34240"/>
    <cellStyle name="Normal 4 16 2 4" xfId="28283"/>
    <cellStyle name="Normal 4 16 3" xfId="14967"/>
    <cellStyle name="Normal 4 16 3 2" xfId="14968"/>
    <cellStyle name="Normal 4 16 3 2 2" xfId="22273"/>
    <cellStyle name="Normal 4 16 3 2 2 2" xfId="34243"/>
    <cellStyle name="Normal 4 16 3 2 3" xfId="28286"/>
    <cellStyle name="Normal 4 16 3 3" xfId="22272"/>
    <cellStyle name="Normal 4 16 3 3 2" xfId="34242"/>
    <cellStyle name="Normal 4 16 3 4" xfId="28285"/>
    <cellStyle name="Normal 4 16 4" xfId="14969"/>
    <cellStyle name="Normal 4 16 4 2" xfId="14970"/>
    <cellStyle name="Normal 4 16 4 2 2" xfId="22275"/>
    <cellStyle name="Normal 4 16 4 2 2 2" xfId="34245"/>
    <cellStyle name="Normal 4 16 4 2 3" xfId="28288"/>
    <cellStyle name="Normal 4 16 4 3" xfId="22274"/>
    <cellStyle name="Normal 4 16 4 3 2" xfId="34244"/>
    <cellStyle name="Normal 4 16 4 4" xfId="28287"/>
    <cellStyle name="Normal 4 16 5" xfId="14971"/>
    <cellStyle name="Normal 4 16 5 2" xfId="22276"/>
    <cellStyle name="Normal 4 16 5 2 2" xfId="34246"/>
    <cellStyle name="Normal 4 16 5 3" xfId="28289"/>
    <cellStyle name="Normal 4 16 6" xfId="14972"/>
    <cellStyle name="Normal 4 16 6 2" xfId="22277"/>
    <cellStyle name="Normal 4 16 6 2 2" xfId="34247"/>
    <cellStyle name="Normal 4 16 6 3" xfId="28290"/>
    <cellStyle name="Normal 4 16 7" xfId="22269"/>
    <cellStyle name="Normal 4 16 7 2" xfId="34239"/>
    <cellStyle name="Normal 4 16 8" xfId="28282"/>
    <cellStyle name="Normal 4 17" xfId="14973"/>
    <cellStyle name="Normal 4 17 2" xfId="14974"/>
    <cellStyle name="Normal 4 17 2 2" xfId="14975"/>
    <cellStyle name="Normal 4 17 2 2 2" xfId="22280"/>
    <cellStyle name="Normal 4 17 2 2 2 2" xfId="34250"/>
    <cellStyle name="Normal 4 17 2 2 3" xfId="28293"/>
    <cellStyle name="Normal 4 17 2 3" xfId="22279"/>
    <cellStyle name="Normal 4 17 2 3 2" xfId="34249"/>
    <cellStyle name="Normal 4 17 2 4" xfId="28292"/>
    <cellStyle name="Normal 4 17 3" xfId="14976"/>
    <cellStyle name="Normal 4 17 3 2" xfId="14977"/>
    <cellStyle name="Normal 4 17 3 2 2" xfId="22282"/>
    <cellStyle name="Normal 4 17 3 2 2 2" xfId="34252"/>
    <cellStyle name="Normal 4 17 3 2 3" xfId="28295"/>
    <cellStyle name="Normal 4 17 3 3" xfId="22281"/>
    <cellStyle name="Normal 4 17 3 3 2" xfId="34251"/>
    <cellStyle name="Normal 4 17 3 4" xfId="28294"/>
    <cellStyle name="Normal 4 17 4" xfId="14978"/>
    <cellStyle name="Normal 4 17 4 2" xfId="14979"/>
    <cellStyle name="Normal 4 17 4 2 2" xfId="22284"/>
    <cellStyle name="Normal 4 17 4 2 2 2" xfId="34254"/>
    <cellStyle name="Normal 4 17 4 2 3" xfId="28297"/>
    <cellStyle name="Normal 4 17 4 3" xfId="22283"/>
    <cellStyle name="Normal 4 17 4 3 2" xfId="34253"/>
    <cellStyle name="Normal 4 17 4 4" xfId="28296"/>
    <cellStyle name="Normal 4 17 5" xfId="14980"/>
    <cellStyle name="Normal 4 17 5 2" xfId="22285"/>
    <cellStyle name="Normal 4 17 5 2 2" xfId="34255"/>
    <cellStyle name="Normal 4 17 5 3" xfId="28298"/>
    <cellStyle name="Normal 4 17 6" xfId="14981"/>
    <cellStyle name="Normal 4 17 6 2" xfId="22286"/>
    <cellStyle name="Normal 4 17 6 2 2" xfId="34256"/>
    <cellStyle name="Normal 4 17 6 3" xfId="28299"/>
    <cellStyle name="Normal 4 17 7" xfId="22278"/>
    <cellStyle name="Normal 4 17 7 2" xfId="34248"/>
    <cellStyle name="Normal 4 17 8" xfId="28291"/>
    <cellStyle name="Normal 4 18" xfId="14982"/>
    <cellStyle name="Normal 4 18 2" xfId="14983"/>
    <cellStyle name="Normal 4 18 2 2" xfId="22288"/>
    <cellStyle name="Normal 4 18 2 2 2" xfId="34258"/>
    <cellStyle name="Normal 4 18 2 3" xfId="28301"/>
    <cellStyle name="Normal 4 18 3" xfId="14984"/>
    <cellStyle name="Normal 4 18 3 2" xfId="22289"/>
    <cellStyle name="Normal 4 18 3 2 2" xfId="34259"/>
    <cellStyle name="Normal 4 18 3 3" xfId="28302"/>
    <cellStyle name="Normal 4 18 4" xfId="14985"/>
    <cellStyle name="Normal 4 18 4 2" xfId="22290"/>
    <cellStyle name="Normal 4 18 4 2 2" xfId="34260"/>
    <cellStyle name="Normal 4 18 4 3" xfId="28303"/>
    <cellStyle name="Normal 4 18 5" xfId="14986"/>
    <cellStyle name="Normal 4 18 5 2" xfId="22291"/>
    <cellStyle name="Normal 4 18 5 2 2" xfId="34261"/>
    <cellStyle name="Normal 4 18 5 3" xfId="28304"/>
    <cellStyle name="Normal 4 18 6" xfId="14987"/>
    <cellStyle name="Normal 4 18 6 2" xfId="22292"/>
    <cellStyle name="Normal 4 18 6 2 2" xfId="34262"/>
    <cellStyle name="Normal 4 18 6 3" xfId="28305"/>
    <cellStyle name="Normal 4 18 7" xfId="22287"/>
    <cellStyle name="Normal 4 18 7 2" xfId="34257"/>
    <cellStyle name="Normal 4 18 8" xfId="28300"/>
    <cellStyle name="Normal 4 19" xfId="14988"/>
    <cellStyle name="Normal 4 19 2" xfId="14989"/>
    <cellStyle name="Normal 4 19 2 2" xfId="22294"/>
    <cellStyle name="Normal 4 19 2 2 2" xfId="34264"/>
    <cellStyle name="Normal 4 19 2 3" xfId="28307"/>
    <cellStyle name="Normal 4 19 3" xfId="14990"/>
    <cellStyle name="Normal 4 19 3 2" xfId="22295"/>
    <cellStyle name="Normal 4 19 3 2 2" xfId="34265"/>
    <cellStyle name="Normal 4 19 3 3" xfId="28308"/>
    <cellStyle name="Normal 4 19 4" xfId="14991"/>
    <cellStyle name="Normal 4 19 4 2" xfId="22296"/>
    <cellStyle name="Normal 4 19 4 2 2" xfId="34266"/>
    <cellStyle name="Normal 4 19 4 3" xfId="28309"/>
    <cellStyle name="Normal 4 19 5" xfId="14992"/>
    <cellStyle name="Normal 4 19 5 2" xfId="22297"/>
    <cellStyle name="Normal 4 19 5 2 2" xfId="34267"/>
    <cellStyle name="Normal 4 19 5 3" xfId="28310"/>
    <cellStyle name="Normal 4 19 6" xfId="14993"/>
    <cellStyle name="Normal 4 19 6 2" xfId="22298"/>
    <cellStyle name="Normal 4 19 6 2 2" xfId="34268"/>
    <cellStyle name="Normal 4 19 6 3" xfId="28311"/>
    <cellStyle name="Normal 4 19 7" xfId="22293"/>
    <cellStyle name="Normal 4 19 7 2" xfId="34263"/>
    <cellStyle name="Normal 4 19 8" xfId="28306"/>
    <cellStyle name="Normal 4 2" xfId="14994"/>
    <cellStyle name="Normal 4 2 10" xfId="14995"/>
    <cellStyle name="Normal 4 2 10 2" xfId="14996"/>
    <cellStyle name="Normal 4 2 10 3" xfId="22299"/>
    <cellStyle name="Normal 4 2 10 3 2" xfId="34269"/>
    <cellStyle name="Normal 4 2 10 4" xfId="28312"/>
    <cellStyle name="Normal 4 2 11" xfId="14997"/>
    <cellStyle name="Normal 4 2 11 2" xfId="22300"/>
    <cellStyle name="Normal 4 2 11 2 2" xfId="34270"/>
    <cellStyle name="Normal 4 2 11 3" xfId="28313"/>
    <cellStyle name="Normal 4 2 12" xfId="14998"/>
    <cellStyle name="Normal 4 2 2" xfId="14999"/>
    <cellStyle name="Normal 4 2 2 10" xfId="22301"/>
    <cellStyle name="Normal 4 2 2 10 2" xfId="34271"/>
    <cellStyle name="Normal 4 2 2 11" xfId="28314"/>
    <cellStyle name="Normal 4 2 2 2" xfId="15000"/>
    <cellStyle name="Normal 4 2 2 2 2" xfId="15001"/>
    <cellStyle name="Normal 4 2 2 2 2 2" xfId="15002"/>
    <cellStyle name="Normal 4 2 2 2 2 2 2" xfId="22304"/>
    <cellStyle name="Normal 4 2 2 2 2 2 2 2" xfId="34274"/>
    <cellStyle name="Normal 4 2 2 2 2 2 3" xfId="28317"/>
    <cellStyle name="Normal 4 2 2 2 2 3" xfId="15003"/>
    <cellStyle name="Normal 4 2 2 2 2 3 2" xfId="22305"/>
    <cellStyle name="Normal 4 2 2 2 2 3 2 2" xfId="34275"/>
    <cellStyle name="Normal 4 2 2 2 2 3 3" xfId="28318"/>
    <cellStyle name="Normal 4 2 2 2 2 4" xfId="15004"/>
    <cellStyle name="Normal 4 2 2 2 2 5" xfId="15005"/>
    <cellStyle name="Normal 4 2 2 2 2 6" xfId="22303"/>
    <cellStyle name="Normal 4 2 2 2 2 6 2" xfId="34273"/>
    <cellStyle name="Normal 4 2 2 2 2 7" xfId="28316"/>
    <cellStyle name="Normal 4 2 2 2 3" xfId="15006"/>
    <cellStyle name="Normal 4 2 2 2 3 2" xfId="22306"/>
    <cellStyle name="Normal 4 2 2 2 3 2 2" xfId="34276"/>
    <cellStyle name="Normal 4 2 2 2 3 3" xfId="28319"/>
    <cellStyle name="Normal 4 2 2 2 4" xfId="15007"/>
    <cellStyle name="Normal 4 2 2 2 4 2" xfId="22307"/>
    <cellStyle name="Normal 4 2 2 2 4 2 2" xfId="34277"/>
    <cellStyle name="Normal 4 2 2 2 4 3" xfId="28320"/>
    <cellStyle name="Normal 4 2 2 2 5" xfId="15008"/>
    <cellStyle name="Normal 4 2 2 2 6" xfId="15009"/>
    <cellStyle name="Normal 4 2 2 2 7" xfId="22302"/>
    <cellStyle name="Normal 4 2 2 2 7 2" xfId="34272"/>
    <cellStyle name="Normal 4 2 2 2 8" xfId="28315"/>
    <cellStyle name="Normal 4 2 2 3" xfId="15010"/>
    <cellStyle name="Normal 4 2 2 3 2" xfId="15011"/>
    <cellStyle name="Normal 4 2 2 3 2 2" xfId="22309"/>
    <cellStyle name="Normal 4 2 2 3 2 2 2" xfId="34279"/>
    <cellStyle name="Normal 4 2 2 3 2 3" xfId="28322"/>
    <cellStyle name="Normal 4 2 2 3 3" xfId="15012"/>
    <cellStyle name="Normal 4 2 2 3 3 2" xfId="22310"/>
    <cellStyle name="Normal 4 2 2 3 3 2 2" xfId="34280"/>
    <cellStyle name="Normal 4 2 2 3 3 3" xfId="28323"/>
    <cellStyle name="Normal 4 2 2 3 4" xfId="15013"/>
    <cellStyle name="Normal 4 2 2 3 5" xfId="15014"/>
    <cellStyle name="Normal 4 2 2 3 6" xfId="22308"/>
    <cellStyle name="Normal 4 2 2 3 6 2" xfId="34278"/>
    <cellStyle name="Normal 4 2 2 3 7" xfId="28321"/>
    <cellStyle name="Normal 4 2 2 4" xfId="15015"/>
    <cellStyle name="Normal 4 2 2 4 2" xfId="22311"/>
    <cellStyle name="Normal 4 2 2 4 2 2" xfId="34281"/>
    <cellStyle name="Normal 4 2 2 4 3" xfId="28324"/>
    <cellStyle name="Normal 4 2 2 5" xfId="15016"/>
    <cellStyle name="Normal 4 2 2 5 2" xfId="22312"/>
    <cellStyle name="Normal 4 2 2 5 2 2" xfId="34282"/>
    <cellStyle name="Normal 4 2 2 5 3" xfId="28325"/>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2 2 2" xfId="34285"/>
    <cellStyle name="Normal 4 2 3 2 2 3" xfId="28328"/>
    <cellStyle name="Normal 4 2 3 2 3" xfId="15026"/>
    <cellStyle name="Normal 4 2 3 2 3 2" xfId="22316"/>
    <cellStyle name="Normal 4 2 3 2 3 2 2" xfId="34286"/>
    <cellStyle name="Normal 4 2 3 2 3 3" xfId="28329"/>
    <cellStyle name="Normal 4 2 3 2 4" xfId="15027"/>
    <cellStyle name="Normal 4 2 3 2 5" xfId="15028"/>
    <cellStyle name="Normal 4 2 3 2 6" xfId="22314"/>
    <cellStyle name="Normal 4 2 3 2 6 2" xfId="34284"/>
    <cellStyle name="Normal 4 2 3 2 7" xfId="28327"/>
    <cellStyle name="Normal 4 2 3 3" xfId="15029"/>
    <cellStyle name="Normal 4 2 3 3 2" xfId="22317"/>
    <cellStyle name="Normal 4 2 3 3 2 2" xfId="34287"/>
    <cellStyle name="Normal 4 2 3 3 3" xfId="28330"/>
    <cellStyle name="Normal 4 2 3 4" xfId="15030"/>
    <cellStyle name="Normal 4 2 3 4 2" xfId="22318"/>
    <cellStyle name="Normal 4 2 3 4 2 2" xfId="34288"/>
    <cellStyle name="Normal 4 2 3 4 3" xfId="28331"/>
    <cellStyle name="Normal 4 2 3 5" xfId="15031"/>
    <cellStyle name="Normal 4 2 3 6" xfId="15032"/>
    <cellStyle name="Normal 4 2 3 7" xfId="22313"/>
    <cellStyle name="Normal 4 2 3 7 2" xfId="34283"/>
    <cellStyle name="Normal 4 2 3 8" xfId="28326"/>
    <cellStyle name="Normal 4 2 4" xfId="15033"/>
    <cellStyle name="Normal 4 2 4 2" xfId="15034"/>
    <cellStyle name="Normal 4 2 4 2 2" xfId="22320"/>
    <cellStyle name="Normal 4 2 4 2 2 2" xfId="34290"/>
    <cellStyle name="Normal 4 2 4 2 3" xfId="28333"/>
    <cellStyle name="Normal 4 2 4 3" xfId="15035"/>
    <cellStyle name="Normal 4 2 4 3 2" xfId="22321"/>
    <cellStyle name="Normal 4 2 4 3 2 2" xfId="34291"/>
    <cellStyle name="Normal 4 2 4 3 3" xfId="28334"/>
    <cellStyle name="Normal 4 2 4 4" xfId="15036"/>
    <cellStyle name="Normal 4 2 4 5" xfId="15037"/>
    <cellStyle name="Normal 4 2 4 6" xfId="22319"/>
    <cellStyle name="Normal 4 2 4 6 2" xfId="34289"/>
    <cellStyle name="Normal 4 2 4 7" xfId="28332"/>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2 3 2" xfId="34295"/>
    <cellStyle name="Normal 4 2 5 2 2 2 4" xfId="28338"/>
    <cellStyle name="Normal 4 2 5 2 2 3" xfId="15043"/>
    <cellStyle name="Normal 4 2 5 2 2 4" xfId="15044"/>
    <cellStyle name="Normal 4 2 5 2 2 5" xfId="22324"/>
    <cellStyle name="Normal 4 2 5 2 2 5 2" xfId="34294"/>
    <cellStyle name="Normal 4 2 5 2 2 6" xfId="28337"/>
    <cellStyle name="Normal 4 2 5 2 3" xfId="15045"/>
    <cellStyle name="Normal 4 2 5 2 3 2" xfId="15046"/>
    <cellStyle name="Normal 4 2 5 2 3 3" xfId="22326"/>
    <cellStyle name="Normal 4 2 5 2 3 3 2" xfId="34296"/>
    <cellStyle name="Normal 4 2 5 2 3 4" xfId="28339"/>
    <cellStyle name="Normal 4 2 5 2 4" xfId="15047"/>
    <cellStyle name="Normal 4 2 5 2 5" xfId="15048"/>
    <cellStyle name="Normal 4 2 5 2 6" xfId="22323"/>
    <cellStyle name="Normal 4 2 5 2 6 2" xfId="34293"/>
    <cellStyle name="Normal 4 2 5 2 7" xfId="28336"/>
    <cellStyle name="Normal 4 2 5 3" xfId="15049"/>
    <cellStyle name="Normal 4 2 5 3 2" xfId="15050"/>
    <cellStyle name="Normal 4 2 5 3 2 2" xfId="22328"/>
    <cellStyle name="Normal 4 2 5 3 2 2 2" xfId="34298"/>
    <cellStyle name="Normal 4 2 5 3 2 3" xfId="28341"/>
    <cellStyle name="Normal 4 2 5 3 3" xfId="22327"/>
    <cellStyle name="Normal 4 2 5 3 3 2" xfId="34297"/>
    <cellStyle name="Normal 4 2 5 3 4" xfId="28340"/>
    <cellStyle name="Normal 4 2 5 4" xfId="15051"/>
    <cellStyle name="Normal 4 2 5 4 2" xfId="15052"/>
    <cellStyle name="Normal 4 2 5 4 3" xfId="22329"/>
    <cellStyle name="Normal 4 2 5 4 3 2" xfId="34299"/>
    <cellStyle name="Normal 4 2 5 4 4" xfId="28342"/>
    <cellStyle name="Normal 4 2 5 5" xfId="15053"/>
    <cellStyle name="Normal 4 2 5 5 2" xfId="15054"/>
    <cellStyle name="Normal 4 2 5 5 3" xfId="22330"/>
    <cellStyle name="Normal 4 2 5 5 3 2" xfId="34300"/>
    <cellStyle name="Normal 4 2 5 5 4" xfId="28343"/>
    <cellStyle name="Normal 4 2 5 6" xfId="15055"/>
    <cellStyle name="Normal 4 2 5 7" xfId="15056"/>
    <cellStyle name="Normal 4 2 5 8" xfId="22322"/>
    <cellStyle name="Normal 4 2 5 8 2" xfId="34292"/>
    <cellStyle name="Normal 4 2 5 9" xfId="28335"/>
    <cellStyle name="Normal 4 2 6" xfId="15057"/>
    <cellStyle name="Normal 4 2 6 2" xfId="15058"/>
    <cellStyle name="Normal 4 2 6 3" xfId="22331"/>
    <cellStyle name="Normal 4 2 6 3 2" xfId="34301"/>
    <cellStyle name="Normal 4 2 6 4" xfId="28344"/>
    <cellStyle name="Normal 4 2 7" xfId="15059"/>
    <cellStyle name="Normal 4 2 7 2" xfId="22332"/>
    <cellStyle name="Normal 4 2 7 2 2" xfId="34302"/>
    <cellStyle name="Normal 4 2 7 3" xfId="28345"/>
    <cellStyle name="Normal 4 2 8" xfId="15060"/>
    <cellStyle name="Normal 4 2 8 2" xfId="15061"/>
    <cellStyle name="Normal 4 2 8 3" xfId="22333"/>
    <cellStyle name="Normal 4 2 8 3 2" xfId="34303"/>
    <cellStyle name="Normal 4 2 8 4" xfId="28346"/>
    <cellStyle name="Normal 4 2 9" xfId="15062"/>
    <cellStyle name="Normal 4 2 9 2" xfId="15063"/>
    <cellStyle name="Normal 4 2 9 3" xfId="22334"/>
    <cellStyle name="Normal 4 2 9 3 2" xfId="34304"/>
    <cellStyle name="Normal 4 2 9 4" xfId="28347"/>
    <cellStyle name="Normal 4 20" xfId="15064"/>
    <cellStyle name="Normal 4 20 2" xfId="15065"/>
    <cellStyle name="Normal 4 20 2 2" xfId="15066"/>
    <cellStyle name="Normal 4 20 2 2 2" xfId="15067"/>
    <cellStyle name="Normal 4 20 2 2 2 2" xfId="22338"/>
    <cellStyle name="Normal 4 20 2 2 2 2 2" xfId="34308"/>
    <cellStyle name="Normal 4 20 2 2 2 3" xfId="28351"/>
    <cellStyle name="Normal 4 20 2 2 3" xfId="22337"/>
    <cellStyle name="Normal 4 20 2 2 3 2" xfId="34307"/>
    <cellStyle name="Normal 4 20 2 2 4" xfId="28350"/>
    <cellStyle name="Normal 4 20 2 3" xfId="15068"/>
    <cellStyle name="Normal 4 20 2 3 2" xfId="22339"/>
    <cellStyle name="Normal 4 20 2 3 2 2" xfId="34309"/>
    <cellStyle name="Normal 4 20 2 3 3" xfId="28352"/>
    <cellStyle name="Normal 4 20 2 4" xfId="15069"/>
    <cellStyle name="Normal 4 20 2 4 2" xfId="22340"/>
    <cellStyle name="Normal 4 20 2 4 2 2" xfId="34310"/>
    <cellStyle name="Normal 4 20 2 4 3" xfId="28353"/>
    <cellStyle name="Normal 4 20 2 5" xfId="22336"/>
    <cellStyle name="Normal 4 20 2 5 2" xfId="34306"/>
    <cellStyle name="Normal 4 20 2 6" xfId="28349"/>
    <cellStyle name="Normal 4 20 3" xfId="15070"/>
    <cellStyle name="Normal 4 20 3 2" xfId="15071"/>
    <cellStyle name="Normal 4 20 3 2 2" xfId="22342"/>
    <cellStyle name="Normal 4 20 3 2 2 2" xfId="34312"/>
    <cellStyle name="Normal 4 20 3 2 3" xfId="28355"/>
    <cellStyle name="Normal 4 20 3 3" xfId="22341"/>
    <cellStyle name="Normal 4 20 3 3 2" xfId="34311"/>
    <cellStyle name="Normal 4 20 3 4" xfId="28354"/>
    <cellStyle name="Normal 4 20 4" xfId="15072"/>
    <cellStyle name="Normal 4 20 4 2" xfId="22343"/>
    <cellStyle name="Normal 4 20 4 2 2" xfId="34313"/>
    <cellStyle name="Normal 4 20 4 3" xfId="28356"/>
    <cellStyle name="Normal 4 20 5" xfId="15073"/>
    <cellStyle name="Normal 4 20 5 2" xfId="22344"/>
    <cellStyle name="Normal 4 20 5 2 2" xfId="34314"/>
    <cellStyle name="Normal 4 20 5 3" xfId="28357"/>
    <cellStyle name="Normal 4 20 6" xfId="22335"/>
    <cellStyle name="Normal 4 20 6 2" xfId="34305"/>
    <cellStyle name="Normal 4 20 7" xfId="28348"/>
    <cellStyle name="Normal 4 21" xfId="15074"/>
    <cellStyle name="Normal 4 21 2" xfId="15075"/>
    <cellStyle name="Normal 4 21 2 2" xfId="15076"/>
    <cellStyle name="Normal 4 21 2 2 2" xfId="22347"/>
    <cellStyle name="Normal 4 21 2 2 2 2" xfId="34317"/>
    <cellStyle name="Normal 4 21 2 2 3" xfId="28360"/>
    <cellStyle name="Normal 4 21 2 3" xfId="15077"/>
    <cellStyle name="Normal 4 21 2 3 2" xfId="22348"/>
    <cellStyle name="Normal 4 21 2 3 2 2" xfId="34318"/>
    <cellStyle name="Normal 4 21 2 3 3" xfId="28361"/>
    <cellStyle name="Normal 4 21 2 4" xfId="22346"/>
    <cellStyle name="Normal 4 21 2 4 2" xfId="34316"/>
    <cellStyle name="Normal 4 21 2 5" xfId="28359"/>
    <cellStyle name="Normal 4 21 3" xfId="15078"/>
    <cellStyle name="Normal 4 21 3 2" xfId="15079"/>
    <cellStyle name="Normal 4 21 3 2 2" xfId="22350"/>
    <cellStyle name="Normal 4 21 3 2 2 2" xfId="34320"/>
    <cellStyle name="Normal 4 21 3 2 3" xfId="28363"/>
    <cellStyle name="Normal 4 21 3 3" xfId="22349"/>
    <cellStyle name="Normal 4 21 3 3 2" xfId="34319"/>
    <cellStyle name="Normal 4 21 3 4" xfId="28362"/>
    <cellStyle name="Normal 4 21 4" xfId="15080"/>
    <cellStyle name="Normal 4 21 4 2" xfId="22351"/>
    <cellStyle name="Normal 4 21 4 2 2" xfId="34321"/>
    <cellStyle name="Normal 4 21 4 3" xfId="28364"/>
    <cellStyle name="Normal 4 21 5" xfId="15081"/>
    <cellStyle name="Normal 4 21 5 2" xfId="22352"/>
    <cellStyle name="Normal 4 21 5 2 2" xfId="34322"/>
    <cellStyle name="Normal 4 21 5 3" xfId="28365"/>
    <cellStyle name="Normal 4 21 6" xfId="22345"/>
    <cellStyle name="Normal 4 21 6 2" xfId="34315"/>
    <cellStyle name="Normal 4 21 7" xfId="28358"/>
    <cellStyle name="Normal 4 22" xfId="15082"/>
    <cellStyle name="Normal 4 22 2" xfId="15083"/>
    <cellStyle name="Normal 4 22 2 2" xfId="15084"/>
    <cellStyle name="Normal 4 22 2 2 2" xfId="22355"/>
    <cellStyle name="Normal 4 22 2 2 2 2" xfId="34325"/>
    <cellStyle name="Normal 4 22 2 2 3" xfId="28368"/>
    <cellStyle name="Normal 4 22 2 3" xfId="22354"/>
    <cellStyle name="Normal 4 22 2 3 2" xfId="34324"/>
    <cellStyle name="Normal 4 22 2 4" xfId="28367"/>
    <cellStyle name="Normal 4 22 3" xfId="15085"/>
    <cellStyle name="Normal 4 22 3 2" xfId="22356"/>
    <cellStyle name="Normal 4 22 3 2 2" xfId="34326"/>
    <cellStyle name="Normal 4 22 3 3" xfId="28369"/>
    <cellStyle name="Normal 4 22 4" xfId="15086"/>
    <cellStyle name="Normal 4 22 4 2" xfId="22357"/>
    <cellStyle name="Normal 4 22 4 2 2" xfId="34327"/>
    <cellStyle name="Normal 4 22 4 3" xfId="28370"/>
    <cellStyle name="Normal 4 22 5" xfId="22353"/>
    <cellStyle name="Normal 4 22 5 2" xfId="34323"/>
    <cellStyle name="Normal 4 22 6" xfId="28366"/>
    <cellStyle name="Normal 4 23" xfId="15087"/>
    <cellStyle name="Normal 4 23 2" xfId="15088"/>
    <cellStyle name="Normal 4 23 2 2" xfId="22359"/>
    <cellStyle name="Normal 4 23 2 2 2" xfId="34329"/>
    <cellStyle name="Normal 4 23 2 3" xfId="28372"/>
    <cellStyle name="Normal 4 23 3" xfId="22358"/>
    <cellStyle name="Normal 4 23 3 2" xfId="34328"/>
    <cellStyle name="Normal 4 23 4" xfId="28371"/>
    <cellStyle name="Normal 4 24" xfId="15089"/>
    <cellStyle name="Normal 4 24 2" xfId="22360"/>
    <cellStyle name="Normal 4 24 2 2" xfId="34330"/>
    <cellStyle name="Normal 4 24 3" xfId="28373"/>
    <cellStyle name="Normal 4 25" xfId="15090"/>
    <cellStyle name="Normal 4 25 2" xfId="22361"/>
    <cellStyle name="Normal 4 25 2 2" xfId="34331"/>
    <cellStyle name="Normal 4 25 3" xfId="28374"/>
    <cellStyle name="Normal 4 26" xfId="15091"/>
    <cellStyle name="Normal 4 26 2" xfId="22362"/>
    <cellStyle name="Normal 4 26 2 2" xfId="34332"/>
    <cellStyle name="Normal 4 26 3" xfId="28375"/>
    <cellStyle name="Normal 4 27" xfId="15092"/>
    <cellStyle name="Normal 4 27 2" xfId="22363"/>
    <cellStyle name="Normal 4 27 2 2" xfId="34333"/>
    <cellStyle name="Normal 4 27 3" xfId="28376"/>
    <cellStyle name="Normal 4 28" xfId="15093"/>
    <cellStyle name="Normal 4 28 2" xfId="22364"/>
    <cellStyle name="Normal 4 28 2 2" xfId="34334"/>
    <cellStyle name="Normal 4 28 3" xfId="28377"/>
    <cellStyle name="Normal 4 29" xfId="15094"/>
    <cellStyle name="Normal 4 29 2" xfId="22365"/>
    <cellStyle name="Normal 4 29 2 2" xfId="34335"/>
    <cellStyle name="Normal 4 29 3" xfId="28378"/>
    <cellStyle name="Normal 4 3" xfId="15095"/>
    <cellStyle name="Normal 4 3 10" xfId="15096"/>
    <cellStyle name="Normal 4 3 10 2" xfId="22366"/>
    <cellStyle name="Normal 4 3 10 2 2" xfId="34336"/>
    <cellStyle name="Normal 4 3 10 3" xfId="28379"/>
    <cellStyle name="Normal 4 3 11" xfId="15097"/>
    <cellStyle name="Normal 4 3 11 2" xfId="22367"/>
    <cellStyle name="Normal 4 3 11 2 2" xfId="34337"/>
    <cellStyle name="Normal 4 3 11 3" xfId="28380"/>
    <cellStyle name="Normal 4 3 2" xfId="15098"/>
    <cellStyle name="Normal 4 3 2 10" xfId="28381"/>
    <cellStyle name="Normal 4 3 2 2" xfId="15099"/>
    <cellStyle name="Normal 4 3 2 2 2" xfId="15100"/>
    <cellStyle name="Normal 4 3 2 2 2 2" xfId="15101"/>
    <cellStyle name="Normal 4 3 2 2 2 2 2" xfId="22371"/>
    <cellStyle name="Normal 4 3 2 2 2 2 2 2" xfId="34341"/>
    <cellStyle name="Normal 4 3 2 2 2 2 3" xfId="28384"/>
    <cellStyle name="Normal 4 3 2 2 2 3" xfId="15102"/>
    <cellStyle name="Normal 4 3 2 2 2 3 2" xfId="22372"/>
    <cellStyle name="Normal 4 3 2 2 2 3 2 2" xfId="34342"/>
    <cellStyle name="Normal 4 3 2 2 2 3 3" xfId="28385"/>
    <cellStyle name="Normal 4 3 2 2 2 4" xfId="22370"/>
    <cellStyle name="Normal 4 3 2 2 2 4 2" xfId="34340"/>
    <cellStyle name="Normal 4 3 2 2 2 5" xfId="28383"/>
    <cellStyle name="Normal 4 3 2 2 3" xfId="15103"/>
    <cellStyle name="Normal 4 3 2 2 3 2" xfId="15104"/>
    <cellStyle name="Normal 4 3 2 2 3 2 2" xfId="22374"/>
    <cellStyle name="Normal 4 3 2 2 3 2 2 2" xfId="34344"/>
    <cellStyle name="Normal 4 3 2 2 3 2 3" xfId="28387"/>
    <cellStyle name="Normal 4 3 2 2 3 3" xfId="22373"/>
    <cellStyle name="Normal 4 3 2 2 3 3 2" xfId="34343"/>
    <cellStyle name="Normal 4 3 2 2 3 4" xfId="28386"/>
    <cellStyle name="Normal 4 3 2 2 4" xfId="15105"/>
    <cellStyle name="Normal 4 3 2 2 4 2" xfId="15106"/>
    <cellStyle name="Normal 4 3 2 2 4 3" xfId="22375"/>
    <cellStyle name="Normal 4 3 2 2 4 3 2" xfId="34345"/>
    <cellStyle name="Normal 4 3 2 2 4 4" xfId="28388"/>
    <cellStyle name="Normal 4 3 2 2 5" xfId="15107"/>
    <cellStyle name="Normal 4 3 2 2 6" xfId="22369"/>
    <cellStyle name="Normal 4 3 2 2 6 2" xfId="34339"/>
    <cellStyle name="Normal 4 3 2 2 7" xfId="28382"/>
    <cellStyle name="Normal 4 3 2 3" xfId="15108"/>
    <cellStyle name="Normal 4 3 2 3 2" xfId="15109"/>
    <cellStyle name="Normal 4 3 2 3 2 2" xfId="15110"/>
    <cellStyle name="Normal 4 3 2 3 2 2 2" xfId="22378"/>
    <cellStyle name="Normal 4 3 2 3 2 2 2 2" xfId="34348"/>
    <cellStyle name="Normal 4 3 2 3 2 2 3" xfId="28391"/>
    <cellStyle name="Normal 4 3 2 3 2 3" xfId="22377"/>
    <cellStyle name="Normal 4 3 2 3 2 3 2" xfId="34347"/>
    <cellStyle name="Normal 4 3 2 3 2 4" xfId="28390"/>
    <cellStyle name="Normal 4 3 2 3 3" xfId="15111"/>
    <cellStyle name="Normal 4 3 2 3 3 2" xfId="22379"/>
    <cellStyle name="Normal 4 3 2 3 3 2 2" xfId="34349"/>
    <cellStyle name="Normal 4 3 2 3 3 3" xfId="28392"/>
    <cellStyle name="Normal 4 3 2 3 4" xfId="22376"/>
    <cellStyle name="Normal 4 3 2 3 4 2" xfId="34346"/>
    <cellStyle name="Normal 4 3 2 3 5" xfId="28389"/>
    <cellStyle name="Normal 4 3 2 4" xfId="15112"/>
    <cellStyle name="Normal 4 3 2 4 2" xfId="15113"/>
    <cellStyle name="Normal 4 3 2 4 2 2" xfId="22381"/>
    <cellStyle name="Normal 4 3 2 4 2 2 2" xfId="34351"/>
    <cellStyle name="Normal 4 3 2 4 2 3" xfId="28394"/>
    <cellStyle name="Normal 4 3 2 4 3" xfId="22380"/>
    <cellStyle name="Normal 4 3 2 4 3 2" xfId="34350"/>
    <cellStyle name="Normal 4 3 2 4 4" xfId="28393"/>
    <cellStyle name="Normal 4 3 2 5" xfId="15114"/>
    <cellStyle name="Normal 4 3 2 5 2" xfId="15115"/>
    <cellStyle name="Normal 4 3 2 5 3" xfId="22382"/>
    <cellStyle name="Normal 4 3 2 5 3 2" xfId="34352"/>
    <cellStyle name="Normal 4 3 2 5 4" xfId="28395"/>
    <cellStyle name="Normal 4 3 2 6" xfId="15116"/>
    <cellStyle name="Normal 4 3 2 6 2" xfId="15117"/>
    <cellStyle name="Normal 4 3 2 6 3" xfId="22383"/>
    <cellStyle name="Normal 4 3 2 6 3 2" xfId="34353"/>
    <cellStyle name="Normal 4 3 2 6 4" xfId="28396"/>
    <cellStyle name="Normal 4 3 2 7" xfId="15118"/>
    <cellStyle name="Normal 4 3 2 7 2" xfId="22384"/>
    <cellStyle name="Normal 4 3 2 7 2 2" xfId="34354"/>
    <cellStyle name="Normal 4 3 2 7 3" xfId="28397"/>
    <cellStyle name="Normal 4 3 2 8" xfId="15119"/>
    <cellStyle name="Normal 4 3 2 8 2" xfId="22385"/>
    <cellStyle name="Normal 4 3 2 8 2 2" xfId="34355"/>
    <cellStyle name="Normal 4 3 2 8 3" xfId="28398"/>
    <cellStyle name="Normal 4 3 2 9" xfId="22368"/>
    <cellStyle name="Normal 4 3 2 9 2" xfId="34338"/>
    <cellStyle name="Normal 4 3 3" xfId="15120"/>
    <cellStyle name="Normal 4 3 3 2" xfId="15121"/>
    <cellStyle name="Normal 4 3 3 2 2" xfId="15122"/>
    <cellStyle name="Normal 4 3 3 2 2 2" xfId="22388"/>
    <cellStyle name="Normal 4 3 3 2 2 2 2" xfId="34358"/>
    <cellStyle name="Normal 4 3 3 2 2 3" xfId="28401"/>
    <cellStyle name="Normal 4 3 3 2 3" xfId="15123"/>
    <cellStyle name="Normal 4 3 3 2 3 2" xfId="22389"/>
    <cellStyle name="Normal 4 3 3 2 3 2 2" xfId="34359"/>
    <cellStyle name="Normal 4 3 3 2 3 3" xfId="28402"/>
    <cellStyle name="Normal 4 3 3 2 4" xfId="22387"/>
    <cellStyle name="Normal 4 3 3 2 4 2" xfId="34357"/>
    <cellStyle name="Normal 4 3 3 2 5" xfId="28400"/>
    <cellStyle name="Normal 4 3 3 3" xfId="15124"/>
    <cellStyle name="Normal 4 3 3 3 2" xfId="15125"/>
    <cellStyle name="Normal 4 3 3 3 2 2" xfId="22391"/>
    <cellStyle name="Normal 4 3 3 3 2 2 2" xfId="34361"/>
    <cellStyle name="Normal 4 3 3 3 2 3" xfId="28404"/>
    <cellStyle name="Normal 4 3 3 3 3" xfId="22390"/>
    <cellStyle name="Normal 4 3 3 3 3 2" xfId="34360"/>
    <cellStyle name="Normal 4 3 3 3 4" xfId="28403"/>
    <cellStyle name="Normal 4 3 3 4" xfId="15126"/>
    <cellStyle name="Normal 4 3 3 4 2" xfId="15127"/>
    <cellStyle name="Normal 4 3 3 4 3" xfId="22392"/>
    <cellStyle name="Normal 4 3 3 4 3 2" xfId="34362"/>
    <cellStyle name="Normal 4 3 3 4 4" xfId="28405"/>
    <cellStyle name="Normal 4 3 3 5" xfId="15128"/>
    <cellStyle name="Normal 4 3 3 5 2" xfId="15129"/>
    <cellStyle name="Normal 4 3 3 5 3" xfId="22393"/>
    <cellStyle name="Normal 4 3 3 5 3 2" xfId="34363"/>
    <cellStyle name="Normal 4 3 3 5 4" xfId="28406"/>
    <cellStyle name="Normal 4 3 3 6" xfId="22386"/>
    <cellStyle name="Normal 4 3 3 6 2" xfId="34356"/>
    <cellStyle name="Normal 4 3 3 7" xfId="28399"/>
    <cellStyle name="Normal 4 3 4" xfId="15130"/>
    <cellStyle name="Normal 4 3 4 2" xfId="15131"/>
    <cellStyle name="Normal 4 3 4 2 2" xfId="15132"/>
    <cellStyle name="Normal 4 3 4 2 2 2" xfId="22396"/>
    <cellStyle name="Normal 4 3 4 2 2 2 2" xfId="34366"/>
    <cellStyle name="Normal 4 3 4 2 2 3" xfId="28409"/>
    <cellStyle name="Normal 4 3 4 2 3" xfId="22395"/>
    <cellStyle name="Normal 4 3 4 2 3 2" xfId="34365"/>
    <cellStyle name="Normal 4 3 4 2 4" xfId="28408"/>
    <cellStyle name="Normal 4 3 4 3" xfId="15133"/>
    <cellStyle name="Normal 4 3 4 3 2" xfId="22397"/>
    <cellStyle name="Normal 4 3 4 3 2 2" xfId="34367"/>
    <cellStyle name="Normal 4 3 4 3 3" xfId="28410"/>
    <cellStyle name="Normal 4 3 4 4" xfId="15134"/>
    <cellStyle name="Normal 4 3 4 4 2" xfId="22398"/>
    <cellStyle name="Normal 4 3 4 4 2 2" xfId="34368"/>
    <cellStyle name="Normal 4 3 4 4 3" xfId="28411"/>
    <cellStyle name="Normal 4 3 4 5" xfId="22394"/>
    <cellStyle name="Normal 4 3 4 5 2" xfId="34364"/>
    <cellStyle name="Normal 4 3 4 6" xfId="28407"/>
    <cellStyle name="Normal 4 3 5" xfId="15135"/>
    <cellStyle name="Normal 4 3 5 2" xfId="15136"/>
    <cellStyle name="Normal 4 3 5 2 2" xfId="15137"/>
    <cellStyle name="Normal 4 3 5 2 2 2" xfId="15138"/>
    <cellStyle name="Normal 4 3 5 2 2 2 2" xfId="22402"/>
    <cellStyle name="Normal 4 3 5 2 2 2 2 2" xfId="34372"/>
    <cellStyle name="Normal 4 3 5 2 2 2 3" xfId="28415"/>
    <cellStyle name="Normal 4 3 5 2 2 3" xfId="22401"/>
    <cellStyle name="Normal 4 3 5 2 2 3 2" xfId="34371"/>
    <cellStyle name="Normal 4 3 5 2 2 4" xfId="28414"/>
    <cellStyle name="Normal 4 3 5 2 3" xfId="15139"/>
    <cellStyle name="Normal 4 3 5 2 3 2" xfId="22403"/>
    <cellStyle name="Normal 4 3 5 2 3 2 2" xfId="34373"/>
    <cellStyle name="Normal 4 3 5 2 3 3" xfId="28416"/>
    <cellStyle name="Normal 4 3 5 2 4" xfId="15140"/>
    <cellStyle name="Normal 4 3 5 2 4 2" xfId="22404"/>
    <cellStyle name="Normal 4 3 5 2 4 2 2" xfId="34374"/>
    <cellStyle name="Normal 4 3 5 2 4 3" xfId="28417"/>
    <cellStyle name="Normal 4 3 5 2 5" xfId="22400"/>
    <cellStyle name="Normal 4 3 5 2 5 2" xfId="34370"/>
    <cellStyle name="Normal 4 3 5 2 6" xfId="28413"/>
    <cellStyle name="Normal 4 3 5 3" xfId="15141"/>
    <cellStyle name="Normal 4 3 5 3 2" xfId="15142"/>
    <cellStyle name="Normal 4 3 5 3 2 2" xfId="22406"/>
    <cellStyle name="Normal 4 3 5 3 2 2 2" xfId="34376"/>
    <cellStyle name="Normal 4 3 5 3 2 3" xfId="28419"/>
    <cellStyle name="Normal 4 3 5 3 3" xfId="22405"/>
    <cellStyle name="Normal 4 3 5 3 3 2" xfId="34375"/>
    <cellStyle name="Normal 4 3 5 3 4" xfId="28418"/>
    <cellStyle name="Normal 4 3 5 4" xfId="15143"/>
    <cellStyle name="Normal 4 3 5 4 2" xfId="22407"/>
    <cellStyle name="Normal 4 3 5 4 2 2" xfId="34377"/>
    <cellStyle name="Normal 4 3 5 4 3" xfId="28420"/>
    <cellStyle name="Normal 4 3 5 5" xfId="15144"/>
    <cellStyle name="Normal 4 3 5 5 2" xfId="22408"/>
    <cellStyle name="Normal 4 3 5 5 2 2" xfId="34378"/>
    <cellStyle name="Normal 4 3 5 5 3" xfId="28421"/>
    <cellStyle name="Normal 4 3 5 6" xfId="22399"/>
    <cellStyle name="Normal 4 3 5 6 2" xfId="34369"/>
    <cellStyle name="Normal 4 3 5 7" xfId="28412"/>
    <cellStyle name="Normal 4 3 6" xfId="15145"/>
    <cellStyle name="Normal 4 3 6 2" xfId="15146"/>
    <cellStyle name="Normal 4 3 6 2 2" xfId="22410"/>
    <cellStyle name="Normal 4 3 6 2 2 2" xfId="34380"/>
    <cellStyle name="Normal 4 3 6 2 3" xfId="28423"/>
    <cellStyle name="Normal 4 3 6 3" xfId="15147"/>
    <cellStyle name="Normal 4 3 6 4" xfId="22409"/>
    <cellStyle name="Normal 4 3 6 4 2" xfId="34379"/>
    <cellStyle name="Normal 4 3 6 5" xfId="28422"/>
    <cellStyle name="Normal 4 3 7" xfId="15148"/>
    <cellStyle name="Normal 4 3 7 2" xfId="15149"/>
    <cellStyle name="Normal 4 3 7 3" xfId="15150"/>
    <cellStyle name="Normal 4 3 7 4" xfId="15151"/>
    <cellStyle name="Normal 4 3 7 5" xfId="22411"/>
    <cellStyle name="Normal 4 3 7 5 2" xfId="34381"/>
    <cellStyle name="Normal 4 3 7 6" xfId="28424"/>
    <cellStyle name="Normal 4 3 8" xfId="15152"/>
    <cellStyle name="Normal 4 3 8 2" xfId="15153"/>
    <cellStyle name="Normal 4 3 8 3" xfId="22412"/>
    <cellStyle name="Normal 4 3 8 3 2" xfId="34382"/>
    <cellStyle name="Normal 4 3 8 4" xfId="28425"/>
    <cellStyle name="Normal 4 3 9" xfId="15154"/>
    <cellStyle name="Normal 4 3 9 2" xfId="15155"/>
    <cellStyle name="Normal 4 3 9 3" xfId="22413"/>
    <cellStyle name="Normal 4 3 9 3 2" xfId="34383"/>
    <cellStyle name="Normal 4 3 9 4" xfId="28426"/>
    <cellStyle name="Normal 4 4" xfId="15156"/>
    <cellStyle name="Normal 4 4 2" xfId="15157"/>
    <cellStyle name="Normal 4 4 2 2" xfId="15158"/>
    <cellStyle name="Normal 4 4 2 2 2" xfId="22415"/>
    <cellStyle name="Normal 4 4 2 2 2 2" xfId="34385"/>
    <cellStyle name="Normal 4 4 2 2 3" xfId="28428"/>
    <cellStyle name="Normal 4 4 2 3" xfId="15159"/>
    <cellStyle name="Normal 4 4 2 3 2" xfId="22416"/>
    <cellStyle name="Normal 4 4 2 3 2 2" xfId="34386"/>
    <cellStyle name="Normal 4 4 2 3 3" xfId="28429"/>
    <cellStyle name="Normal 4 4 2 4" xfId="15160"/>
    <cellStyle name="Normal 4 4 2 5" xfId="15161"/>
    <cellStyle name="Normal 4 4 2 6" xfId="22414"/>
    <cellStyle name="Normal 4 4 2 6 2" xfId="34384"/>
    <cellStyle name="Normal 4 4 2 7" xfId="28427"/>
    <cellStyle name="Normal 4 4 3" xfId="15162"/>
    <cellStyle name="Normal 4 4 3 2" xfId="15163"/>
    <cellStyle name="Normal 4 4 3 2 2" xfId="22418"/>
    <cellStyle name="Normal 4 4 3 2 2 2" xfId="34388"/>
    <cellStyle name="Normal 4 4 3 2 3" xfId="28431"/>
    <cellStyle name="Normal 4 4 3 3" xfId="22417"/>
    <cellStyle name="Normal 4 4 3 3 2" xfId="34387"/>
    <cellStyle name="Normal 4 4 3 4" xfId="28430"/>
    <cellStyle name="Normal 4 4 4" xfId="15164"/>
    <cellStyle name="Normal 4 4 4 2" xfId="15165"/>
    <cellStyle name="Normal 4 4 4 2 2" xfId="22420"/>
    <cellStyle name="Normal 4 4 4 2 2 2" xfId="34390"/>
    <cellStyle name="Normal 4 4 4 2 3" xfId="28433"/>
    <cellStyle name="Normal 4 4 4 3" xfId="22419"/>
    <cellStyle name="Normal 4 4 4 3 2" xfId="34389"/>
    <cellStyle name="Normal 4 4 4 4" xfId="28432"/>
    <cellStyle name="Normal 4 4 5" xfId="15166"/>
    <cellStyle name="Normal 4 4 5 2" xfId="15167"/>
    <cellStyle name="Normal 4 4 5 2 2" xfId="15168"/>
    <cellStyle name="Normal 4 4 5 2 2 2" xfId="15169"/>
    <cellStyle name="Normal 4 4 5 2 2 2 2" xfId="22424"/>
    <cellStyle name="Normal 4 4 5 2 2 2 2 2" xfId="34394"/>
    <cellStyle name="Normal 4 4 5 2 2 2 3" xfId="28437"/>
    <cellStyle name="Normal 4 4 5 2 2 3" xfId="22423"/>
    <cellStyle name="Normal 4 4 5 2 2 3 2" xfId="34393"/>
    <cellStyle name="Normal 4 4 5 2 2 4" xfId="28436"/>
    <cellStyle name="Normal 4 4 5 2 3" xfId="15170"/>
    <cellStyle name="Normal 4 4 5 2 3 2" xfId="22425"/>
    <cellStyle name="Normal 4 4 5 2 3 2 2" xfId="34395"/>
    <cellStyle name="Normal 4 4 5 2 3 3" xfId="28438"/>
    <cellStyle name="Normal 4 4 5 2 4" xfId="22422"/>
    <cellStyle name="Normal 4 4 5 2 4 2" xfId="34392"/>
    <cellStyle name="Normal 4 4 5 2 5" xfId="28435"/>
    <cellStyle name="Normal 4 4 5 3" xfId="15171"/>
    <cellStyle name="Normal 4 4 5 3 2" xfId="15172"/>
    <cellStyle name="Normal 4 4 5 3 2 2" xfId="22427"/>
    <cellStyle name="Normal 4 4 5 3 2 2 2" xfId="34397"/>
    <cellStyle name="Normal 4 4 5 3 2 3" xfId="28440"/>
    <cellStyle name="Normal 4 4 5 3 3" xfId="22426"/>
    <cellStyle name="Normal 4 4 5 3 3 2" xfId="34396"/>
    <cellStyle name="Normal 4 4 5 3 4" xfId="28439"/>
    <cellStyle name="Normal 4 4 5 4" xfId="15173"/>
    <cellStyle name="Normal 4 4 5 4 2" xfId="22428"/>
    <cellStyle name="Normal 4 4 5 4 2 2" xfId="34398"/>
    <cellStyle name="Normal 4 4 5 4 3" xfId="28441"/>
    <cellStyle name="Normal 4 4 5 5" xfId="15174"/>
    <cellStyle name="Normal 4 4 5 5 2" xfId="22429"/>
    <cellStyle name="Normal 4 4 5 5 2 2" xfId="34399"/>
    <cellStyle name="Normal 4 4 5 5 3" xfId="28442"/>
    <cellStyle name="Normal 4 4 5 6" xfId="15175"/>
    <cellStyle name="Normal 4 4 5 7" xfId="22421"/>
    <cellStyle name="Normal 4 4 5 7 2" xfId="34391"/>
    <cellStyle name="Normal 4 4 5 8" xfId="28434"/>
    <cellStyle name="Normal 4 4 6" xfId="15176"/>
    <cellStyle name="Normal 4 4 6 2" xfId="15177"/>
    <cellStyle name="Normal 4 4 6 3" xfId="22430"/>
    <cellStyle name="Normal 4 4 6 3 2" xfId="34400"/>
    <cellStyle name="Normal 4 4 6 4" xfId="28443"/>
    <cellStyle name="Normal 4 4 7" xfId="15178"/>
    <cellStyle name="Normal 4 4 7 2" xfId="22431"/>
    <cellStyle name="Normal 4 4 7 2 2" xfId="34401"/>
    <cellStyle name="Normal 4 4 7 3" xfId="28444"/>
    <cellStyle name="Normal 4 4 8" xfId="15179"/>
    <cellStyle name="Normal 4 4 8 2" xfId="22432"/>
    <cellStyle name="Normal 4 4 8 2 2" xfId="34402"/>
    <cellStyle name="Normal 4 4 8 3" xfId="28445"/>
    <cellStyle name="Normal 4 5" xfId="15180"/>
    <cellStyle name="Normal 4 5 10" xfId="15181"/>
    <cellStyle name="Normal 4 5 10 2" xfId="22433"/>
    <cellStyle name="Normal 4 5 10 2 2" xfId="34403"/>
    <cellStyle name="Normal 4 5 10 3" xfId="28446"/>
    <cellStyle name="Normal 4 5 11" xfId="15182"/>
    <cellStyle name="Normal 4 5 11 2" xfId="22434"/>
    <cellStyle name="Normal 4 5 11 2 2" xfId="34404"/>
    <cellStyle name="Normal 4 5 11 3" xfId="28447"/>
    <cellStyle name="Normal 4 5 12" xfId="15183"/>
    <cellStyle name="Normal 4 5 2" xfId="15184"/>
    <cellStyle name="Normal 4 5 2 10" xfId="22435"/>
    <cellStyle name="Normal 4 5 2 10 2" xfId="34405"/>
    <cellStyle name="Normal 4 5 2 11" xfId="28448"/>
    <cellStyle name="Normal 4 5 2 2" xfId="15185"/>
    <cellStyle name="Normal 4 5 2 2 2" xfId="15186"/>
    <cellStyle name="Normal 4 5 2 2 2 2" xfId="15187"/>
    <cellStyle name="Normal 4 5 2 2 2 2 2" xfId="22438"/>
    <cellStyle name="Normal 4 5 2 2 2 2 2 2" xfId="34408"/>
    <cellStyle name="Normal 4 5 2 2 2 2 3" xfId="28451"/>
    <cellStyle name="Normal 4 5 2 2 2 3" xfId="15188"/>
    <cellStyle name="Normal 4 5 2 2 2 3 2" xfId="22439"/>
    <cellStyle name="Normal 4 5 2 2 2 3 2 2" xfId="34409"/>
    <cellStyle name="Normal 4 5 2 2 2 3 3" xfId="28452"/>
    <cellStyle name="Normal 4 5 2 2 2 4" xfId="22437"/>
    <cellStyle name="Normal 4 5 2 2 2 4 2" xfId="34407"/>
    <cellStyle name="Normal 4 5 2 2 2 5" xfId="28450"/>
    <cellStyle name="Normal 4 5 2 2 3" xfId="15189"/>
    <cellStyle name="Normal 4 5 2 2 3 2" xfId="15190"/>
    <cellStyle name="Normal 4 5 2 2 3 2 2" xfId="22441"/>
    <cellStyle name="Normal 4 5 2 2 3 2 2 2" xfId="34411"/>
    <cellStyle name="Normal 4 5 2 2 3 2 3" xfId="28454"/>
    <cellStyle name="Normal 4 5 2 2 3 3" xfId="22440"/>
    <cellStyle name="Normal 4 5 2 2 3 3 2" xfId="34410"/>
    <cellStyle name="Normal 4 5 2 2 3 4" xfId="28453"/>
    <cellStyle name="Normal 4 5 2 2 4" xfId="15191"/>
    <cellStyle name="Normal 4 5 2 2 4 2" xfId="22442"/>
    <cellStyle name="Normal 4 5 2 2 4 2 2" xfId="34412"/>
    <cellStyle name="Normal 4 5 2 2 4 3" xfId="28455"/>
    <cellStyle name="Normal 4 5 2 2 5" xfId="15192"/>
    <cellStyle name="Normal 4 5 2 2 6" xfId="22436"/>
    <cellStyle name="Normal 4 5 2 2 6 2" xfId="34406"/>
    <cellStyle name="Normal 4 5 2 2 7" xfId="28449"/>
    <cellStyle name="Normal 4 5 2 3" xfId="15193"/>
    <cellStyle name="Normal 4 5 2 3 2" xfId="15194"/>
    <cellStyle name="Normal 4 5 2 3 2 2" xfId="15195"/>
    <cellStyle name="Normal 4 5 2 3 2 2 2" xfId="22445"/>
    <cellStyle name="Normal 4 5 2 3 2 2 2 2" xfId="34415"/>
    <cellStyle name="Normal 4 5 2 3 2 2 3" xfId="28458"/>
    <cellStyle name="Normal 4 5 2 3 2 3" xfId="22444"/>
    <cellStyle name="Normal 4 5 2 3 2 3 2" xfId="34414"/>
    <cellStyle name="Normal 4 5 2 3 2 4" xfId="28457"/>
    <cellStyle name="Normal 4 5 2 3 3" xfId="15196"/>
    <cellStyle name="Normal 4 5 2 3 3 2" xfId="22446"/>
    <cellStyle name="Normal 4 5 2 3 3 2 2" xfId="34416"/>
    <cellStyle name="Normal 4 5 2 3 3 3" xfId="28459"/>
    <cellStyle name="Normal 4 5 2 3 4" xfId="15197"/>
    <cellStyle name="Normal 4 5 2 3 5" xfId="22443"/>
    <cellStyle name="Normal 4 5 2 3 5 2" xfId="34413"/>
    <cellStyle name="Normal 4 5 2 3 6" xfId="28456"/>
    <cellStyle name="Normal 4 5 2 4" xfId="15198"/>
    <cellStyle name="Normal 4 5 2 4 2" xfId="15199"/>
    <cellStyle name="Normal 4 5 2 4 2 2" xfId="22448"/>
    <cellStyle name="Normal 4 5 2 4 2 2 2" xfId="34418"/>
    <cellStyle name="Normal 4 5 2 4 2 3" xfId="28461"/>
    <cellStyle name="Normal 4 5 2 4 3" xfId="22447"/>
    <cellStyle name="Normal 4 5 2 4 3 2" xfId="34417"/>
    <cellStyle name="Normal 4 5 2 4 4" xfId="28460"/>
    <cellStyle name="Normal 4 5 2 5" xfId="15200"/>
    <cellStyle name="Normal 4 5 2 5 2" xfId="22449"/>
    <cellStyle name="Normal 4 5 2 5 2 2" xfId="34419"/>
    <cellStyle name="Normal 4 5 2 5 3" xfId="28462"/>
    <cellStyle name="Normal 4 5 2 6" xfId="15201"/>
    <cellStyle name="Normal 4 5 2 6 2" xfId="22450"/>
    <cellStyle name="Normal 4 5 2 6 2 2" xfId="34420"/>
    <cellStyle name="Normal 4 5 2 6 3" xfId="28463"/>
    <cellStyle name="Normal 4 5 2 7" xfId="15202"/>
    <cellStyle name="Normal 4 5 2 7 2" xfId="22451"/>
    <cellStyle name="Normal 4 5 2 7 2 2" xfId="34421"/>
    <cellStyle name="Normal 4 5 2 7 3" xfId="28464"/>
    <cellStyle name="Normal 4 5 2 8" xfId="15203"/>
    <cellStyle name="Normal 4 5 2 8 2" xfId="22452"/>
    <cellStyle name="Normal 4 5 2 8 2 2" xfId="34422"/>
    <cellStyle name="Normal 4 5 2 8 3" xfId="28465"/>
    <cellStyle name="Normal 4 5 2 9" xfId="15204"/>
    <cellStyle name="Normal 4 5 3" xfId="15205"/>
    <cellStyle name="Normal 4 5 3 2" xfId="15206"/>
    <cellStyle name="Normal 4 5 3 2 2" xfId="15207"/>
    <cellStyle name="Normal 4 5 3 2 2 2" xfId="22455"/>
    <cellStyle name="Normal 4 5 3 2 2 2 2" xfId="34425"/>
    <cellStyle name="Normal 4 5 3 2 2 3" xfId="28468"/>
    <cellStyle name="Normal 4 5 3 2 3" xfId="15208"/>
    <cellStyle name="Normal 4 5 3 2 3 2" xfId="22456"/>
    <cellStyle name="Normal 4 5 3 2 3 2 2" xfId="34426"/>
    <cellStyle name="Normal 4 5 3 2 3 3" xfId="28469"/>
    <cellStyle name="Normal 4 5 3 2 4" xfId="15209"/>
    <cellStyle name="Normal 4 5 3 2 5" xfId="22454"/>
    <cellStyle name="Normal 4 5 3 2 5 2" xfId="34424"/>
    <cellStyle name="Normal 4 5 3 2 6" xfId="28467"/>
    <cellStyle name="Normal 4 5 3 3" xfId="15210"/>
    <cellStyle name="Normal 4 5 3 3 2" xfId="15211"/>
    <cellStyle name="Normal 4 5 3 3 2 2" xfId="22458"/>
    <cellStyle name="Normal 4 5 3 3 2 2 2" xfId="34428"/>
    <cellStyle name="Normal 4 5 3 3 2 3" xfId="28471"/>
    <cellStyle name="Normal 4 5 3 3 3" xfId="15212"/>
    <cellStyle name="Normal 4 5 3 3 4" xfId="22457"/>
    <cellStyle name="Normal 4 5 3 3 4 2" xfId="34427"/>
    <cellStyle name="Normal 4 5 3 3 5" xfId="28470"/>
    <cellStyle name="Normal 4 5 3 4" xfId="15213"/>
    <cellStyle name="Normal 4 5 3 4 2" xfId="22459"/>
    <cellStyle name="Normal 4 5 3 4 2 2" xfId="34429"/>
    <cellStyle name="Normal 4 5 3 4 3" xfId="28472"/>
    <cellStyle name="Normal 4 5 3 5" xfId="15214"/>
    <cellStyle name="Normal 4 5 3 5 2" xfId="22460"/>
    <cellStyle name="Normal 4 5 3 5 2 2" xfId="34430"/>
    <cellStyle name="Normal 4 5 3 5 3" xfId="28473"/>
    <cellStyle name="Normal 4 5 3 6" xfId="15215"/>
    <cellStyle name="Normal 4 5 3 7" xfId="22453"/>
    <cellStyle name="Normal 4 5 3 7 2" xfId="34423"/>
    <cellStyle name="Normal 4 5 3 8" xfId="28466"/>
    <cellStyle name="Normal 4 5 4" xfId="15216"/>
    <cellStyle name="Normal 4 5 4 2" xfId="15217"/>
    <cellStyle name="Normal 4 5 4 2 2" xfId="15218"/>
    <cellStyle name="Normal 4 5 4 2 2 2" xfId="22463"/>
    <cellStyle name="Normal 4 5 4 2 2 2 2" xfId="34433"/>
    <cellStyle name="Normal 4 5 4 2 2 3" xfId="28476"/>
    <cellStyle name="Normal 4 5 4 2 3" xfId="22462"/>
    <cellStyle name="Normal 4 5 4 2 3 2" xfId="34432"/>
    <cellStyle name="Normal 4 5 4 2 4" xfId="28475"/>
    <cellStyle name="Normal 4 5 4 3" xfId="15219"/>
    <cellStyle name="Normal 4 5 4 3 2" xfId="22464"/>
    <cellStyle name="Normal 4 5 4 3 2 2" xfId="34434"/>
    <cellStyle name="Normal 4 5 4 3 3" xfId="28477"/>
    <cellStyle name="Normal 4 5 4 4" xfId="15220"/>
    <cellStyle name="Normal 4 5 4 4 2" xfId="22465"/>
    <cellStyle name="Normal 4 5 4 4 2 2" xfId="34435"/>
    <cellStyle name="Normal 4 5 4 4 3" xfId="28478"/>
    <cellStyle name="Normal 4 5 4 5" xfId="15221"/>
    <cellStyle name="Normal 4 5 4 6" xfId="22461"/>
    <cellStyle name="Normal 4 5 4 6 2" xfId="34431"/>
    <cellStyle name="Normal 4 5 4 7" xfId="28474"/>
    <cellStyle name="Normal 4 5 5" xfId="15222"/>
    <cellStyle name="Normal 4 5 5 2" xfId="15223"/>
    <cellStyle name="Normal 4 5 5 2 2" xfId="15224"/>
    <cellStyle name="Normal 4 5 5 2 2 2" xfId="15225"/>
    <cellStyle name="Normal 4 5 5 2 2 2 2" xfId="22469"/>
    <cellStyle name="Normal 4 5 5 2 2 2 2 2" xfId="34439"/>
    <cellStyle name="Normal 4 5 5 2 2 2 3" xfId="28482"/>
    <cellStyle name="Normal 4 5 5 2 2 3" xfId="22468"/>
    <cellStyle name="Normal 4 5 5 2 2 3 2" xfId="34438"/>
    <cellStyle name="Normal 4 5 5 2 2 4" xfId="28481"/>
    <cellStyle name="Normal 4 5 5 2 3" xfId="15226"/>
    <cellStyle name="Normal 4 5 5 2 3 2" xfId="22470"/>
    <cellStyle name="Normal 4 5 5 2 3 2 2" xfId="34440"/>
    <cellStyle name="Normal 4 5 5 2 3 3" xfId="28483"/>
    <cellStyle name="Normal 4 5 5 2 4" xfId="15227"/>
    <cellStyle name="Normal 4 5 5 2 4 2" xfId="22471"/>
    <cellStyle name="Normal 4 5 5 2 4 2 2" xfId="34441"/>
    <cellStyle name="Normal 4 5 5 2 4 3" xfId="28484"/>
    <cellStyle name="Normal 4 5 5 2 5" xfId="22467"/>
    <cellStyle name="Normal 4 5 5 2 5 2" xfId="34437"/>
    <cellStyle name="Normal 4 5 5 2 6" xfId="28480"/>
    <cellStyle name="Normal 4 5 5 3" xfId="15228"/>
    <cellStyle name="Normal 4 5 5 3 2" xfId="15229"/>
    <cellStyle name="Normal 4 5 5 3 2 2" xfId="22473"/>
    <cellStyle name="Normal 4 5 5 3 2 2 2" xfId="34443"/>
    <cellStyle name="Normal 4 5 5 3 2 3" xfId="28486"/>
    <cellStyle name="Normal 4 5 5 3 3" xfId="22472"/>
    <cellStyle name="Normal 4 5 5 3 3 2" xfId="34442"/>
    <cellStyle name="Normal 4 5 5 3 4" xfId="28485"/>
    <cellStyle name="Normal 4 5 5 4" xfId="15230"/>
    <cellStyle name="Normal 4 5 5 4 2" xfId="22474"/>
    <cellStyle name="Normal 4 5 5 4 2 2" xfId="34444"/>
    <cellStyle name="Normal 4 5 5 4 3" xfId="28487"/>
    <cellStyle name="Normal 4 5 5 5" xfId="15231"/>
    <cellStyle name="Normal 4 5 5 5 2" xfId="22475"/>
    <cellStyle name="Normal 4 5 5 5 2 2" xfId="34445"/>
    <cellStyle name="Normal 4 5 5 5 3" xfId="28488"/>
    <cellStyle name="Normal 4 5 5 6" xfId="15232"/>
    <cellStyle name="Normal 4 5 5 7" xfId="22466"/>
    <cellStyle name="Normal 4 5 5 7 2" xfId="34436"/>
    <cellStyle name="Normal 4 5 5 8" xfId="28479"/>
    <cellStyle name="Normal 4 5 6" xfId="15233"/>
    <cellStyle name="Normal 4 5 6 2" xfId="22476"/>
    <cellStyle name="Normal 4 5 6 2 2" xfId="34446"/>
    <cellStyle name="Normal 4 5 6 3" xfId="28489"/>
    <cellStyle name="Normal 4 5 7" xfId="15234"/>
    <cellStyle name="Normal 4 5 7 2" xfId="22477"/>
    <cellStyle name="Normal 4 5 7 2 2" xfId="34447"/>
    <cellStyle name="Normal 4 5 7 3" xfId="28490"/>
    <cellStyle name="Normal 4 5 8" xfId="15235"/>
    <cellStyle name="Normal 4 5 8 2" xfId="22478"/>
    <cellStyle name="Normal 4 5 8 2 2" xfId="34448"/>
    <cellStyle name="Normal 4 5 8 3" xfId="28491"/>
    <cellStyle name="Normal 4 5 9" xfId="15236"/>
    <cellStyle name="Normal 4 5 9 2" xfId="22479"/>
    <cellStyle name="Normal 4 5 9 2 2" xfId="34449"/>
    <cellStyle name="Normal 4 5 9 3" xfId="28492"/>
    <cellStyle name="Normal 4 6" xfId="15237"/>
    <cellStyle name="Normal 4 6 2" xfId="15238"/>
    <cellStyle name="Normal 4 6 2 2" xfId="15239"/>
    <cellStyle name="Normal 4 6 2 2 2" xfId="22481"/>
    <cellStyle name="Normal 4 6 2 2 2 2" xfId="34451"/>
    <cellStyle name="Normal 4 6 2 2 3" xfId="28494"/>
    <cellStyle name="Normal 4 6 2 3" xfId="15240"/>
    <cellStyle name="Normal 4 6 2 4" xfId="22480"/>
    <cellStyle name="Normal 4 6 2 4 2" xfId="34450"/>
    <cellStyle name="Normal 4 6 2 5" xfId="28493"/>
    <cellStyle name="Normal 4 6 3" xfId="15241"/>
    <cellStyle name="Normal 4 6 3 2" xfId="15242"/>
    <cellStyle name="Normal 4 6 3 2 2" xfId="22483"/>
    <cellStyle name="Normal 4 6 3 2 2 2" xfId="34453"/>
    <cellStyle name="Normal 4 6 3 2 3" xfId="28496"/>
    <cellStyle name="Normal 4 6 3 3" xfId="15243"/>
    <cellStyle name="Normal 4 6 3 4" xfId="22482"/>
    <cellStyle name="Normal 4 6 3 4 2" xfId="34452"/>
    <cellStyle name="Normal 4 6 3 5" xfId="28495"/>
    <cellStyle name="Normal 4 6 4" xfId="15244"/>
    <cellStyle name="Normal 4 6 4 2" xfId="15245"/>
    <cellStyle name="Normal 4 6 4 2 2" xfId="22485"/>
    <cellStyle name="Normal 4 6 4 2 2 2" xfId="34455"/>
    <cellStyle name="Normal 4 6 4 2 3" xfId="28498"/>
    <cellStyle name="Normal 4 6 4 3" xfId="22484"/>
    <cellStyle name="Normal 4 6 4 3 2" xfId="34454"/>
    <cellStyle name="Normal 4 6 4 4" xfId="28497"/>
    <cellStyle name="Normal 4 6 5" xfId="15246"/>
    <cellStyle name="Normal 4 6 5 2" xfId="15247"/>
    <cellStyle name="Normal 4 6 5 2 2" xfId="15248"/>
    <cellStyle name="Normal 4 6 5 2 2 2" xfId="15249"/>
    <cellStyle name="Normal 4 6 5 2 2 2 2" xfId="22489"/>
    <cellStyle name="Normal 4 6 5 2 2 2 2 2" xfId="34459"/>
    <cellStyle name="Normal 4 6 5 2 2 2 3" xfId="28502"/>
    <cellStyle name="Normal 4 6 5 2 2 3" xfId="22488"/>
    <cellStyle name="Normal 4 6 5 2 2 3 2" xfId="34458"/>
    <cellStyle name="Normal 4 6 5 2 2 4" xfId="28501"/>
    <cellStyle name="Normal 4 6 5 2 3" xfId="15250"/>
    <cellStyle name="Normal 4 6 5 2 3 2" xfId="22490"/>
    <cellStyle name="Normal 4 6 5 2 3 2 2" xfId="34460"/>
    <cellStyle name="Normal 4 6 5 2 3 3" xfId="28503"/>
    <cellStyle name="Normal 4 6 5 2 4" xfId="22487"/>
    <cellStyle name="Normal 4 6 5 2 4 2" xfId="34457"/>
    <cellStyle name="Normal 4 6 5 2 5" xfId="28500"/>
    <cellStyle name="Normal 4 6 5 3" xfId="15251"/>
    <cellStyle name="Normal 4 6 5 3 2" xfId="15252"/>
    <cellStyle name="Normal 4 6 5 3 2 2" xfId="22492"/>
    <cellStyle name="Normal 4 6 5 3 2 2 2" xfId="34462"/>
    <cellStyle name="Normal 4 6 5 3 2 3" xfId="28505"/>
    <cellStyle name="Normal 4 6 5 3 3" xfId="22491"/>
    <cellStyle name="Normal 4 6 5 3 3 2" xfId="34461"/>
    <cellStyle name="Normal 4 6 5 3 4" xfId="28504"/>
    <cellStyle name="Normal 4 6 5 4" xfId="15253"/>
    <cellStyle name="Normal 4 6 5 4 2" xfId="22493"/>
    <cellStyle name="Normal 4 6 5 4 2 2" xfId="34463"/>
    <cellStyle name="Normal 4 6 5 4 3" xfId="28506"/>
    <cellStyle name="Normal 4 6 5 5" xfId="15254"/>
    <cellStyle name="Normal 4 6 5 5 2" xfId="22494"/>
    <cellStyle name="Normal 4 6 5 5 2 2" xfId="34464"/>
    <cellStyle name="Normal 4 6 5 5 3" xfId="28507"/>
    <cellStyle name="Normal 4 6 5 6" xfId="22486"/>
    <cellStyle name="Normal 4 6 5 6 2" xfId="34456"/>
    <cellStyle name="Normal 4 6 5 7" xfId="28499"/>
    <cellStyle name="Normal 4 6 6" xfId="15255"/>
    <cellStyle name="Normal 4 6 6 2" xfId="22495"/>
    <cellStyle name="Normal 4 6 6 2 2" xfId="34465"/>
    <cellStyle name="Normal 4 6 6 3" xfId="28508"/>
    <cellStyle name="Normal 4 6 7" xfId="15256"/>
    <cellStyle name="Normal 4 6 7 2" xfId="22496"/>
    <cellStyle name="Normal 4 6 7 2 2" xfId="34466"/>
    <cellStyle name="Normal 4 6 7 3" xfId="28509"/>
    <cellStyle name="Normal 4 6 8" xfId="15257"/>
    <cellStyle name="Normal 4 6 8 2" xfId="22497"/>
    <cellStyle name="Normal 4 6 8 2 2" xfId="34467"/>
    <cellStyle name="Normal 4 6 8 3" xfId="28510"/>
    <cellStyle name="Normal 4 6 9" xfId="15258"/>
    <cellStyle name="Normal 4 7" xfId="15259"/>
    <cellStyle name="Normal 4 7 10" xfId="15260"/>
    <cellStyle name="Normal 4 7 10 2" xfId="22498"/>
    <cellStyle name="Normal 4 7 10 2 2" xfId="34468"/>
    <cellStyle name="Normal 4 7 10 3" xfId="28511"/>
    <cellStyle name="Normal 4 7 11" xfId="15261"/>
    <cellStyle name="Normal 4 7 11 2" xfId="22499"/>
    <cellStyle name="Normal 4 7 11 2 2" xfId="34469"/>
    <cellStyle name="Normal 4 7 11 3" xfId="28512"/>
    <cellStyle name="Normal 4 7 12" xfId="15262"/>
    <cellStyle name="Normal 4 7 13" xfId="15263"/>
    <cellStyle name="Normal 4 7 2" xfId="15264"/>
    <cellStyle name="Normal 4 7 2 10" xfId="28513"/>
    <cellStyle name="Normal 4 7 2 2" xfId="15265"/>
    <cellStyle name="Normal 4 7 2 2 2" xfId="15266"/>
    <cellStyle name="Normal 4 7 2 2 2 2" xfId="15267"/>
    <cellStyle name="Normal 4 7 2 2 2 2 2" xfId="22503"/>
    <cellStyle name="Normal 4 7 2 2 2 2 2 2" xfId="34473"/>
    <cellStyle name="Normal 4 7 2 2 2 2 3" xfId="28516"/>
    <cellStyle name="Normal 4 7 2 2 2 3" xfId="15268"/>
    <cellStyle name="Normal 4 7 2 2 2 3 2" xfId="22504"/>
    <cellStyle name="Normal 4 7 2 2 2 3 2 2" xfId="34474"/>
    <cellStyle name="Normal 4 7 2 2 2 3 3" xfId="28517"/>
    <cellStyle name="Normal 4 7 2 2 2 4" xfId="22502"/>
    <cellStyle name="Normal 4 7 2 2 2 4 2" xfId="34472"/>
    <cellStyle name="Normal 4 7 2 2 2 5" xfId="28515"/>
    <cellStyle name="Normal 4 7 2 2 3" xfId="15269"/>
    <cellStyle name="Normal 4 7 2 2 3 2" xfId="15270"/>
    <cellStyle name="Normal 4 7 2 2 3 2 2" xfId="22506"/>
    <cellStyle name="Normal 4 7 2 2 3 2 2 2" xfId="34476"/>
    <cellStyle name="Normal 4 7 2 2 3 2 3" xfId="28519"/>
    <cellStyle name="Normal 4 7 2 2 3 3" xfId="22505"/>
    <cellStyle name="Normal 4 7 2 2 3 3 2" xfId="34475"/>
    <cellStyle name="Normal 4 7 2 2 3 4" xfId="28518"/>
    <cellStyle name="Normal 4 7 2 2 4" xfId="15271"/>
    <cellStyle name="Normal 4 7 2 2 4 2" xfId="22507"/>
    <cellStyle name="Normal 4 7 2 2 4 2 2" xfId="34477"/>
    <cellStyle name="Normal 4 7 2 2 4 3" xfId="28520"/>
    <cellStyle name="Normal 4 7 2 2 5" xfId="22501"/>
    <cellStyle name="Normal 4 7 2 2 5 2" xfId="34471"/>
    <cellStyle name="Normal 4 7 2 2 6" xfId="28514"/>
    <cellStyle name="Normal 4 7 2 3" xfId="15272"/>
    <cellStyle name="Normal 4 7 2 3 2" xfId="15273"/>
    <cellStyle name="Normal 4 7 2 3 2 2" xfId="15274"/>
    <cellStyle name="Normal 4 7 2 3 2 2 2" xfId="22510"/>
    <cellStyle name="Normal 4 7 2 3 2 2 2 2" xfId="34480"/>
    <cellStyle name="Normal 4 7 2 3 2 2 3" xfId="28523"/>
    <cellStyle name="Normal 4 7 2 3 2 3" xfId="22509"/>
    <cellStyle name="Normal 4 7 2 3 2 3 2" xfId="34479"/>
    <cellStyle name="Normal 4 7 2 3 2 4" xfId="28522"/>
    <cellStyle name="Normal 4 7 2 3 3" xfId="15275"/>
    <cellStyle name="Normal 4 7 2 3 3 2" xfId="22511"/>
    <cellStyle name="Normal 4 7 2 3 3 2 2" xfId="34481"/>
    <cellStyle name="Normal 4 7 2 3 3 3" xfId="28524"/>
    <cellStyle name="Normal 4 7 2 3 4" xfId="22508"/>
    <cellStyle name="Normal 4 7 2 3 4 2" xfId="34478"/>
    <cellStyle name="Normal 4 7 2 3 5" xfId="28521"/>
    <cellStyle name="Normal 4 7 2 4" xfId="15276"/>
    <cellStyle name="Normal 4 7 2 4 2" xfId="15277"/>
    <cellStyle name="Normal 4 7 2 4 2 2" xfId="22513"/>
    <cellStyle name="Normal 4 7 2 4 2 2 2" xfId="34483"/>
    <cellStyle name="Normal 4 7 2 4 2 3" xfId="28526"/>
    <cellStyle name="Normal 4 7 2 4 3" xfId="22512"/>
    <cellStyle name="Normal 4 7 2 4 3 2" xfId="34482"/>
    <cellStyle name="Normal 4 7 2 4 4" xfId="28525"/>
    <cellStyle name="Normal 4 7 2 5" xfId="15278"/>
    <cellStyle name="Normal 4 7 2 5 2" xfId="22514"/>
    <cellStyle name="Normal 4 7 2 5 2 2" xfId="34484"/>
    <cellStyle name="Normal 4 7 2 5 3" xfId="28527"/>
    <cellStyle name="Normal 4 7 2 6" xfId="15279"/>
    <cellStyle name="Normal 4 7 2 6 2" xfId="22515"/>
    <cellStyle name="Normal 4 7 2 6 2 2" xfId="34485"/>
    <cellStyle name="Normal 4 7 2 6 3" xfId="28528"/>
    <cellStyle name="Normal 4 7 2 7" xfId="15280"/>
    <cellStyle name="Normal 4 7 2 7 2" xfId="22516"/>
    <cellStyle name="Normal 4 7 2 7 2 2" xfId="34486"/>
    <cellStyle name="Normal 4 7 2 7 3" xfId="28529"/>
    <cellStyle name="Normal 4 7 2 8" xfId="15281"/>
    <cellStyle name="Normal 4 7 2 8 2" xfId="22517"/>
    <cellStyle name="Normal 4 7 2 8 2 2" xfId="34487"/>
    <cellStyle name="Normal 4 7 2 8 3" xfId="28530"/>
    <cellStyle name="Normal 4 7 2 9" xfId="22500"/>
    <cellStyle name="Normal 4 7 2 9 2" xfId="34470"/>
    <cellStyle name="Normal 4 7 3" xfId="15282"/>
    <cellStyle name="Normal 4 7 3 2" xfId="15283"/>
    <cellStyle name="Normal 4 7 3 2 2" xfId="15284"/>
    <cellStyle name="Normal 4 7 3 2 2 2" xfId="22520"/>
    <cellStyle name="Normal 4 7 3 2 2 2 2" xfId="34490"/>
    <cellStyle name="Normal 4 7 3 2 2 3" xfId="28533"/>
    <cellStyle name="Normal 4 7 3 2 3" xfId="15285"/>
    <cellStyle name="Normal 4 7 3 2 3 2" xfId="22521"/>
    <cellStyle name="Normal 4 7 3 2 3 2 2" xfId="34491"/>
    <cellStyle name="Normal 4 7 3 2 3 3" xfId="28534"/>
    <cellStyle name="Normal 4 7 3 2 4" xfId="22519"/>
    <cellStyle name="Normal 4 7 3 2 4 2" xfId="34489"/>
    <cellStyle name="Normal 4 7 3 2 5" xfId="28532"/>
    <cellStyle name="Normal 4 7 3 3" xfId="15286"/>
    <cellStyle name="Normal 4 7 3 3 2" xfId="15287"/>
    <cellStyle name="Normal 4 7 3 3 2 2" xfId="22523"/>
    <cellStyle name="Normal 4 7 3 3 2 2 2" xfId="34493"/>
    <cellStyle name="Normal 4 7 3 3 2 3" xfId="28536"/>
    <cellStyle name="Normal 4 7 3 3 3" xfId="22522"/>
    <cellStyle name="Normal 4 7 3 3 3 2" xfId="34492"/>
    <cellStyle name="Normal 4 7 3 3 4" xfId="28535"/>
    <cellStyle name="Normal 4 7 3 4" xfId="15288"/>
    <cellStyle name="Normal 4 7 3 4 2" xfId="22524"/>
    <cellStyle name="Normal 4 7 3 4 2 2" xfId="34494"/>
    <cellStyle name="Normal 4 7 3 4 3" xfId="28537"/>
    <cellStyle name="Normal 4 7 3 5" xfId="15289"/>
    <cellStyle name="Normal 4 7 3 5 2" xfId="22525"/>
    <cellStyle name="Normal 4 7 3 5 2 2" xfId="34495"/>
    <cellStyle name="Normal 4 7 3 5 3" xfId="28538"/>
    <cellStyle name="Normal 4 7 3 6" xfId="22518"/>
    <cellStyle name="Normal 4 7 3 6 2" xfId="34488"/>
    <cellStyle name="Normal 4 7 3 7" xfId="28531"/>
    <cellStyle name="Normal 4 7 4" xfId="15290"/>
    <cellStyle name="Normal 4 7 4 2" xfId="15291"/>
    <cellStyle name="Normal 4 7 4 2 2" xfId="15292"/>
    <cellStyle name="Normal 4 7 4 2 2 2" xfId="22528"/>
    <cellStyle name="Normal 4 7 4 2 2 2 2" xfId="34498"/>
    <cellStyle name="Normal 4 7 4 2 2 3" xfId="28541"/>
    <cellStyle name="Normal 4 7 4 2 3" xfId="22527"/>
    <cellStyle name="Normal 4 7 4 2 3 2" xfId="34497"/>
    <cellStyle name="Normal 4 7 4 2 4" xfId="28540"/>
    <cellStyle name="Normal 4 7 4 3" xfId="15293"/>
    <cellStyle name="Normal 4 7 4 3 2" xfId="22529"/>
    <cellStyle name="Normal 4 7 4 3 2 2" xfId="34499"/>
    <cellStyle name="Normal 4 7 4 3 3" xfId="28542"/>
    <cellStyle name="Normal 4 7 4 4" xfId="15294"/>
    <cellStyle name="Normal 4 7 4 4 2" xfId="22530"/>
    <cellStyle name="Normal 4 7 4 4 2 2" xfId="34500"/>
    <cellStyle name="Normal 4 7 4 4 3" xfId="28543"/>
    <cellStyle name="Normal 4 7 4 5" xfId="22526"/>
    <cellStyle name="Normal 4 7 4 5 2" xfId="34496"/>
    <cellStyle name="Normal 4 7 4 6" xfId="28539"/>
    <cellStyle name="Normal 4 7 5" xfId="15295"/>
    <cellStyle name="Normal 4 7 5 2" xfId="15296"/>
    <cellStyle name="Normal 4 7 5 2 2" xfId="15297"/>
    <cellStyle name="Normal 4 7 5 2 2 2" xfId="15298"/>
    <cellStyle name="Normal 4 7 5 2 2 2 2" xfId="22534"/>
    <cellStyle name="Normal 4 7 5 2 2 2 2 2" xfId="34504"/>
    <cellStyle name="Normal 4 7 5 2 2 2 3" xfId="28547"/>
    <cellStyle name="Normal 4 7 5 2 2 3" xfId="22533"/>
    <cellStyle name="Normal 4 7 5 2 2 3 2" xfId="34503"/>
    <cellStyle name="Normal 4 7 5 2 2 4" xfId="28546"/>
    <cellStyle name="Normal 4 7 5 2 3" xfId="15299"/>
    <cellStyle name="Normal 4 7 5 2 3 2" xfId="22535"/>
    <cellStyle name="Normal 4 7 5 2 3 2 2" xfId="34505"/>
    <cellStyle name="Normal 4 7 5 2 3 3" xfId="28548"/>
    <cellStyle name="Normal 4 7 5 2 4" xfId="15300"/>
    <cellStyle name="Normal 4 7 5 2 4 2" xfId="22536"/>
    <cellStyle name="Normal 4 7 5 2 4 2 2" xfId="34506"/>
    <cellStyle name="Normal 4 7 5 2 4 3" xfId="28549"/>
    <cellStyle name="Normal 4 7 5 2 5" xfId="22532"/>
    <cellStyle name="Normal 4 7 5 2 5 2" xfId="34502"/>
    <cellStyle name="Normal 4 7 5 2 6" xfId="28545"/>
    <cellStyle name="Normal 4 7 5 3" xfId="15301"/>
    <cellStyle name="Normal 4 7 5 3 2" xfId="15302"/>
    <cellStyle name="Normal 4 7 5 3 2 2" xfId="22538"/>
    <cellStyle name="Normal 4 7 5 3 2 2 2" xfId="34508"/>
    <cellStyle name="Normal 4 7 5 3 2 3" xfId="28551"/>
    <cellStyle name="Normal 4 7 5 3 3" xfId="22537"/>
    <cellStyle name="Normal 4 7 5 3 3 2" xfId="34507"/>
    <cellStyle name="Normal 4 7 5 3 4" xfId="28550"/>
    <cellStyle name="Normal 4 7 5 4" xfId="15303"/>
    <cellStyle name="Normal 4 7 5 4 2" xfId="22539"/>
    <cellStyle name="Normal 4 7 5 4 2 2" xfId="34509"/>
    <cellStyle name="Normal 4 7 5 4 3" xfId="28552"/>
    <cellStyle name="Normal 4 7 5 5" xfId="15304"/>
    <cellStyle name="Normal 4 7 5 5 2" xfId="22540"/>
    <cellStyle name="Normal 4 7 5 5 2 2" xfId="34510"/>
    <cellStyle name="Normal 4 7 5 5 3" xfId="28553"/>
    <cellStyle name="Normal 4 7 5 6" xfId="22531"/>
    <cellStyle name="Normal 4 7 5 6 2" xfId="34501"/>
    <cellStyle name="Normal 4 7 5 7" xfId="28544"/>
    <cellStyle name="Normal 4 7 6" xfId="15305"/>
    <cellStyle name="Normal 4 7 6 2" xfId="22541"/>
    <cellStyle name="Normal 4 7 6 2 2" xfId="34511"/>
    <cellStyle name="Normal 4 7 6 3" xfId="28554"/>
    <cellStyle name="Normal 4 7 7" xfId="15306"/>
    <cellStyle name="Normal 4 7 7 2" xfId="22542"/>
    <cellStyle name="Normal 4 7 7 2 2" xfId="34512"/>
    <cellStyle name="Normal 4 7 7 3" xfId="28555"/>
    <cellStyle name="Normal 4 7 8" xfId="15307"/>
    <cellStyle name="Normal 4 7 8 2" xfId="22543"/>
    <cellStyle name="Normal 4 7 8 2 2" xfId="34513"/>
    <cellStyle name="Normal 4 7 8 3" xfId="28556"/>
    <cellStyle name="Normal 4 7 9" xfId="15308"/>
    <cellStyle name="Normal 4 7 9 2" xfId="22544"/>
    <cellStyle name="Normal 4 7 9 2 2" xfId="34514"/>
    <cellStyle name="Normal 4 7 9 3" xfId="28557"/>
    <cellStyle name="Normal 4 8" xfId="15309"/>
    <cellStyle name="Normal 4 8 10" xfId="15310"/>
    <cellStyle name="Normal 4 8 10 2" xfId="22545"/>
    <cellStyle name="Normal 4 8 10 2 2" xfId="34515"/>
    <cellStyle name="Normal 4 8 10 3" xfId="28558"/>
    <cellStyle name="Normal 4 8 11" xfId="15311"/>
    <cellStyle name="Normal 4 8 2" xfId="15312"/>
    <cellStyle name="Normal 4 8 2 2" xfId="15313"/>
    <cellStyle name="Normal 4 8 2 2 2" xfId="15314"/>
    <cellStyle name="Normal 4 8 2 2 2 2" xfId="22548"/>
    <cellStyle name="Normal 4 8 2 2 2 2 2" xfId="34518"/>
    <cellStyle name="Normal 4 8 2 2 2 3" xfId="28561"/>
    <cellStyle name="Normal 4 8 2 2 3" xfId="15315"/>
    <cellStyle name="Normal 4 8 2 2 3 2" xfId="22549"/>
    <cellStyle name="Normal 4 8 2 2 3 2 2" xfId="34519"/>
    <cellStyle name="Normal 4 8 2 2 3 3" xfId="28562"/>
    <cellStyle name="Normal 4 8 2 2 4" xfId="22547"/>
    <cellStyle name="Normal 4 8 2 2 4 2" xfId="34517"/>
    <cellStyle name="Normal 4 8 2 2 5" xfId="28560"/>
    <cellStyle name="Normal 4 8 2 3" xfId="15316"/>
    <cellStyle name="Normal 4 8 2 3 2" xfId="15317"/>
    <cellStyle name="Normal 4 8 2 3 2 2" xfId="22551"/>
    <cellStyle name="Normal 4 8 2 3 2 2 2" xfId="34521"/>
    <cellStyle name="Normal 4 8 2 3 2 3" xfId="28564"/>
    <cellStyle name="Normal 4 8 2 3 3" xfId="22550"/>
    <cellStyle name="Normal 4 8 2 3 3 2" xfId="34520"/>
    <cellStyle name="Normal 4 8 2 3 4" xfId="28563"/>
    <cellStyle name="Normal 4 8 2 4" xfId="15318"/>
    <cellStyle name="Normal 4 8 2 4 2" xfId="22552"/>
    <cellStyle name="Normal 4 8 2 4 2 2" xfId="34522"/>
    <cellStyle name="Normal 4 8 2 4 3" xfId="28565"/>
    <cellStyle name="Normal 4 8 2 5" xfId="15319"/>
    <cellStyle name="Normal 4 8 2 5 2" xfId="22553"/>
    <cellStyle name="Normal 4 8 2 5 2 2" xfId="34523"/>
    <cellStyle name="Normal 4 8 2 5 3" xfId="28566"/>
    <cellStyle name="Normal 4 8 2 6" xfId="15320"/>
    <cellStyle name="Normal 4 8 2 6 2" xfId="22554"/>
    <cellStyle name="Normal 4 8 2 6 2 2" xfId="34524"/>
    <cellStyle name="Normal 4 8 2 6 3" xfId="28567"/>
    <cellStyle name="Normal 4 8 2 7" xfId="15321"/>
    <cellStyle name="Normal 4 8 2 7 2" xfId="22555"/>
    <cellStyle name="Normal 4 8 2 7 2 2" xfId="34525"/>
    <cellStyle name="Normal 4 8 2 7 3" xfId="28568"/>
    <cellStyle name="Normal 4 8 2 8" xfId="22546"/>
    <cellStyle name="Normal 4 8 2 8 2" xfId="34516"/>
    <cellStyle name="Normal 4 8 2 9" xfId="28559"/>
    <cellStyle name="Normal 4 8 3" xfId="15322"/>
    <cellStyle name="Normal 4 8 3 2" xfId="15323"/>
    <cellStyle name="Normal 4 8 3 2 2" xfId="15324"/>
    <cellStyle name="Normal 4 8 3 2 2 2" xfId="22558"/>
    <cellStyle name="Normal 4 8 3 2 2 2 2" xfId="34528"/>
    <cellStyle name="Normal 4 8 3 2 2 3" xfId="28571"/>
    <cellStyle name="Normal 4 8 3 2 3" xfId="22557"/>
    <cellStyle name="Normal 4 8 3 2 3 2" xfId="34527"/>
    <cellStyle name="Normal 4 8 3 2 4" xfId="28570"/>
    <cellStyle name="Normal 4 8 3 3" xfId="15325"/>
    <cellStyle name="Normal 4 8 3 3 2" xfId="22559"/>
    <cellStyle name="Normal 4 8 3 3 2 2" xfId="34529"/>
    <cellStyle name="Normal 4 8 3 3 3" xfId="28572"/>
    <cellStyle name="Normal 4 8 3 4" xfId="15326"/>
    <cellStyle name="Normal 4 8 3 4 2" xfId="22560"/>
    <cellStyle name="Normal 4 8 3 4 2 2" xfId="34530"/>
    <cellStyle name="Normal 4 8 3 4 3" xfId="28573"/>
    <cellStyle name="Normal 4 8 3 5" xfId="22556"/>
    <cellStyle name="Normal 4 8 3 5 2" xfId="34526"/>
    <cellStyle name="Normal 4 8 3 6" xfId="28569"/>
    <cellStyle name="Normal 4 8 4" xfId="15327"/>
    <cellStyle name="Normal 4 8 4 2" xfId="15328"/>
    <cellStyle name="Normal 4 8 4 2 2" xfId="22562"/>
    <cellStyle name="Normal 4 8 4 2 2 2" xfId="34532"/>
    <cellStyle name="Normal 4 8 4 2 3" xfId="28575"/>
    <cellStyle name="Normal 4 8 4 3" xfId="15329"/>
    <cellStyle name="Normal 4 8 4 3 2" xfId="22563"/>
    <cellStyle name="Normal 4 8 4 3 2 2" xfId="34533"/>
    <cellStyle name="Normal 4 8 4 3 3" xfId="28576"/>
    <cellStyle name="Normal 4 8 4 4" xfId="22561"/>
    <cellStyle name="Normal 4 8 4 4 2" xfId="34531"/>
    <cellStyle name="Normal 4 8 4 5" xfId="28574"/>
    <cellStyle name="Normal 4 8 5" xfId="15330"/>
    <cellStyle name="Normal 4 8 5 2" xfId="15331"/>
    <cellStyle name="Normal 4 8 5 2 2" xfId="15332"/>
    <cellStyle name="Normal 4 8 5 2 2 2" xfId="15333"/>
    <cellStyle name="Normal 4 8 5 2 2 2 2" xfId="22567"/>
    <cellStyle name="Normal 4 8 5 2 2 2 2 2" xfId="34537"/>
    <cellStyle name="Normal 4 8 5 2 2 2 3" xfId="28580"/>
    <cellStyle name="Normal 4 8 5 2 2 3" xfId="22566"/>
    <cellStyle name="Normal 4 8 5 2 2 3 2" xfId="34536"/>
    <cellStyle name="Normal 4 8 5 2 2 4" xfId="28579"/>
    <cellStyle name="Normal 4 8 5 2 3" xfId="15334"/>
    <cellStyle name="Normal 4 8 5 2 3 2" xfId="22568"/>
    <cellStyle name="Normal 4 8 5 2 3 2 2" xfId="34538"/>
    <cellStyle name="Normal 4 8 5 2 3 3" xfId="28581"/>
    <cellStyle name="Normal 4 8 5 2 4" xfId="22565"/>
    <cellStyle name="Normal 4 8 5 2 4 2" xfId="34535"/>
    <cellStyle name="Normal 4 8 5 2 5" xfId="28578"/>
    <cellStyle name="Normal 4 8 5 3" xfId="15335"/>
    <cellStyle name="Normal 4 8 5 3 2" xfId="15336"/>
    <cellStyle name="Normal 4 8 5 3 2 2" xfId="22570"/>
    <cellStyle name="Normal 4 8 5 3 2 2 2" xfId="34540"/>
    <cellStyle name="Normal 4 8 5 3 2 3" xfId="28583"/>
    <cellStyle name="Normal 4 8 5 3 3" xfId="22569"/>
    <cellStyle name="Normal 4 8 5 3 3 2" xfId="34539"/>
    <cellStyle name="Normal 4 8 5 3 4" xfId="28582"/>
    <cellStyle name="Normal 4 8 5 4" xfId="15337"/>
    <cellStyle name="Normal 4 8 5 4 2" xfId="22571"/>
    <cellStyle name="Normal 4 8 5 4 2 2" xfId="34541"/>
    <cellStyle name="Normal 4 8 5 4 3" xfId="28584"/>
    <cellStyle name="Normal 4 8 5 5" xfId="15338"/>
    <cellStyle name="Normal 4 8 5 5 2" xfId="22572"/>
    <cellStyle name="Normal 4 8 5 5 2 2" xfId="34542"/>
    <cellStyle name="Normal 4 8 5 5 3" xfId="28585"/>
    <cellStyle name="Normal 4 8 5 6" xfId="22564"/>
    <cellStyle name="Normal 4 8 5 6 2" xfId="34534"/>
    <cellStyle name="Normal 4 8 5 7" xfId="28577"/>
    <cellStyle name="Normal 4 8 6" xfId="15339"/>
    <cellStyle name="Normal 4 8 6 2" xfId="22573"/>
    <cellStyle name="Normal 4 8 6 2 2" xfId="34543"/>
    <cellStyle name="Normal 4 8 6 3" xfId="28586"/>
    <cellStyle name="Normal 4 8 7" xfId="15340"/>
    <cellStyle name="Normal 4 8 7 2" xfId="22574"/>
    <cellStyle name="Normal 4 8 7 2 2" xfId="34544"/>
    <cellStyle name="Normal 4 8 7 3" xfId="28587"/>
    <cellStyle name="Normal 4 8 8" xfId="15341"/>
    <cellStyle name="Normal 4 8 8 2" xfId="22575"/>
    <cellStyle name="Normal 4 8 8 2 2" xfId="34545"/>
    <cellStyle name="Normal 4 8 8 3" xfId="28588"/>
    <cellStyle name="Normal 4 8 9" xfId="15342"/>
    <cellStyle name="Normal 4 8 9 2" xfId="22576"/>
    <cellStyle name="Normal 4 8 9 2 2" xfId="34546"/>
    <cellStyle name="Normal 4 8 9 3" xfId="28589"/>
    <cellStyle name="Normal 4 9" xfId="15343"/>
    <cellStyle name="Normal 4 9 10" xfId="15344"/>
    <cellStyle name="Normal 4 9 10 2" xfId="22577"/>
    <cellStyle name="Normal 4 9 10 2 2" xfId="34547"/>
    <cellStyle name="Normal 4 9 10 3" xfId="28590"/>
    <cellStyle name="Normal 4 9 11" xfId="15345"/>
    <cellStyle name="Normal 4 9 2" xfId="15346"/>
    <cellStyle name="Normal 4 9 2 2" xfId="15347"/>
    <cellStyle name="Normal 4 9 2 2 2" xfId="15348"/>
    <cellStyle name="Normal 4 9 2 2 2 2" xfId="22580"/>
    <cellStyle name="Normal 4 9 2 2 2 2 2" xfId="34550"/>
    <cellStyle name="Normal 4 9 2 2 2 3" xfId="28593"/>
    <cellStyle name="Normal 4 9 2 2 3" xfId="15349"/>
    <cellStyle name="Normal 4 9 2 2 3 2" xfId="22581"/>
    <cellStyle name="Normal 4 9 2 2 3 2 2" xfId="34551"/>
    <cellStyle name="Normal 4 9 2 2 3 3" xfId="28594"/>
    <cellStyle name="Normal 4 9 2 2 4" xfId="22579"/>
    <cellStyle name="Normal 4 9 2 2 4 2" xfId="34549"/>
    <cellStyle name="Normal 4 9 2 2 5" xfId="28592"/>
    <cellStyle name="Normal 4 9 2 3" xfId="15350"/>
    <cellStyle name="Normal 4 9 2 3 2" xfId="22582"/>
    <cellStyle name="Normal 4 9 2 3 2 2" xfId="34552"/>
    <cellStyle name="Normal 4 9 2 3 3" xfId="28595"/>
    <cellStyle name="Normal 4 9 2 4" xfId="15351"/>
    <cellStyle name="Normal 4 9 2 4 2" xfId="22583"/>
    <cellStyle name="Normal 4 9 2 4 2 2" xfId="34553"/>
    <cellStyle name="Normal 4 9 2 4 3" xfId="28596"/>
    <cellStyle name="Normal 4 9 2 5" xfId="15352"/>
    <cellStyle name="Normal 4 9 2 5 2" xfId="22584"/>
    <cellStyle name="Normal 4 9 2 5 2 2" xfId="34554"/>
    <cellStyle name="Normal 4 9 2 5 3" xfId="28597"/>
    <cellStyle name="Normal 4 9 2 6" xfId="15353"/>
    <cellStyle name="Normal 4 9 2 6 2" xfId="22585"/>
    <cellStyle name="Normal 4 9 2 6 2 2" xfId="34555"/>
    <cellStyle name="Normal 4 9 2 6 3" xfId="28598"/>
    <cellStyle name="Normal 4 9 2 7" xfId="15354"/>
    <cellStyle name="Normal 4 9 2 7 2" xfId="22586"/>
    <cellStyle name="Normal 4 9 2 7 2 2" xfId="34556"/>
    <cellStyle name="Normal 4 9 2 7 3" xfId="28599"/>
    <cellStyle name="Normal 4 9 2 8" xfId="22578"/>
    <cellStyle name="Normal 4 9 2 8 2" xfId="34548"/>
    <cellStyle name="Normal 4 9 2 9" xfId="28591"/>
    <cellStyle name="Normal 4 9 3" xfId="15355"/>
    <cellStyle name="Normal 4 9 3 2" xfId="15356"/>
    <cellStyle name="Normal 4 9 3 2 2" xfId="22588"/>
    <cellStyle name="Normal 4 9 3 2 2 2" xfId="34558"/>
    <cellStyle name="Normal 4 9 3 2 3" xfId="28601"/>
    <cellStyle name="Normal 4 9 3 3" xfId="15357"/>
    <cellStyle name="Normal 4 9 3 3 2" xfId="22589"/>
    <cellStyle name="Normal 4 9 3 3 2 2" xfId="34559"/>
    <cellStyle name="Normal 4 9 3 3 3" xfId="28602"/>
    <cellStyle name="Normal 4 9 3 4" xfId="15358"/>
    <cellStyle name="Normal 4 9 3 4 2" xfId="22590"/>
    <cellStyle name="Normal 4 9 3 4 2 2" xfId="34560"/>
    <cellStyle name="Normal 4 9 3 4 3" xfId="28603"/>
    <cellStyle name="Normal 4 9 3 5" xfId="22587"/>
    <cellStyle name="Normal 4 9 3 5 2" xfId="34557"/>
    <cellStyle name="Normal 4 9 3 6" xfId="28600"/>
    <cellStyle name="Normal 4 9 4" xfId="15359"/>
    <cellStyle name="Normal 4 9 4 2" xfId="15360"/>
    <cellStyle name="Normal 4 9 4 2 2" xfId="22592"/>
    <cellStyle name="Normal 4 9 4 2 2 2" xfId="34562"/>
    <cellStyle name="Normal 4 9 4 2 3" xfId="28605"/>
    <cellStyle name="Normal 4 9 4 3" xfId="15361"/>
    <cellStyle name="Normal 4 9 4 3 2" xfId="22593"/>
    <cellStyle name="Normal 4 9 4 3 2 2" xfId="34563"/>
    <cellStyle name="Normal 4 9 4 3 3" xfId="28606"/>
    <cellStyle name="Normal 4 9 4 4" xfId="22591"/>
    <cellStyle name="Normal 4 9 4 4 2" xfId="34561"/>
    <cellStyle name="Normal 4 9 4 5" xfId="28604"/>
    <cellStyle name="Normal 4 9 5" xfId="15362"/>
    <cellStyle name="Normal 4 9 5 2" xfId="22594"/>
    <cellStyle name="Normal 4 9 5 2 2" xfId="34564"/>
    <cellStyle name="Normal 4 9 5 3" xfId="28607"/>
    <cellStyle name="Normal 4 9 6" xfId="15363"/>
    <cellStyle name="Normal 4 9 6 2" xfId="22595"/>
    <cellStyle name="Normal 4 9 6 2 2" xfId="34565"/>
    <cellStyle name="Normal 4 9 6 3" xfId="28608"/>
    <cellStyle name="Normal 4 9 7" xfId="15364"/>
    <cellStyle name="Normal 4 9 7 2" xfId="22596"/>
    <cellStyle name="Normal 4 9 7 2 2" xfId="34566"/>
    <cellStyle name="Normal 4 9 7 3" xfId="28609"/>
    <cellStyle name="Normal 4 9 8" xfId="15365"/>
    <cellStyle name="Normal 4 9 8 2" xfId="22597"/>
    <cellStyle name="Normal 4 9 8 2 2" xfId="34567"/>
    <cellStyle name="Normal 4 9 8 3" xfId="28610"/>
    <cellStyle name="Normal 4 9 9" xfId="15366"/>
    <cellStyle name="Normal 4 9 9 2" xfId="22598"/>
    <cellStyle name="Normal 4 9 9 2 2" xfId="34568"/>
    <cellStyle name="Normal 4 9 9 3" xfId="28611"/>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2 6 2" xfId="34570"/>
    <cellStyle name="Normal 40 2 7" xfId="28613"/>
    <cellStyle name="Normal 40 3" xfId="15375"/>
    <cellStyle name="Normal 40 4" xfId="15376"/>
    <cellStyle name="Normal 40 5" xfId="15377"/>
    <cellStyle name="Normal 40 6" xfId="22599"/>
    <cellStyle name="Normal 40 6 2" xfId="34569"/>
    <cellStyle name="Normal 40 7" xfId="28612"/>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2 6 2" xfId="34572"/>
    <cellStyle name="Normal 41 2 7" xfId="28615"/>
    <cellStyle name="Normal 41 3" xfId="15405"/>
    <cellStyle name="Normal 41 3 2" xfId="15406"/>
    <cellStyle name="Normal 41 3 3" xfId="22603"/>
    <cellStyle name="Normal 41 3 3 2" xfId="34573"/>
    <cellStyle name="Normal 41 3 4" xfId="28616"/>
    <cellStyle name="Normal 41 4" xfId="15407"/>
    <cellStyle name="Normal 41 5" xfId="15408"/>
    <cellStyle name="Normal 41 6" xfId="22601"/>
    <cellStyle name="Normal 41 6 2" xfId="34571"/>
    <cellStyle name="Normal 41 7" xfId="28614"/>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2 6 2" xfId="34575"/>
    <cellStyle name="Normal 42 2 7" xfId="28618"/>
    <cellStyle name="Normal 42 3" xfId="15437"/>
    <cellStyle name="Normal 42 3 2" xfId="15438"/>
    <cellStyle name="Normal 42 3 3" xfId="22606"/>
    <cellStyle name="Normal 42 3 3 2" xfId="34576"/>
    <cellStyle name="Normal 42 3 4" xfId="28619"/>
    <cellStyle name="Normal 42 4" xfId="15439"/>
    <cellStyle name="Normal 42 5" xfId="15440"/>
    <cellStyle name="Normal 42 6" xfId="22604"/>
    <cellStyle name="Normal 42 6 2" xfId="34574"/>
    <cellStyle name="Normal 42 7" xfId="28617"/>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2 6 2" xfId="34578"/>
    <cellStyle name="Normal 43 2 7" xfId="28621"/>
    <cellStyle name="Normal 43 3" xfId="15460"/>
    <cellStyle name="Normal 43 4" xfId="15461"/>
    <cellStyle name="Normal 43 5" xfId="15462"/>
    <cellStyle name="Normal 43 6" xfId="22607"/>
    <cellStyle name="Normal 43 6 2" xfId="34577"/>
    <cellStyle name="Normal 43 7" xfId="28620"/>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3 2 2" xfId="34580"/>
    <cellStyle name="Normal 44 3 3" xfId="28623"/>
    <cellStyle name="Normal 44 4" xfId="15484"/>
    <cellStyle name="Normal 44 5" xfId="15485"/>
    <cellStyle name="Normal 44 6" xfId="22609"/>
    <cellStyle name="Normal 44 6 2" xfId="34579"/>
    <cellStyle name="Normal 44 7" xfId="28622"/>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3 2 2" xfId="34582"/>
    <cellStyle name="Normal 45 3 3" xfId="28625"/>
    <cellStyle name="Normal 45 4" xfId="15499"/>
    <cellStyle name="Normal 45 5" xfId="15500"/>
    <cellStyle name="Normal 45 6" xfId="22611"/>
    <cellStyle name="Normal 45 6 2" xfId="34581"/>
    <cellStyle name="Normal 45 7" xfId="28624"/>
    <cellStyle name="Normal 450" xfId="15501"/>
    <cellStyle name="Normal 451" xfId="15502"/>
    <cellStyle name="Normal 452" xfId="15503"/>
    <cellStyle name="Normal 452 2" xfId="22613"/>
    <cellStyle name="Normal 452 2 2" xfId="34583"/>
    <cellStyle name="Normal 452 3" xfId="28626"/>
    <cellStyle name="Normal 453" xfId="15504"/>
    <cellStyle name="Normal 453 2" xfId="22614"/>
    <cellStyle name="Normal 453 2 2" xfId="34584"/>
    <cellStyle name="Normal 453 3" xfId="28627"/>
    <cellStyle name="Normal 454" xfId="15505"/>
    <cellStyle name="Normal 454 2" xfId="22615"/>
    <cellStyle name="Normal 454 2 2" xfId="34585"/>
    <cellStyle name="Normal 454 3" xfId="28628"/>
    <cellStyle name="Normal 455" xfId="15506"/>
    <cellStyle name="Normal 455 2" xfId="22616"/>
    <cellStyle name="Normal 455 2 2" xfId="34586"/>
    <cellStyle name="Normal 455 3" xfId="28629"/>
    <cellStyle name="Normal 456" xfId="15507"/>
    <cellStyle name="Normal 456 2" xfId="22617"/>
    <cellStyle name="Normal 456 2 2" xfId="34587"/>
    <cellStyle name="Normal 456 3" xfId="28630"/>
    <cellStyle name="Normal 457" xfId="15508"/>
    <cellStyle name="Normal 457 2" xfId="22618"/>
    <cellStyle name="Normal 457 2 2" xfId="34588"/>
    <cellStyle name="Normal 457 3" xfId="28631"/>
    <cellStyle name="Normal 458" xfId="15509"/>
    <cellStyle name="Normal 458 2" xfId="22619"/>
    <cellStyle name="Normal 458 2 2" xfId="34589"/>
    <cellStyle name="Normal 458 3" xfId="28632"/>
    <cellStyle name="Normal 459" xfId="15510"/>
    <cellStyle name="Normal 459 2" xfId="22620"/>
    <cellStyle name="Normal 459 2 2" xfId="34590"/>
    <cellStyle name="Normal 459 3" xfId="28633"/>
    <cellStyle name="Normal 46" xfId="15511"/>
    <cellStyle name="Normal 46 2" xfId="15512"/>
    <cellStyle name="Normal 46 3" xfId="15513"/>
    <cellStyle name="Normal 46 3 2" xfId="22622"/>
    <cellStyle name="Normal 46 3 2 2" xfId="34592"/>
    <cellStyle name="Normal 46 3 3" xfId="28635"/>
    <cellStyle name="Normal 46 4" xfId="15514"/>
    <cellStyle name="Normal 46 5" xfId="15515"/>
    <cellStyle name="Normal 46 6" xfId="22621"/>
    <cellStyle name="Normal 46 6 2" xfId="34591"/>
    <cellStyle name="Normal 46 7" xfId="28634"/>
    <cellStyle name="Normal 460" xfId="15516"/>
    <cellStyle name="Normal 460 2" xfId="22623"/>
    <cellStyle name="Normal 460 2 2" xfId="34593"/>
    <cellStyle name="Normal 460 3" xfId="28636"/>
    <cellStyle name="Normal 461" xfId="15517"/>
    <cellStyle name="Normal 461 2" xfId="22624"/>
    <cellStyle name="Normal 461 2 2" xfId="34594"/>
    <cellStyle name="Normal 461 3" xfId="28637"/>
    <cellStyle name="Normal 462" xfId="15518"/>
    <cellStyle name="Normal 462 2" xfId="22625"/>
    <cellStyle name="Normal 462 2 2" xfId="34595"/>
    <cellStyle name="Normal 462 3" xfId="28638"/>
    <cellStyle name="Normal 463" xfId="15519"/>
    <cellStyle name="Normal 463 2" xfId="22626"/>
    <cellStyle name="Normal 463 2 2" xfId="34596"/>
    <cellStyle name="Normal 463 3" xfId="28639"/>
    <cellStyle name="Normal 464" xfId="15520"/>
    <cellStyle name="Normal 464 2" xfId="22627"/>
    <cellStyle name="Normal 464 2 2" xfId="34597"/>
    <cellStyle name="Normal 464 3" xfId="28640"/>
    <cellStyle name="Normal 465" xfId="15521"/>
    <cellStyle name="Normal 465 2" xfId="22628"/>
    <cellStyle name="Normal 465 2 2" xfId="34598"/>
    <cellStyle name="Normal 465 3" xfId="28641"/>
    <cellStyle name="Normal 466" xfId="15522"/>
    <cellStyle name="Normal 466 2" xfId="22629"/>
    <cellStyle name="Normal 466 2 2" xfId="34599"/>
    <cellStyle name="Normal 466 3" xfId="28642"/>
    <cellStyle name="Normal 467" xfId="15523"/>
    <cellStyle name="Normal 467 2" xfId="22630"/>
    <cellStyle name="Normal 467 2 2" xfId="34600"/>
    <cellStyle name="Normal 467 3" xfId="28643"/>
    <cellStyle name="Normal 468" xfId="15524"/>
    <cellStyle name="Normal 468 2" xfId="22631"/>
    <cellStyle name="Normal 468 2 2" xfId="34601"/>
    <cellStyle name="Normal 468 3" xfId="28644"/>
    <cellStyle name="Normal 469" xfId="15525"/>
    <cellStyle name="Normal 469 2" xfId="22632"/>
    <cellStyle name="Normal 469 2 2" xfId="34602"/>
    <cellStyle name="Normal 469 3" xfId="28645"/>
    <cellStyle name="Normal 47" xfId="15526"/>
    <cellStyle name="Normal 47 2" xfId="15527"/>
    <cellStyle name="Normal 47 3" xfId="15528"/>
    <cellStyle name="Normal 47 3 2" xfId="22634"/>
    <cellStyle name="Normal 47 3 2 2" xfId="34604"/>
    <cellStyle name="Normal 47 3 3" xfId="28647"/>
    <cellStyle name="Normal 47 4" xfId="15529"/>
    <cellStyle name="Normal 47 5" xfId="22633"/>
    <cellStyle name="Normal 47 5 2" xfId="34603"/>
    <cellStyle name="Normal 47 6" xfId="28646"/>
    <cellStyle name="Normal 470" xfId="15530"/>
    <cellStyle name="Normal 470 2" xfId="22635"/>
    <cellStyle name="Normal 470 2 2" xfId="34605"/>
    <cellStyle name="Normal 470 3" xfId="28648"/>
    <cellStyle name="Normal 471" xfId="15531"/>
    <cellStyle name="Normal 471 2" xfId="22636"/>
    <cellStyle name="Normal 471 2 2" xfId="34606"/>
    <cellStyle name="Normal 471 3" xfId="28649"/>
    <cellStyle name="Normal 472" xfId="15532"/>
    <cellStyle name="Normal 472 2" xfId="22637"/>
    <cellStyle name="Normal 472 2 2" xfId="34607"/>
    <cellStyle name="Normal 472 3" xfId="28650"/>
    <cellStyle name="Normal 473" xfId="15533"/>
    <cellStyle name="Normal 473 2" xfId="22638"/>
    <cellStyle name="Normal 473 2 2" xfId="34608"/>
    <cellStyle name="Normal 473 3" xfId="28651"/>
    <cellStyle name="Normal 474" xfId="15534"/>
    <cellStyle name="Normal 474 2" xfId="22639"/>
    <cellStyle name="Normal 474 2 2" xfId="34609"/>
    <cellStyle name="Normal 474 3" xfId="28652"/>
    <cellStyle name="Normal 475" xfId="15535"/>
    <cellStyle name="Normal 475 2" xfId="22640"/>
    <cellStyle name="Normal 475 2 2" xfId="34610"/>
    <cellStyle name="Normal 475 3" xfId="28653"/>
    <cellStyle name="Normal 476" xfId="15536"/>
    <cellStyle name="Normal 476 2" xfId="22641"/>
    <cellStyle name="Normal 476 2 2" xfId="34611"/>
    <cellStyle name="Normal 476 3" xfId="28654"/>
    <cellStyle name="Normal 477" xfId="15537"/>
    <cellStyle name="Normal 477 2" xfId="22642"/>
    <cellStyle name="Normal 477 2 2" xfId="34612"/>
    <cellStyle name="Normal 477 3" xfId="28655"/>
    <cellStyle name="Normal 478" xfId="15538"/>
    <cellStyle name="Normal 478 2" xfId="22643"/>
    <cellStyle name="Normal 478 2 2" xfId="34613"/>
    <cellStyle name="Normal 478 3" xfId="28656"/>
    <cellStyle name="Normal 479" xfId="15539"/>
    <cellStyle name="Normal 479 2" xfId="22644"/>
    <cellStyle name="Normal 479 2 2" xfId="34614"/>
    <cellStyle name="Normal 479 3" xfId="28657"/>
    <cellStyle name="Normal 48" xfId="15540"/>
    <cellStyle name="Normal 48 2" xfId="22645"/>
    <cellStyle name="Normal 48 2 2" xfId="34615"/>
    <cellStyle name="Normal 48 3" xfId="28658"/>
    <cellStyle name="Normal 480" xfId="15541"/>
    <cellStyle name="Normal 480 2" xfId="22646"/>
    <cellStyle name="Normal 480 2 2" xfId="34616"/>
    <cellStyle name="Normal 480 3" xfId="28659"/>
    <cellStyle name="Normal 481" xfId="15542"/>
    <cellStyle name="Normal 481 2" xfId="22647"/>
    <cellStyle name="Normal 481 2 2" xfId="34617"/>
    <cellStyle name="Normal 481 3" xfId="28660"/>
    <cellStyle name="Normal 482" xfId="15543"/>
    <cellStyle name="Normal 482 2" xfId="22648"/>
    <cellStyle name="Normal 482 2 2" xfId="34618"/>
    <cellStyle name="Normal 482 3" xfId="28661"/>
    <cellStyle name="Normal 483" xfId="15544"/>
    <cellStyle name="Normal 483 2" xfId="22649"/>
    <cellStyle name="Normal 483 2 2" xfId="34619"/>
    <cellStyle name="Normal 483 3" xfId="28662"/>
    <cellStyle name="Normal 484" xfId="15545"/>
    <cellStyle name="Normal 484 2" xfId="22650"/>
    <cellStyle name="Normal 484 2 2" xfId="34620"/>
    <cellStyle name="Normal 484 3" xfId="28663"/>
    <cellStyle name="Normal 485" xfId="15546"/>
    <cellStyle name="Normal 485 2" xfId="22651"/>
    <cellStyle name="Normal 485 2 2" xfId="34621"/>
    <cellStyle name="Normal 485 3" xfId="28664"/>
    <cellStyle name="Normal 486" xfId="15547"/>
    <cellStyle name="Normal 486 2" xfId="22652"/>
    <cellStyle name="Normal 486 2 2" xfId="34622"/>
    <cellStyle name="Normal 486 3" xfId="28665"/>
    <cellStyle name="Normal 487" xfId="15548"/>
    <cellStyle name="Normal 487 2" xfId="22653"/>
    <cellStyle name="Normal 487 2 2" xfId="34623"/>
    <cellStyle name="Normal 487 3" xfId="28666"/>
    <cellStyle name="Normal 488" xfId="15549"/>
    <cellStyle name="Normal 488 2" xfId="22654"/>
    <cellStyle name="Normal 488 2 2" xfId="34624"/>
    <cellStyle name="Normal 488 3" xfId="28667"/>
    <cellStyle name="Normal 489" xfId="15550"/>
    <cellStyle name="Normal 489 2" xfId="22655"/>
    <cellStyle name="Normal 489 2 2" xfId="34625"/>
    <cellStyle name="Normal 489 3" xfId="28668"/>
    <cellStyle name="Normal 49" xfId="15551"/>
    <cellStyle name="Normal 49 2" xfId="22656"/>
    <cellStyle name="Normal 49 2 2" xfId="34626"/>
    <cellStyle name="Normal 49 3" xfId="28669"/>
    <cellStyle name="Normal 490" xfId="15552"/>
    <cellStyle name="Normal 490 2" xfId="22657"/>
    <cellStyle name="Normal 490 2 2" xfId="34627"/>
    <cellStyle name="Normal 490 3" xfId="28670"/>
    <cellStyle name="Normal 491" xfId="15553"/>
    <cellStyle name="Normal 491 2" xfId="22658"/>
    <cellStyle name="Normal 491 2 2" xfId="34628"/>
    <cellStyle name="Normal 491 3" xfId="28671"/>
    <cellStyle name="Normal 492" xfId="15554"/>
    <cellStyle name="Normal 492 2" xfId="22659"/>
    <cellStyle name="Normal 492 2 2" xfId="34629"/>
    <cellStyle name="Normal 492 3" xfId="28672"/>
    <cellStyle name="Normal 493" xfId="15555"/>
    <cellStyle name="Normal 493 2" xfId="22660"/>
    <cellStyle name="Normal 493 2 2" xfId="34630"/>
    <cellStyle name="Normal 493 3" xfId="28673"/>
    <cellStyle name="Normal 494" xfId="15556"/>
    <cellStyle name="Normal 494 2" xfId="22661"/>
    <cellStyle name="Normal 494 2 2" xfId="34631"/>
    <cellStyle name="Normal 494 3" xfId="28674"/>
    <cellStyle name="Normal 495" xfId="15557"/>
    <cellStyle name="Normal 495 2" xfId="22662"/>
    <cellStyle name="Normal 495 2 2" xfId="34632"/>
    <cellStyle name="Normal 495 3" xfId="28675"/>
    <cellStyle name="Normal 496" xfId="15558"/>
    <cellStyle name="Normal 496 2" xfId="22663"/>
    <cellStyle name="Normal 496 2 2" xfId="34633"/>
    <cellStyle name="Normal 496 3" xfId="28676"/>
    <cellStyle name="Normal 497" xfId="15559"/>
    <cellStyle name="Normal 497 2" xfId="22664"/>
    <cellStyle name="Normal 497 2 2" xfId="34634"/>
    <cellStyle name="Normal 497 3" xfId="28677"/>
    <cellStyle name="Normal 498" xfId="15560"/>
    <cellStyle name="Normal 498 2" xfId="22665"/>
    <cellStyle name="Normal 498 2 2" xfId="34635"/>
    <cellStyle name="Normal 498 3" xfId="28678"/>
    <cellStyle name="Normal 499" xfId="15561"/>
    <cellStyle name="Normal 499 2" xfId="22666"/>
    <cellStyle name="Normal 499 2 2" xfId="34636"/>
    <cellStyle name="Normal 499 3" xfId="28679"/>
    <cellStyle name="Normal 5" xfId="15562"/>
    <cellStyle name="Normal 5 10" xfId="15563"/>
    <cellStyle name="Normal 5 10 10" xfId="15564"/>
    <cellStyle name="Normal 5 10 11" xfId="22668"/>
    <cellStyle name="Normal 5 10 11 2" xfId="34638"/>
    <cellStyle name="Normal 5 10 12" xfId="28681"/>
    <cellStyle name="Normal 5 10 2" xfId="15565"/>
    <cellStyle name="Normal 5 10 2 2" xfId="15566"/>
    <cellStyle name="Normal 5 10 2 2 2" xfId="15567"/>
    <cellStyle name="Normal 5 10 2 2 2 2" xfId="22671"/>
    <cellStyle name="Normal 5 10 2 2 2 2 2" xfId="34641"/>
    <cellStyle name="Normal 5 10 2 2 2 3" xfId="28684"/>
    <cellStyle name="Normal 5 10 2 2 3" xfId="15568"/>
    <cellStyle name="Normal 5 10 2 2 3 2" xfId="22672"/>
    <cellStyle name="Normal 5 10 2 2 3 2 2" xfId="34642"/>
    <cellStyle name="Normal 5 10 2 2 3 3" xfId="28685"/>
    <cellStyle name="Normal 5 10 2 2 4" xfId="22670"/>
    <cellStyle name="Normal 5 10 2 2 4 2" xfId="34640"/>
    <cellStyle name="Normal 5 10 2 2 5" xfId="28683"/>
    <cellStyle name="Normal 5 10 2 3" xfId="15569"/>
    <cellStyle name="Normal 5 10 2 3 2" xfId="22673"/>
    <cellStyle name="Normal 5 10 2 3 2 2" xfId="34643"/>
    <cellStyle name="Normal 5 10 2 3 3" xfId="28686"/>
    <cellStyle name="Normal 5 10 2 4" xfId="15570"/>
    <cellStyle name="Normal 5 10 2 4 2" xfId="22674"/>
    <cellStyle name="Normal 5 10 2 4 2 2" xfId="34644"/>
    <cellStyle name="Normal 5 10 2 4 3" xfId="28687"/>
    <cellStyle name="Normal 5 10 2 5" xfId="15571"/>
    <cellStyle name="Normal 5 10 2 5 2" xfId="22675"/>
    <cellStyle name="Normal 5 10 2 5 2 2" xfId="34645"/>
    <cellStyle name="Normal 5 10 2 5 3" xfId="28688"/>
    <cellStyle name="Normal 5 10 2 6" xfId="15572"/>
    <cellStyle name="Normal 5 10 2 6 2" xfId="22676"/>
    <cellStyle name="Normal 5 10 2 6 2 2" xfId="34646"/>
    <cellStyle name="Normal 5 10 2 6 3" xfId="28689"/>
    <cellStyle name="Normal 5 10 2 7" xfId="15573"/>
    <cellStyle name="Normal 5 10 2 7 2" xfId="22677"/>
    <cellStyle name="Normal 5 10 2 7 2 2" xfId="34647"/>
    <cellStyle name="Normal 5 10 2 7 3" xfId="28690"/>
    <cellStyle name="Normal 5 10 2 8" xfId="22669"/>
    <cellStyle name="Normal 5 10 2 8 2" xfId="34639"/>
    <cellStyle name="Normal 5 10 2 9" xfId="28682"/>
    <cellStyle name="Normal 5 10 3" xfId="15574"/>
    <cellStyle name="Normal 5 10 3 2" xfId="15575"/>
    <cellStyle name="Normal 5 10 3 2 2" xfId="22679"/>
    <cellStyle name="Normal 5 10 3 2 2 2" xfId="34649"/>
    <cellStyle name="Normal 5 10 3 2 3" xfId="28692"/>
    <cellStyle name="Normal 5 10 3 3" xfId="22678"/>
    <cellStyle name="Normal 5 10 3 3 2" xfId="34648"/>
    <cellStyle name="Normal 5 10 3 4" xfId="28691"/>
    <cellStyle name="Normal 5 10 4" xfId="15576"/>
    <cellStyle name="Normal 5 10 4 2" xfId="15577"/>
    <cellStyle name="Normal 5 10 4 2 2" xfId="22681"/>
    <cellStyle name="Normal 5 10 4 2 2 2" xfId="34651"/>
    <cellStyle name="Normal 5 10 4 2 3" xfId="28694"/>
    <cellStyle name="Normal 5 10 4 3" xfId="22680"/>
    <cellStyle name="Normal 5 10 4 3 2" xfId="34650"/>
    <cellStyle name="Normal 5 10 4 4" xfId="28693"/>
    <cellStyle name="Normal 5 10 5" xfId="15578"/>
    <cellStyle name="Normal 5 10 5 2" xfId="22682"/>
    <cellStyle name="Normal 5 10 5 2 2" xfId="34652"/>
    <cellStyle name="Normal 5 10 5 3" xfId="28695"/>
    <cellStyle name="Normal 5 10 6" xfId="15579"/>
    <cellStyle name="Normal 5 10 6 2" xfId="22683"/>
    <cellStyle name="Normal 5 10 6 2 2" xfId="34653"/>
    <cellStyle name="Normal 5 10 6 3" xfId="28696"/>
    <cellStyle name="Normal 5 10 7" xfId="15580"/>
    <cellStyle name="Normal 5 10 7 2" xfId="22684"/>
    <cellStyle name="Normal 5 10 7 2 2" xfId="34654"/>
    <cellStyle name="Normal 5 10 7 3" xfId="28697"/>
    <cellStyle name="Normal 5 10 8" xfId="15581"/>
    <cellStyle name="Normal 5 10 8 2" xfId="22685"/>
    <cellStyle name="Normal 5 10 8 2 2" xfId="34655"/>
    <cellStyle name="Normal 5 10 8 3" xfId="28698"/>
    <cellStyle name="Normal 5 10 9" xfId="15582"/>
    <cellStyle name="Normal 5 10 9 2" xfId="22686"/>
    <cellStyle name="Normal 5 10 9 2 2" xfId="34656"/>
    <cellStyle name="Normal 5 10 9 3" xfId="28699"/>
    <cellStyle name="Normal 5 11" xfId="15583"/>
    <cellStyle name="Normal 5 11 10" xfId="28700"/>
    <cellStyle name="Normal 5 11 2" xfId="15584"/>
    <cellStyle name="Normal 5 11 2 2" xfId="15585"/>
    <cellStyle name="Normal 5 11 2 2 2" xfId="22689"/>
    <cellStyle name="Normal 5 11 2 2 2 2" xfId="34659"/>
    <cellStyle name="Normal 5 11 2 2 3" xfId="28702"/>
    <cellStyle name="Normal 5 11 2 3" xfId="15586"/>
    <cellStyle name="Normal 5 11 2 3 2" xfId="22690"/>
    <cellStyle name="Normal 5 11 2 3 2 2" xfId="34660"/>
    <cellStyle name="Normal 5 11 2 3 3" xfId="28703"/>
    <cellStyle name="Normal 5 11 2 4" xfId="15587"/>
    <cellStyle name="Normal 5 11 2 4 2" xfId="22691"/>
    <cellStyle name="Normal 5 11 2 4 2 2" xfId="34661"/>
    <cellStyle name="Normal 5 11 2 4 3" xfId="28704"/>
    <cellStyle name="Normal 5 11 2 5" xfId="15588"/>
    <cellStyle name="Normal 5 11 2 5 2" xfId="22692"/>
    <cellStyle name="Normal 5 11 2 5 2 2" xfId="34662"/>
    <cellStyle name="Normal 5 11 2 5 3" xfId="28705"/>
    <cellStyle name="Normal 5 11 2 6" xfId="15589"/>
    <cellStyle name="Normal 5 11 2 6 2" xfId="22693"/>
    <cellStyle name="Normal 5 11 2 6 2 2" xfId="34663"/>
    <cellStyle name="Normal 5 11 2 6 3" xfId="28706"/>
    <cellStyle name="Normal 5 11 2 7" xfId="22688"/>
    <cellStyle name="Normal 5 11 2 7 2" xfId="34658"/>
    <cellStyle name="Normal 5 11 2 8" xfId="28701"/>
    <cellStyle name="Normal 5 11 3" xfId="15590"/>
    <cellStyle name="Normal 5 11 3 2" xfId="15591"/>
    <cellStyle name="Normal 5 11 3 2 2" xfId="22695"/>
    <cellStyle name="Normal 5 11 3 2 2 2" xfId="34665"/>
    <cellStyle name="Normal 5 11 3 2 3" xfId="28708"/>
    <cellStyle name="Normal 5 11 3 3" xfId="22694"/>
    <cellStyle name="Normal 5 11 3 3 2" xfId="34664"/>
    <cellStyle name="Normal 5 11 3 4" xfId="28707"/>
    <cellStyle name="Normal 5 11 4" xfId="15592"/>
    <cellStyle name="Normal 5 11 4 2" xfId="15593"/>
    <cellStyle name="Normal 5 11 4 2 2" xfId="22697"/>
    <cellStyle name="Normal 5 11 4 2 2 2" xfId="34667"/>
    <cellStyle name="Normal 5 11 4 2 3" xfId="28710"/>
    <cellStyle name="Normal 5 11 4 3" xfId="22696"/>
    <cellStyle name="Normal 5 11 4 3 2" xfId="34666"/>
    <cellStyle name="Normal 5 11 4 4" xfId="28709"/>
    <cellStyle name="Normal 5 11 5" xfId="15594"/>
    <cellStyle name="Normal 5 11 5 2" xfId="22698"/>
    <cellStyle name="Normal 5 11 5 2 2" xfId="34668"/>
    <cellStyle name="Normal 5 11 5 3" xfId="28711"/>
    <cellStyle name="Normal 5 11 6" xfId="15595"/>
    <cellStyle name="Normal 5 11 6 2" xfId="22699"/>
    <cellStyle name="Normal 5 11 6 2 2" xfId="34669"/>
    <cellStyle name="Normal 5 11 6 3" xfId="28712"/>
    <cellStyle name="Normal 5 11 7" xfId="15596"/>
    <cellStyle name="Normal 5 11 7 2" xfId="22700"/>
    <cellStyle name="Normal 5 11 7 2 2" xfId="34670"/>
    <cellStyle name="Normal 5 11 7 3" xfId="28713"/>
    <cellStyle name="Normal 5 11 8" xfId="15597"/>
    <cellStyle name="Normal 5 11 9" xfId="22687"/>
    <cellStyle name="Normal 5 11 9 2" xfId="34657"/>
    <cellStyle name="Normal 5 12" xfId="15598"/>
    <cellStyle name="Normal 5 12 2" xfId="15599"/>
    <cellStyle name="Normal 5 12 2 2" xfId="15600"/>
    <cellStyle name="Normal 5 12 2 2 2" xfId="22703"/>
    <cellStyle name="Normal 5 12 2 2 2 2" xfId="34673"/>
    <cellStyle name="Normal 5 12 2 2 3" xfId="28716"/>
    <cellStyle name="Normal 5 12 2 3" xfId="15601"/>
    <cellStyle name="Normal 5 12 2 3 2" xfId="22704"/>
    <cellStyle name="Normal 5 12 2 3 2 2" xfId="34674"/>
    <cellStyle name="Normal 5 12 2 3 3" xfId="28717"/>
    <cellStyle name="Normal 5 12 2 4" xfId="15602"/>
    <cellStyle name="Normal 5 12 2 4 2" xfId="22705"/>
    <cellStyle name="Normal 5 12 2 4 2 2" xfId="34675"/>
    <cellStyle name="Normal 5 12 2 4 3" xfId="28718"/>
    <cellStyle name="Normal 5 12 2 5" xfId="15603"/>
    <cellStyle name="Normal 5 12 2 5 2" xfId="22706"/>
    <cellStyle name="Normal 5 12 2 5 2 2" xfId="34676"/>
    <cellStyle name="Normal 5 12 2 5 3" xfId="28719"/>
    <cellStyle name="Normal 5 12 2 6" xfId="15604"/>
    <cellStyle name="Normal 5 12 2 6 2" xfId="22707"/>
    <cellStyle name="Normal 5 12 2 6 2 2" xfId="34677"/>
    <cellStyle name="Normal 5 12 2 6 3" xfId="28720"/>
    <cellStyle name="Normal 5 12 2 7" xfId="22702"/>
    <cellStyle name="Normal 5 12 2 7 2" xfId="34672"/>
    <cellStyle name="Normal 5 12 2 8" xfId="28715"/>
    <cellStyle name="Normal 5 12 3" xfId="15605"/>
    <cellStyle name="Normal 5 12 3 2" xfId="22708"/>
    <cellStyle name="Normal 5 12 3 2 2" xfId="34678"/>
    <cellStyle name="Normal 5 12 3 3" xfId="28721"/>
    <cellStyle name="Normal 5 12 4" xfId="15606"/>
    <cellStyle name="Normal 5 12 4 2" xfId="22709"/>
    <cellStyle name="Normal 5 12 4 2 2" xfId="34679"/>
    <cellStyle name="Normal 5 12 4 3" xfId="28722"/>
    <cellStyle name="Normal 5 12 5" xfId="15607"/>
    <cellStyle name="Normal 5 12 5 2" xfId="22710"/>
    <cellStyle name="Normal 5 12 5 2 2" xfId="34680"/>
    <cellStyle name="Normal 5 12 5 3" xfId="28723"/>
    <cellStyle name="Normal 5 12 6" xfId="22701"/>
    <cellStyle name="Normal 5 12 6 2" xfId="34671"/>
    <cellStyle name="Normal 5 12 7" xfId="28714"/>
    <cellStyle name="Normal 5 13" xfId="15608"/>
    <cellStyle name="Normal 5 13 2" xfId="15609"/>
    <cellStyle name="Normal 5 13 2 2" xfId="15610"/>
    <cellStyle name="Normal 5 13 2 2 2" xfId="22713"/>
    <cellStyle name="Normal 5 13 2 2 2 2" xfId="34683"/>
    <cellStyle name="Normal 5 13 2 2 3" xfId="28726"/>
    <cellStyle name="Normal 5 13 2 3" xfId="22712"/>
    <cellStyle name="Normal 5 13 2 3 2" xfId="34682"/>
    <cellStyle name="Normal 5 13 2 4" xfId="28725"/>
    <cellStyle name="Normal 5 13 3" xfId="15611"/>
    <cellStyle name="Normal 5 13 3 2" xfId="22714"/>
    <cellStyle name="Normal 5 13 3 2 2" xfId="34684"/>
    <cellStyle name="Normal 5 13 3 3" xfId="28727"/>
    <cellStyle name="Normal 5 13 4" xfId="15612"/>
    <cellStyle name="Normal 5 13 4 2" xfId="22715"/>
    <cellStyle name="Normal 5 13 4 2 2" xfId="34685"/>
    <cellStyle name="Normal 5 13 4 3" xfId="28728"/>
    <cellStyle name="Normal 5 13 5" xfId="15613"/>
    <cellStyle name="Normal 5 13 5 2" xfId="22716"/>
    <cellStyle name="Normal 5 13 5 2 2" xfId="34686"/>
    <cellStyle name="Normal 5 13 5 3" xfId="28729"/>
    <cellStyle name="Normal 5 13 6" xfId="22711"/>
    <cellStyle name="Normal 5 13 6 2" xfId="34681"/>
    <cellStyle name="Normal 5 13 7" xfId="28724"/>
    <cellStyle name="Normal 5 14" xfId="15614"/>
    <cellStyle name="Normal 5 14 2" xfId="15615"/>
    <cellStyle name="Normal 5 14 2 2" xfId="15616"/>
    <cellStyle name="Normal 5 14 2 2 2" xfId="22719"/>
    <cellStyle name="Normal 5 14 2 2 2 2" xfId="34689"/>
    <cellStyle name="Normal 5 14 2 2 3" xfId="28732"/>
    <cellStyle name="Normal 5 14 2 3" xfId="22718"/>
    <cellStyle name="Normal 5 14 2 3 2" xfId="34688"/>
    <cellStyle name="Normal 5 14 2 4" xfId="28731"/>
    <cellStyle name="Normal 5 14 3" xfId="15617"/>
    <cellStyle name="Normal 5 14 3 2" xfId="22720"/>
    <cellStyle name="Normal 5 14 3 2 2" xfId="34690"/>
    <cellStyle name="Normal 5 14 3 3" xfId="28733"/>
    <cellStyle name="Normal 5 14 4" xfId="15618"/>
    <cellStyle name="Normal 5 14 4 2" xfId="22721"/>
    <cellStyle name="Normal 5 14 4 2 2" xfId="34691"/>
    <cellStyle name="Normal 5 14 4 3" xfId="28734"/>
    <cellStyle name="Normal 5 14 5" xfId="15619"/>
    <cellStyle name="Normal 5 14 5 2" xfId="22722"/>
    <cellStyle name="Normal 5 14 5 2 2" xfId="34692"/>
    <cellStyle name="Normal 5 14 5 3" xfId="28735"/>
    <cellStyle name="Normal 5 14 6" xfId="22717"/>
    <cellStyle name="Normal 5 14 6 2" xfId="34687"/>
    <cellStyle name="Normal 5 14 7" xfId="28730"/>
    <cellStyle name="Normal 5 15" xfId="15620"/>
    <cellStyle name="Normal 5 15 2" xfId="15621"/>
    <cellStyle name="Normal 5 15 2 2" xfId="15622"/>
    <cellStyle name="Normal 5 15 2 2 2" xfId="22725"/>
    <cellStyle name="Normal 5 15 2 2 2 2" xfId="34695"/>
    <cellStyle name="Normal 5 15 2 2 3" xfId="28738"/>
    <cellStyle name="Normal 5 15 2 3" xfId="22724"/>
    <cellStyle name="Normal 5 15 2 3 2" xfId="34694"/>
    <cellStyle name="Normal 5 15 2 4" xfId="28737"/>
    <cellStyle name="Normal 5 15 3" xfId="15623"/>
    <cellStyle name="Normal 5 15 3 2" xfId="22726"/>
    <cellStyle name="Normal 5 15 3 2 2" xfId="34696"/>
    <cellStyle name="Normal 5 15 3 3" xfId="28739"/>
    <cellStyle name="Normal 5 15 4" xfId="15624"/>
    <cellStyle name="Normal 5 15 4 2" xfId="22727"/>
    <cellStyle name="Normal 5 15 4 2 2" xfId="34697"/>
    <cellStyle name="Normal 5 15 4 3" xfId="28740"/>
    <cellStyle name="Normal 5 15 5" xfId="15625"/>
    <cellStyle name="Normal 5 15 5 2" xfId="22728"/>
    <cellStyle name="Normal 5 15 5 2 2" xfId="34698"/>
    <cellStyle name="Normal 5 15 5 3" xfId="28741"/>
    <cellStyle name="Normal 5 15 6" xfId="22723"/>
    <cellStyle name="Normal 5 15 6 2" xfId="34693"/>
    <cellStyle name="Normal 5 15 7" xfId="28736"/>
    <cellStyle name="Normal 5 16" xfId="15626"/>
    <cellStyle name="Normal 5 16 2" xfId="15627"/>
    <cellStyle name="Normal 5 16 2 2" xfId="15628"/>
    <cellStyle name="Normal 5 16 2 2 2" xfId="22731"/>
    <cellStyle name="Normal 5 16 2 2 2 2" xfId="34701"/>
    <cellStyle name="Normal 5 16 2 2 3" xfId="28744"/>
    <cellStyle name="Normal 5 16 2 3" xfId="22730"/>
    <cellStyle name="Normal 5 16 2 3 2" xfId="34700"/>
    <cellStyle name="Normal 5 16 2 4" xfId="28743"/>
    <cellStyle name="Normal 5 16 3" xfId="15629"/>
    <cellStyle name="Normal 5 16 3 2" xfId="22732"/>
    <cellStyle name="Normal 5 16 3 2 2" xfId="34702"/>
    <cellStyle name="Normal 5 16 3 3" xfId="28745"/>
    <cellStyle name="Normal 5 16 4" xfId="15630"/>
    <cellStyle name="Normal 5 16 4 2" xfId="22733"/>
    <cellStyle name="Normal 5 16 4 2 2" xfId="34703"/>
    <cellStyle name="Normal 5 16 4 3" xfId="28746"/>
    <cellStyle name="Normal 5 16 5" xfId="15631"/>
    <cellStyle name="Normal 5 16 5 2" xfId="22734"/>
    <cellStyle name="Normal 5 16 5 2 2" xfId="34704"/>
    <cellStyle name="Normal 5 16 5 3" xfId="28747"/>
    <cellStyle name="Normal 5 16 6" xfId="22729"/>
    <cellStyle name="Normal 5 16 6 2" xfId="34699"/>
    <cellStyle name="Normal 5 16 7" xfId="28742"/>
    <cellStyle name="Normal 5 17" xfId="15632"/>
    <cellStyle name="Normal 5 17 2" xfId="15633"/>
    <cellStyle name="Normal 5 17 2 2" xfId="15634"/>
    <cellStyle name="Normal 5 17 2 2 2" xfId="22737"/>
    <cellStyle name="Normal 5 17 2 2 2 2" xfId="34707"/>
    <cellStyle name="Normal 5 17 2 2 3" xfId="28750"/>
    <cellStyle name="Normal 5 17 2 3" xfId="22736"/>
    <cellStyle name="Normal 5 17 2 3 2" xfId="34706"/>
    <cellStyle name="Normal 5 17 2 4" xfId="28749"/>
    <cellStyle name="Normal 5 17 3" xfId="15635"/>
    <cellStyle name="Normal 5 17 3 2" xfId="22738"/>
    <cellStyle name="Normal 5 17 3 2 2" xfId="34708"/>
    <cellStyle name="Normal 5 17 3 3" xfId="28751"/>
    <cellStyle name="Normal 5 17 4" xfId="15636"/>
    <cellStyle name="Normal 5 17 4 2" xfId="22739"/>
    <cellStyle name="Normal 5 17 4 2 2" xfId="34709"/>
    <cellStyle name="Normal 5 17 4 3" xfId="28752"/>
    <cellStyle name="Normal 5 17 5" xfId="15637"/>
    <cellStyle name="Normal 5 17 5 2" xfId="22740"/>
    <cellStyle name="Normal 5 17 5 2 2" xfId="34710"/>
    <cellStyle name="Normal 5 17 5 3" xfId="28753"/>
    <cellStyle name="Normal 5 17 6" xfId="22735"/>
    <cellStyle name="Normal 5 17 6 2" xfId="34705"/>
    <cellStyle name="Normal 5 17 7" xfId="28748"/>
    <cellStyle name="Normal 5 18" xfId="15638"/>
    <cellStyle name="Normal 5 18 2" xfId="15639"/>
    <cellStyle name="Normal 5 18 2 2" xfId="22742"/>
    <cellStyle name="Normal 5 18 2 2 2" xfId="34712"/>
    <cellStyle name="Normal 5 18 2 3" xfId="28755"/>
    <cellStyle name="Normal 5 18 3" xfId="15640"/>
    <cellStyle name="Normal 5 18 3 2" xfId="22743"/>
    <cellStyle name="Normal 5 18 3 2 2" xfId="34713"/>
    <cellStyle name="Normal 5 18 3 3" xfId="28756"/>
    <cellStyle name="Normal 5 18 4" xfId="15641"/>
    <cellStyle name="Normal 5 18 4 2" xfId="22744"/>
    <cellStyle name="Normal 5 18 4 2 2" xfId="34714"/>
    <cellStyle name="Normal 5 18 4 3" xfId="28757"/>
    <cellStyle name="Normal 5 18 5" xfId="15642"/>
    <cellStyle name="Normal 5 18 5 2" xfId="22745"/>
    <cellStyle name="Normal 5 18 5 2 2" xfId="34715"/>
    <cellStyle name="Normal 5 18 5 3" xfId="28758"/>
    <cellStyle name="Normal 5 18 6" xfId="15643"/>
    <cellStyle name="Normal 5 18 6 2" xfId="22746"/>
    <cellStyle name="Normal 5 18 6 2 2" xfId="34716"/>
    <cellStyle name="Normal 5 18 6 3" xfId="28759"/>
    <cellStyle name="Normal 5 18 7" xfId="22741"/>
    <cellStyle name="Normal 5 18 7 2" xfId="34711"/>
    <cellStyle name="Normal 5 18 8" xfId="28754"/>
    <cellStyle name="Normal 5 19" xfId="15644"/>
    <cellStyle name="Normal 5 19 2" xfId="15645"/>
    <cellStyle name="Normal 5 19 2 2" xfId="15646"/>
    <cellStyle name="Normal 5 19 2 2 2" xfId="15647"/>
    <cellStyle name="Normal 5 19 2 2 2 2" xfId="22750"/>
    <cellStyle name="Normal 5 19 2 2 2 2 2" xfId="34720"/>
    <cellStyle name="Normal 5 19 2 2 2 3" xfId="28763"/>
    <cellStyle name="Normal 5 19 2 2 3" xfId="22749"/>
    <cellStyle name="Normal 5 19 2 2 3 2" xfId="34719"/>
    <cellStyle name="Normal 5 19 2 2 4" xfId="28762"/>
    <cellStyle name="Normal 5 19 2 3" xfId="15648"/>
    <cellStyle name="Normal 5 19 2 3 2" xfId="22751"/>
    <cellStyle name="Normal 5 19 2 3 2 2" xfId="34721"/>
    <cellStyle name="Normal 5 19 2 3 3" xfId="28764"/>
    <cellStyle name="Normal 5 19 2 4" xfId="15649"/>
    <cellStyle name="Normal 5 19 2 4 2" xfId="22752"/>
    <cellStyle name="Normal 5 19 2 4 2 2" xfId="34722"/>
    <cellStyle name="Normal 5 19 2 4 3" xfId="28765"/>
    <cellStyle name="Normal 5 19 2 5" xfId="22748"/>
    <cellStyle name="Normal 5 19 2 5 2" xfId="34718"/>
    <cellStyle name="Normal 5 19 2 6" xfId="28761"/>
    <cellStyle name="Normal 5 19 3" xfId="15650"/>
    <cellStyle name="Normal 5 19 3 2" xfId="15651"/>
    <cellStyle name="Normal 5 19 3 2 2" xfId="22754"/>
    <cellStyle name="Normal 5 19 3 2 2 2" xfId="34724"/>
    <cellStyle name="Normal 5 19 3 2 3" xfId="28767"/>
    <cellStyle name="Normal 5 19 3 3" xfId="22753"/>
    <cellStyle name="Normal 5 19 3 3 2" xfId="34723"/>
    <cellStyle name="Normal 5 19 3 4" xfId="28766"/>
    <cellStyle name="Normal 5 19 4" xfId="15652"/>
    <cellStyle name="Normal 5 19 4 2" xfId="22755"/>
    <cellStyle name="Normal 5 19 4 2 2" xfId="34725"/>
    <cellStyle name="Normal 5 19 4 3" xfId="28768"/>
    <cellStyle name="Normal 5 19 5" xfId="15653"/>
    <cellStyle name="Normal 5 19 5 2" xfId="22756"/>
    <cellStyle name="Normal 5 19 5 2 2" xfId="34726"/>
    <cellStyle name="Normal 5 19 5 3" xfId="28769"/>
    <cellStyle name="Normal 5 19 6" xfId="22747"/>
    <cellStyle name="Normal 5 19 6 2" xfId="34717"/>
    <cellStyle name="Normal 5 19 7" xfId="28760"/>
    <cellStyle name="Normal 5 2" xfId="15654"/>
    <cellStyle name="Normal 5 2 10" xfId="15655"/>
    <cellStyle name="Normal 5 2 10 2" xfId="15656"/>
    <cellStyle name="Normal 5 2 10 3" xfId="22758"/>
    <cellStyle name="Normal 5 2 10 3 2" xfId="34728"/>
    <cellStyle name="Normal 5 2 10 4" xfId="28771"/>
    <cellStyle name="Normal 5 2 11" xfId="15657"/>
    <cellStyle name="Normal 5 2 11 2" xfId="22759"/>
    <cellStyle name="Normal 5 2 11 2 2" xfId="34729"/>
    <cellStyle name="Normal 5 2 11 3" xfId="28772"/>
    <cellStyle name="Normal 5 2 12" xfId="22757"/>
    <cellStyle name="Normal 5 2 12 2" xfId="34727"/>
    <cellStyle name="Normal 5 2 13" xfId="28770"/>
    <cellStyle name="Normal 5 2 2" xfId="15658"/>
    <cellStyle name="Normal 5 2 2 10" xfId="22760"/>
    <cellStyle name="Normal 5 2 2 10 2" xfId="34730"/>
    <cellStyle name="Normal 5 2 2 11" xfId="28773"/>
    <cellStyle name="Normal 5 2 2 2" xfId="15659"/>
    <cellStyle name="Normal 5 2 2 2 2" xfId="15660"/>
    <cellStyle name="Normal 5 2 2 2 2 2" xfId="15661"/>
    <cellStyle name="Normal 5 2 2 2 2 2 2" xfId="22763"/>
    <cellStyle name="Normal 5 2 2 2 2 2 2 2" xfId="34733"/>
    <cellStyle name="Normal 5 2 2 2 2 2 3" xfId="28776"/>
    <cellStyle name="Normal 5 2 2 2 2 3" xfId="15662"/>
    <cellStyle name="Normal 5 2 2 2 2 3 2" xfId="22764"/>
    <cellStyle name="Normal 5 2 2 2 2 3 2 2" xfId="34734"/>
    <cellStyle name="Normal 5 2 2 2 2 3 3" xfId="28777"/>
    <cellStyle name="Normal 5 2 2 2 2 4" xfId="15663"/>
    <cellStyle name="Normal 5 2 2 2 2 5" xfId="15664"/>
    <cellStyle name="Normal 5 2 2 2 2 6" xfId="22762"/>
    <cellStyle name="Normal 5 2 2 2 2 6 2" xfId="34732"/>
    <cellStyle name="Normal 5 2 2 2 2 7" xfId="28775"/>
    <cellStyle name="Normal 5 2 2 2 3" xfId="15665"/>
    <cellStyle name="Normal 5 2 2 2 3 2" xfId="15666"/>
    <cellStyle name="Normal 5 2 2 2 3 2 2" xfId="22766"/>
    <cellStyle name="Normal 5 2 2 2 3 2 2 2" xfId="34736"/>
    <cellStyle name="Normal 5 2 2 2 3 2 3" xfId="28779"/>
    <cellStyle name="Normal 5 2 2 2 3 3" xfId="22765"/>
    <cellStyle name="Normal 5 2 2 2 3 3 2" xfId="34735"/>
    <cellStyle name="Normal 5 2 2 2 3 4" xfId="28778"/>
    <cellStyle name="Normal 5 2 2 2 4" xfId="15667"/>
    <cellStyle name="Normal 5 2 2 2 4 2" xfId="22767"/>
    <cellStyle name="Normal 5 2 2 2 4 2 2" xfId="34737"/>
    <cellStyle name="Normal 5 2 2 2 4 3" xfId="28780"/>
    <cellStyle name="Normal 5 2 2 2 5" xfId="15668"/>
    <cellStyle name="Normal 5 2 2 2 6" xfId="15669"/>
    <cellStyle name="Normal 5 2 2 2 7" xfId="22761"/>
    <cellStyle name="Normal 5 2 2 2 7 2" xfId="34731"/>
    <cellStyle name="Normal 5 2 2 2 8" xfId="28774"/>
    <cellStyle name="Normal 5 2 2 3" xfId="15670"/>
    <cellStyle name="Normal 5 2 2 3 2" xfId="15671"/>
    <cellStyle name="Normal 5 2 2 3 2 2" xfId="15672"/>
    <cellStyle name="Normal 5 2 2 3 2 2 2" xfId="22770"/>
    <cellStyle name="Normal 5 2 2 3 2 2 2 2" xfId="34740"/>
    <cellStyle name="Normal 5 2 2 3 2 2 3" xfId="28783"/>
    <cellStyle name="Normal 5 2 2 3 2 3" xfId="22769"/>
    <cellStyle name="Normal 5 2 2 3 2 3 2" xfId="34739"/>
    <cellStyle name="Normal 5 2 2 3 2 4" xfId="28782"/>
    <cellStyle name="Normal 5 2 2 3 3" xfId="15673"/>
    <cellStyle name="Normal 5 2 2 3 3 2" xfId="22771"/>
    <cellStyle name="Normal 5 2 2 3 3 2 2" xfId="34741"/>
    <cellStyle name="Normal 5 2 2 3 3 3" xfId="28784"/>
    <cellStyle name="Normal 5 2 2 3 4" xfId="15674"/>
    <cellStyle name="Normal 5 2 2 3 5" xfId="15675"/>
    <cellStyle name="Normal 5 2 2 3 6" xfId="22768"/>
    <cellStyle name="Normal 5 2 2 3 6 2" xfId="34738"/>
    <cellStyle name="Normal 5 2 2 3 7" xfId="28781"/>
    <cellStyle name="Normal 5 2 2 4" xfId="15676"/>
    <cellStyle name="Normal 5 2 2 4 2" xfId="15677"/>
    <cellStyle name="Normal 5 2 2 4 2 2" xfId="22773"/>
    <cellStyle name="Normal 5 2 2 4 2 2 2" xfId="34743"/>
    <cellStyle name="Normal 5 2 2 4 2 3" xfId="28786"/>
    <cellStyle name="Normal 5 2 2 4 3" xfId="22772"/>
    <cellStyle name="Normal 5 2 2 4 3 2" xfId="34742"/>
    <cellStyle name="Normal 5 2 2 4 4" xfId="28785"/>
    <cellStyle name="Normal 5 2 2 5" xfId="15678"/>
    <cellStyle name="Normal 5 2 2 5 2" xfId="22774"/>
    <cellStyle name="Normal 5 2 2 5 2 2" xfId="34744"/>
    <cellStyle name="Normal 5 2 2 5 3" xfId="28787"/>
    <cellStyle name="Normal 5 2 2 6" xfId="15679"/>
    <cellStyle name="Normal 5 2 2 6 2" xfId="15680"/>
    <cellStyle name="Normal 5 2 2 6 3" xfId="22775"/>
    <cellStyle name="Normal 5 2 2 6 3 2" xfId="34745"/>
    <cellStyle name="Normal 5 2 2 6 4" xfId="28788"/>
    <cellStyle name="Normal 5 2 2 7" xfId="15681"/>
    <cellStyle name="Normal 5 2 2 7 2" xfId="15682"/>
    <cellStyle name="Normal 5 2 2 7 3" xfId="15683"/>
    <cellStyle name="Normal 5 2 2 7 4" xfId="15684"/>
    <cellStyle name="Normal 5 2 2 7 5" xfId="22776"/>
    <cellStyle name="Normal 5 2 2 7 5 2" xfId="34746"/>
    <cellStyle name="Normal 5 2 2 7 6" xfId="28789"/>
    <cellStyle name="Normal 5 2 2 8" xfId="15685"/>
    <cellStyle name="Normal 5 2 2 8 2" xfId="15686"/>
    <cellStyle name="Normal 5 2 2 8 3" xfId="22777"/>
    <cellStyle name="Normal 5 2 2 8 3 2" xfId="34747"/>
    <cellStyle name="Normal 5 2 2 8 4" xfId="28790"/>
    <cellStyle name="Normal 5 2 2 9" xfId="15687"/>
    <cellStyle name="Normal 5 2 3" xfId="15688"/>
    <cellStyle name="Normal 5 2 3 2" xfId="15689"/>
    <cellStyle name="Normal 5 2 3 2 2" xfId="15690"/>
    <cellStyle name="Normal 5 2 3 2 2 2" xfId="22780"/>
    <cellStyle name="Normal 5 2 3 2 2 2 2" xfId="34750"/>
    <cellStyle name="Normal 5 2 3 2 2 3" xfId="28793"/>
    <cellStyle name="Normal 5 2 3 2 3" xfId="15691"/>
    <cellStyle name="Normal 5 2 3 2 3 2" xfId="22781"/>
    <cellStyle name="Normal 5 2 3 2 3 2 2" xfId="34751"/>
    <cellStyle name="Normal 5 2 3 2 3 3" xfId="28794"/>
    <cellStyle name="Normal 5 2 3 2 4" xfId="15692"/>
    <cellStyle name="Normal 5 2 3 2 5" xfId="15693"/>
    <cellStyle name="Normal 5 2 3 2 6" xfId="22779"/>
    <cellStyle name="Normal 5 2 3 2 6 2" xfId="34749"/>
    <cellStyle name="Normal 5 2 3 2 7" xfId="28792"/>
    <cellStyle name="Normal 5 2 3 3" xfId="15694"/>
    <cellStyle name="Normal 5 2 3 3 2" xfId="15695"/>
    <cellStyle name="Normal 5 2 3 3 2 2" xfId="22783"/>
    <cellStyle name="Normal 5 2 3 3 2 2 2" xfId="34753"/>
    <cellStyle name="Normal 5 2 3 3 2 3" xfId="28796"/>
    <cellStyle name="Normal 5 2 3 3 3" xfId="15696"/>
    <cellStyle name="Normal 5 2 3 3 3 2" xfId="22784"/>
    <cellStyle name="Normal 5 2 3 3 3 2 2" xfId="34754"/>
    <cellStyle name="Normal 5 2 3 3 3 3" xfId="28797"/>
    <cellStyle name="Normal 5 2 3 3 4" xfId="22782"/>
    <cellStyle name="Normal 5 2 3 3 4 2" xfId="34752"/>
    <cellStyle name="Normal 5 2 3 3 5" xfId="28795"/>
    <cellStyle name="Normal 5 2 3 4" xfId="15697"/>
    <cellStyle name="Normal 5 2 3 4 2" xfId="15698"/>
    <cellStyle name="Normal 5 2 3 4 2 2" xfId="22786"/>
    <cellStyle name="Normal 5 2 3 4 2 2 2" xfId="34756"/>
    <cellStyle name="Normal 5 2 3 4 2 3" xfId="28799"/>
    <cellStyle name="Normal 5 2 3 4 3" xfId="22785"/>
    <cellStyle name="Normal 5 2 3 4 3 2" xfId="34755"/>
    <cellStyle name="Normal 5 2 3 4 4" xfId="28798"/>
    <cellStyle name="Normal 5 2 3 5" xfId="15699"/>
    <cellStyle name="Normal 5 2 3 5 2" xfId="15700"/>
    <cellStyle name="Normal 5 2 3 5 3" xfId="22787"/>
    <cellStyle name="Normal 5 2 3 5 3 2" xfId="34757"/>
    <cellStyle name="Normal 5 2 3 5 4" xfId="28800"/>
    <cellStyle name="Normal 5 2 3 6" xfId="15701"/>
    <cellStyle name="Normal 5 2 3 6 2" xfId="15702"/>
    <cellStyle name="Normal 5 2 3 6 3" xfId="22788"/>
    <cellStyle name="Normal 5 2 3 6 3 2" xfId="34758"/>
    <cellStyle name="Normal 5 2 3 6 4" xfId="28801"/>
    <cellStyle name="Normal 5 2 3 7" xfId="22778"/>
    <cellStyle name="Normal 5 2 3 7 2" xfId="34748"/>
    <cellStyle name="Normal 5 2 3 8" xfId="28791"/>
    <cellStyle name="Normal 5 2 4" xfId="15703"/>
    <cellStyle name="Normal 5 2 4 2" xfId="15704"/>
    <cellStyle name="Normal 5 2 4 2 2" xfId="15705"/>
    <cellStyle name="Normal 5 2 4 2 2 2" xfId="22791"/>
    <cellStyle name="Normal 5 2 4 2 2 2 2" xfId="34761"/>
    <cellStyle name="Normal 5 2 4 2 2 3" xfId="28804"/>
    <cellStyle name="Normal 5 2 4 2 3" xfId="15706"/>
    <cellStyle name="Normal 5 2 4 2 3 2" xfId="22792"/>
    <cellStyle name="Normal 5 2 4 2 3 2 2" xfId="34762"/>
    <cellStyle name="Normal 5 2 4 2 3 3" xfId="28805"/>
    <cellStyle name="Normal 5 2 4 2 4" xfId="22790"/>
    <cellStyle name="Normal 5 2 4 2 4 2" xfId="34760"/>
    <cellStyle name="Normal 5 2 4 2 5" xfId="28803"/>
    <cellStyle name="Normal 5 2 4 3" xfId="15707"/>
    <cellStyle name="Normal 5 2 4 3 2" xfId="22793"/>
    <cellStyle name="Normal 5 2 4 3 2 2" xfId="34763"/>
    <cellStyle name="Normal 5 2 4 3 3" xfId="28806"/>
    <cellStyle name="Normal 5 2 4 4" xfId="15708"/>
    <cellStyle name="Normal 5 2 4 4 2" xfId="15709"/>
    <cellStyle name="Normal 5 2 4 4 3" xfId="22794"/>
    <cellStyle name="Normal 5 2 4 4 3 2" xfId="34764"/>
    <cellStyle name="Normal 5 2 4 4 4" xfId="28807"/>
    <cellStyle name="Normal 5 2 4 5" xfId="15710"/>
    <cellStyle name="Normal 5 2 4 5 2" xfId="15711"/>
    <cellStyle name="Normal 5 2 4 5 3" xfId="22795"/>
    <cellStyle name="Normal 5 2 4 5 3 2" xfId="34765"/>
    <cellStyle name="Normal 5 2 4 5 4" xfId="28808"/>
    <cellStyle name="Normal 5 2 4 6" xfId="22789"/>
    <cellStyle name="Normal 5 2 4 6 2" xfId="34759"/>
    <cellStyle name="Normal 5 2 4 7" xfId="28802"/>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2 3 2" xfId="34769"/>
    <cellStyle name="Normal 5 2 5 2 2 2 4" xfId="28812"/>
    <cellStyle name="Normal 5 2 5 2 2 3" xfId="15717"/>
    <cellStyle name="Normal 5 2 5 2 2 4" xfId="15718"/>
    <cellStyle name="Normal 5 2 5 2 2 5" xfId="22798"/>
    <cellStyle name="Normal 5 2 5 2 2 5 2" xfId="34768"/>
    <cellStyle name="Normal 5 2 5 2 2 6" xfId="28811"/>
    <cellStyle name="Normal 5 2 5 2 3" xfId="15719"/>
    <cellStyle name="Normal 5 2 5 2 3 2" xfId="15720"/>
    <cellStyle name="Normal 5 2 5 2 3 3" xfId="22800"/>
    <cellStyle name="Normal 5 2 5 2 3 3 2" xfId="34770"/>
    <cellStyle name="Normal 5 2 5 2 3 4" xfId="28813"/>
    <cellStyle name="Normal 5 2 5 2 4" xfId="15721"/>
    <cellStyle name="Normal 5 2 5 2 4 2" xfId="15722"/>
    <cellStyle name="Normal 5 2 5 2 4 3" xfId="22801"/>
    <cellStyle name="Normal 5 2 5 2 4 3 2" xfId="34771"/>
    <cellStyle name="Normal 5 2 5 2 4 4" xfId="28814"/>
    <cellStyle name="Normal 5 2 5 2 5" xfId="15723"/>
    <cellStyle name="Normal 5 2 5 2 6" xfId="22797"/>
    <cellStyle name="Normal 5 2 5 2 6 2" xfId="34767"/>
    <cellStyle name="Normal 5 2 5 2 7" xfId="28810"/>
    <cellStyle name="Normal 5 2 5 3" xfId="15724"/>
    <cellStyle name="Normal 5 2 5 3 2" xfId="15725"/>
    <cellStyle name="Normal 5 2 5 3 2 2" xfId="22803"/>
    <cellStyle name="Normal 5 2 5 3 2 2 2" xfId="34773"/>
    <cellStyle name="Normal 5 2 5 3 2 3" xfId="28816"/>
    <cellStyle name="Normal 5 2 5 3 3" xfId="22802"/>
    <cellStyle name="Normal 5 2 5 3 3 2" xfId="34772"/>
    <cellStyle name="Normal 5 2 5 3 4" xfId="28815"/>
    <cellStyle name="Normal 5 2 5 4" xfId="15726"/>
    <cellStyle name="Normal 5 2 5 4 2" xfId="15727"/>
    <cellStyle name="Normal 5 2 5 4 3" xfId="22804"/>
    <cellStyle name="Normal 5 2 5 4 3 2" xfId="34774"/>
    <cellStyle name="Normal 5 2 5 4 4" xfId="28817"/>
    <cellStyle name="Normal 5 2 5 5" xfId="15728"/>
    <cellStyle name="Normal 5 2 5 5 2" xfId="15729"/>
    <cellStyle name="Normal 5 2 5 5 3" xfId="22805"/>
    <cellStyle name="Normal 5 2 5 5 3 2" xfId="34775"/>
    <cellStyle name="Normal 5 2 5 5 4" xfId="28818"/>
    <cellStyle name="Normal 5 2 5 6" xfId="15730"/>
    <cellStyle name="Normal 5 2 5 7" xfId="15731"/>
    <cellStyle name="Normal 5 2 5 8" xfId="22796"/>
    <cellStyle name="Normal 5 2 5 8 2" xfId="34766"/>
    <cellStyle name="Normal 5 2 5 9" xfId="28809"/>
    <cellStyle name="Normal 5 2 6" xfId="15732"/>
    <cellStyle name="Normal 5 2 6 2" xfId="15733"/>
    <cellStyle name="Normal 5 2 6 3" xfId="22806"/>
    <cellStyle name="Normal 5 2 6 3 2" xfId="34776"/>
    <cellStyle name="Normal 5 2 6 4" xfId="28819"/>
    <cellStyle name="Normal 5 2 7" xfId="15734"/>
    <cellStyle name="Normal 5 2 7 2" xfId="22807"/>
    <cellStyle name="Normal 5 2 7 2 2" xfId="34777"/>
    <cellStyle name="Normal 5 2 7 3" xfId="28820"/>
    <cellStyle name="Normal 5 2 8" xfId="15735"/>
    <cellStyle name="Normal 5 2 8 2" xfId="15736"/>
    <cellStyle name="Normal 5 2 8 3" xfId="22808"/>
    <cellStyle name="Normal 5 2 8 3 2" xfId="34778"/>
    <cellStyle name="Normal 5 2 8 4" xfId="28821"/>
    <cellStyle name="Normal 5 2 9" xfId="15737"/>
    <cellStyle name="Normal 5 2 9 2" xfId="15738"/>
    <cellStyle name="Normal 5 2 9 3" xfId="22809"/>
    <cellStyle name="Normal 5 2 9 3 2" xfId="34779"/>
    <cellStyle name="Normal 5 2 9 4" xfId="28822"/>
    <cellStyle name="Normal 5 20" xfId="15739"/>
    <cellStyle name="Normal 5 20 2" xfId="15740"/>
    <cellStyle name="Normal 5 20 2 2" xfId="22811"/>
    <cellStyle name="Normal 5 20 2 2 2" xfId="34781"/>
    <cellStyle name="Normal 5 20 2 3" xfId="28824"/>
    <cellStyle name="Normal 5 20 3" xfId="15741"/>
    <cellStyle name="Normal 5 20 3 2" xfId="22812"/>
    <cellStyle name="Normal 5 20 3 2 2" xfId="34782"/>
    <cellStyle name="Normal 5 20 3 3" xfId="28825"/>
    <cellStyle name="Normal 5 20 4" xfId="22810"/>
    <cellStyle name="Normal 5 20 4 2" xfId="34780"/>
    <cellStyle name="Normal 5 20 5" xfId="28823"/>
    <cellStyle name="Normal 5 21" xfId="15742"/>
    <cellStyle name="Normal 5 21 2" xfId="15743"/>
    <cellStyle name="Normal 5 21 2 2" xfId="22814"/>
    <cellStyle name="Normal 5 21 2 2 2" xfId="34784"/>
    <cellStyle name="Normal 5 21 2 3" xfId="28827"/>
    <cellStyle name="Normal 5 21 3" xfId="15744"/>
    <cellStyle name="Normal 5 21 3 2" xfId="22815"/>
    <cellStyle name="Normal 5 21 3 2 2" xfId="34785"/>
    <cellStyle name="Normal 5 21 3 3" xfId="28828"/>
    <cellStyle name="Normal 5 21 4" xfId="22813"/>
    <cellStyle name="Normal 5 21 4 2" xfId="34783"/>
    <cellStyle name="Normal 5 21 5" xfId="28826"/>
    <cellStyle name="Normal 5 22" xfId="15745"/>
    <cellStyle name="Normal 5 22 2" xfId="15746"/>
    <cellStyle name="Normal 5 22 2 2" xfId="22817"/>
    <cellStyle name="Normal 5 22 2 2 2" xfId="34787"/>
    <cellStyle name="Normal 5 22 2 3" xfId="28830"/>
    <cellStyle name="Normal 5 22 3" xfId="15747"/>
    <cellStyle name="Normal 5 22 3 2" xfId="22818"/>
    <cellStyle name="Normal 5 22 3 2 2" xfId="34788"/>
    <cellStyle name="Normal 5 22 3 3" xfId="28831"/>
    <cellStyle name="Normal 5 22 4" xfId="22816"/>
    <cellStyle name="Normal 5 22 4 2" xfId="34786"/>
    <cellStyle name="Normal 5 22 5" xfId="28829"/>
    <cellStyle name="Normal 5 23" xfId="15748"/>
    <cellStyle name="Normal 5 23 2" xfId="15749"/>
    <cellStyle name="Normal 5 23 2 2" xfId="22820"/>
    <cellStyle name="Normal 5 23 2 2 2" xfId="34790"/>
    <cellStyle name="Normal 5 23 2 3" xfId="28833"/>
    <cellStyle name="Normal 5 23 3" xfId="22819"/>
    <cellStyle name="Normal 5 23 3 2" xfId="34789"/>
    <cellStyle name="Normal 5 23 4" xfId="28832"/>
    <cellStyle name="Normal 5 24" xfId="15750"/>
    <cellStyle name="Normal 5 24 2" xfId="15751"/>
    <cellStyle name="Normal 5 24 2 2" xfId="22822"/>
    <cellStyle name="Normal 5 24 2 2 2" xfId="34792"/>
    <cellStyle name="Normal 5 24 2 3" xfId="28835"/>
    <cellStyle name="Normal 5 24 3" xfId="22821"/>
    <cellStyle name="Normal 5 24 3 2" xfId="34791"/>
    <cellStyle name="Normal 5 24 4" xfId="28834"/>
    <cellStyle name="Normal 5 25" xfId="15752"/>
    <cellStyle name="Normal 5 25 2" xfId="22823"/>
    <cellStyle name="Normal 5 25 2 2" xfId="34793"/>
    <cellStyle name="Normal 5 25 3" xfId="28836"/>
    <cellStyle name="Normal 5 26" xfId="15753"/>
    <cellStyle name="Normal 5 26 2" xfId="22824"/>
    <cellStyle name="Normal 5 26 2 2" xfId="34794"/>
    <cellStyle name="Normal 5 26 3" xfId="28837"/>
    <cellStyle name="Normal 5 27" xfId="15754"/>
    <cellStyle name="Normal 5 27 2" xfId="22825"/>
    <cellStyle name="Normal 5 27 2 2" xfId="34795"/>
    <cellStyle name="Normal 5 27 3" xfId="28838"/>
    <cellStyle name="Normal 5 28" xfId="15755"/>
    <cellStyle name="Normal 5 29" xfId="15756"/>
    <cellStyle name="Normal 5 3" xfId="15757"/>
    <cellStyle name="Normal 5 3 10" xfId="22826"/>
    <cellStyle name="Normal 5 3 10 2" xfId="34796"/>
    <cellStyle name="Normal 5 3 11" xfId="28839"/>
    <cellStyle name="Normal 5 3 2" xfId="15758"/>
    <cellStyle name="Normal 5 3 2 2" xfId="15759"/>
    <cellStyle name="Normal 5 3 2 2 2" xfId="15760"/>
    <cellStyle name="Normal 5 3 2 2 2 2" xfId="22829"/>
    <cellStyle name="Normal 5 3 2 2 2 2 2" xfId="34799"/>
    <cellStyle name="Normal 5 3 2 2 2 3" xfId="28842"/>
    <cellStyle name="Normal 5 3 2 2 3" xfId="15761"/>
    <cellStyle name="Normal 5 3 2 2 3 2" xfId="22830"/>
    <cellStyle name="Normal 5 3 2 2 3 2 2" xfId="34800"/>
    <cellStyle name="Normal 5 3 2 2 3 3" xfId="28843"/>
    <cellStyle name="Normal 5 3 2 2 4" xfId="15762"/>
    <cellStyle name="Normal 5 3 2 2 5" xfId="15763"/>
    <cellStyle name="Normal 5 3 2 2 6" xfId="22828"/>
    <cellStyle name="Normal 5 3 2 2 6 2" xfId="34798"/>
    <cellStyle name="Normal 5 3 2 2 7" xfId="28841"/>
    <cellStyle name="Normal 5 3 2 3" xfId="15764"/>
    <cellStyle name="Normal 5 3 2 3 2" xfId="22831"/>
    <cellStyle name="Normal 5 3 2 3 2 2" xfId="34801"/>
    <cellStyle name="Normal 5 3 2 3 3" xfId="28844"/>
    <cellStyle name="Normal 5 3 2 4" xfId="15765"/>
    <cellStyle name="Normal 5 3 2 4 2" xfId="22832"/>
    <cellStyle name="Normal 5 3 2 4 2 2" xfId="34802"/>
    <cellStyle name="Normal 5 3 2 4 3" xfId="28845"/>
    <cellStyle name="Normal 5 3 2 5" xfId="15766"/>
    <cellStyle name="Normal 5 3 2 6" xfId="15767"/>
    <cellStyle name="Normal 5 3 2 7" xfId="22827"/>
    <cellStyle name="Normal 5 3 2 7 2" xfId="34797"/>
    <cellStyle name="Normal 5 3 2 8" xfId="28840"/>
    <cellStyle name="Normal 5 3 3" xfId="15768"/>
    <cellStyle name="Normal 5 3 3 2" xfId="15769"/>
    <cellStyle name="Normal 5 3 3 2 2" xfId="22834"/>
    <cellStyle name="Normal 5 3 3 2 2 2" xfId="34804"/>
    <cellStyle name="Normal 5 3 3 2 3" xfId="28847"/>
    <cellStyle name="Normal 5 3 3 3" xfId="15770"/>
    <cellStyle name="Normal 5 3 3 3 2" xfId="22835"/>
    <cellStyle name="Normal 5 3 3 3 2 2" xfId="34805"/>
    <cellStyle name="Normal 5 3 3 3 3" xfId="28848"/>
    <cellStyle name="Normal 5 3 3 4" xfId="15771"/>
    <cellStyle name="Normal 5 3 3 5" xfId="15772"/>
    <cellStyle name="Normal 5 3 3 6" xfId="22833"/>
    <cellStyle name="Normal 5 3 3 6 2" xfId="34803"/>
    <cellStyle name="Normal 5 3 3 7" xfId="28846"/>
    <cellStyle name="Normal 5 3 4" xfId="15773"/>
    <cellStyle name="Normal 5 3 4 2" xfId="22836"/>
    <cellStyle name="Normal 5 3 4 2 2" xfId="34806"/>
    <cellStyle name="Normal 5 3 4 3" xfId="28849"/>
    <cellStyle name="Normal 5 3 5" xfId="15774"/>
    <cellStyle name="Normal 5 3 5 2" xfId="22837"/>
    <cellStyle name="Normal 5 3 5 2 2" xfId="34807"/>
    <cellStyle name="Normal 5 3 5 3" xfId="28850"/>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30 2" xfId="34637"/>
    <cellStyle name="Normal 5 31" xfId="28680"/>
    <cellStyle name="Normal 5 4" xfId="15781"/>
    <cellStyle name="Normal 5 4 10" xfId="22838"/>
    <cellStyle name="Normal 5 4 10 2" xfId="34808"/>
    <cellStyle name="Normal 5 4 11" xfId="28851"/>
    <cellStyle name="Normal 5 4 2" xfId="15782"/>
    <cellStyle name="Normal 5 4 2 10" xfId="28852"/>
    <cellStyle name="Normal 5 4 2 2" xfId="15783"/>
    <cellStyle name="Normal 5 4 2 2 2" xfId="15784"/>
    <cellStyle name="Normal 5 4 2 2 2 2" xfId="15785"/>
    <cellStyle name="Normal 5 4 2 2 2 2 2" xfId="22842"/>
    <cellStyle name="Normal 5 4 2 2 2 2 2 2" xfId="34812"/>
    <cellStyle name="Normal 5 4 2 2 2 2 3" xfId="28855"/>
    <cellStyle name="Normal 5 4 2 2 2 3" xfId="15786"/>
    <cellStyle name="Normal 5 4 2 2 2 3 2" xfId="22843"/>
    <cellStyle name="Normal 5 4 2 2 2 3 2 2" xfId="34813"/>
    <cellStyle name="Normal 5 4 2 2 2 3 3" xfId="28856"/>
    <cellStyle name="Normal 5 4 2 2 2 4" xfId="22841"/>
    <cellStyle name="Normal 5 4 2 2 2 4 2" xfId="34811"/>
    <cellStyle name="Normal 5 4 2 2 2 5" xfId="28854"/>
    <cellStyle name="Normal 5 4 2 2 3" xfId="15787"/>
    <cellStyle name="Normal 5 4 2 2 3 2" xfId="15788"/>
    <cellStyle name="Normal 5 4 2 2 3 2 2" xfId="22845"/>
    <cellStyle name="Normal 5 4 2 2 3 2 2 2" xfId="34815"/>
    <cellStyle name="Normal 5 4 2 2 3 2 3" xfId="28858"/>
    <cellStyle name="Normal 5 4 2 2 3 3" xfId="22844"/>
    <cellStyle name="Normal 5 4 2 2 3 3 2" xfId="34814"/>
    <cellStyle name="Normal 5 4 2 2 3 4" xfId="28857"/>
    <cellStyle name="Normal 5 4 2 2 4" xfId="15789"/>
    <cellStyle name="Normal 5 4 2 2 4 2" xfId="22846"/>
    <cellStyle name="Normal 5 4 2 2 4 2 2" xfId="34816"/>
    <cellStyle name="Normal 5 4 2 2 4 3" xfId="28859"/>
    <cellStyle name="Normal 5 4 2 2 5" xfId="22840"/>
    <cellStyle name="Normal 5 4 2 2 5 2" xfId="34810"/>
    <cellStyle name="Normal 5 4 2 2 6" xfId="28853"/>
    <cellStyle name="Normal 5 4 2 3" xfId="15790"/>
    <cellStyle name="Normal 5 4 2 3 2" xfId="15791"/>
    <cellStyle name="Normal 5 4 2 3 2 2" xfId="15792"/>
    <cellStyle name="Normal 5 4 2 3 2 2 2" xfId="22849"/>
    <cellStyle name="Normal 5 4 2 3 2 2 2 2" xfId="34819"/>
    <cellStyle name="Normal 5 4 2 3 2 2 3" xfId="28862"/>
    <cellStyle name="Normal 5 4 2 3 2 3" xfId="22848"/>
    <cellStyle name="Normal 5 4 2 3 2 3 2" xfId="34818"/>
    <cellStyle name="Normal 5 4 2 3 2 4" xfId="28861"/>
    <cellStyle name="Normal 5 4 2 3 3" xfId="15793"/>
    <cellStyle name="Normal 5 4 2 3 3 2" xfId="22850"/>
    <cellStyle name="Normal 5 4 2 3 3 2 2" xfId="34820"/>
    <cellStyle name="Normal 5 4 2 3 3 3" xfId="28863"/>
    <cellStyle name="Normal 5 4 2 3 4" xfId="22847"/>
    <cellStyle name="Normal 5 4 2 3 4 2" xfId="34817"/>
    <cellStyle name="Normal 5 4 2 3 5" xfId="28860"/>
    <cellStyle name="Normal 5 4 2 4" xfId="15794"/>
    <cellStyle name="Normal 5 4 2 4 2" xfId="15795"/>
    <cellStyle name="Normal 5 4 2 4 2 2" xfId="22852"/>
    <cellStyle name="Normal 5 4 2 4 2 2 2" xfId="34822"/>
    <cellStyle name="Normal 5 4 2 4 2 3" xfId="28865"/>
    <cellStyle name="Normal 5 4 2 4 3" xfId="15796"/>
    <cellStyle name="Normal 5 4 2 4 4" xfId="22851"/>
    <cellStyle name="Normal 5 4 2 4 4 2" xfId="34821"/>
    <cellStyle name="Normal 5 4 2 4 5" xfId="28864"/>
    <cellStyle name="Normal 5 4 2 5" xfId="15797"/>
    <cellStyle name="Normal 5 4 2 5 2" xfId="15798"/>
    <cellStyle name="Normal 5 4 2 5 3" xfId="22853"/>
    <cellStyle name="Normal 5 4 2 5 3 2" xfId="34823"/>
    <cellStyle name="Normal 5 4 2 5 4" xfId="28866"/>
    <cellStyle name="Normal 5 4 2 6" xfId="15799"/>
    <cellStyle name="Normal 5 4 2 6 2" xfId="22854"/>
    <cellStyle name="Normal 5 4 2 6 2 2" xfId="34824"/>
    <cellStyle name="Normal 5 4 2 6 3" xfId="28867"/>
    <cellStyle name="Normal 5 4 2 7" xfId="15800"/>
    <cellStyle name="Normal 5 4 2 7 2" xfId="22855"/>
    <cellStyle name="Normal 5 4 2 7 2 2" xfId="34825"/>
    <cellStyle name="Normal 5 4 2 7 3" xfId="28868"/>
    <cellStyle name="Normal 5 4 2 8" xfId="15801"/>
    <cellStyle name="Normal 5 4 2 8 2" xfId="22856"/>
    <cellStyle name="Normal 5 4 2 8 2 2" xfId="34826"/>
    <cellStyle name="Normal 5 4 2 8 3" xfId="28869"/>
    <cellStyle name="Normal 5 4 2 9" xfId="22839"/>
    <cellStyle name="Normal 5 4 2 9 2" xfId="34809"/>
    <cellStyle name="Normal 5 4 3" xfId="15802"/>
    <cellStyle name="Normal 5 4 3 2" xfId="15803"/>
    <cellStyle name="Normal 5 4 3 2 2" xfId="15804"/>
    <cellStyle name="Normal 5 4 3 2 2 2" xfId="22859"/>
    <cellStyle name="Normal 5 4 3 2 2 2 2" xfId="34829"/>
    <cellStyle name="Normal 5 4 3 2 2 3" xfId="28872"/>
    <cellStyle name="Normal 5 4 3 2 3" xfId="15805"/>
    <cellStyle name="Normal 5 4 3 2 3 2" xfId="22860"/>
    <cellStyle name="Normal 5 4 3 2 3 2 2" xfId="34830"/>
    <cellStyle name="Normal 5 4 3 2 3 3" xfId="28873"/>
    <cellStyle name="Normal 5 4 3 2 4" xfId="22858"/>
    <cellStyle name="Normal 5 4 3 2 4 2" xfId="34828"/>
    <cellStyle name="Normal 5 4 3 2 5" xfId="28871"/>
    <cellStyle name="Normal 5 4 3 3" xfId="15806"/>
    <cellStyle name="Normal 5 4 3 3 2" xfId="15807"/>
    <cellStyle name="Normal 5 4 3 3 2 2" xfId="22862"/>
    <cellStyle name="Normal 5 4 3 3 2 2 2" xfId="34832"/>
    <cellStyle name="Normal 5 4 3 3 2 3" xfId="28875"/>
    <cellStyle name="Normal 5 4 3 3 3" xfId="22861"/>
    <cellStyle name="Normal 5 4 3 3 3 2" xfId="34831"/>
    <cellStyle name="Normal 5 4 3 3 4" xfId="28874"/>
    <cellStyle name="Normal 5 4 3 4" xfId="15808"/>
    <cellStyle name="Normal 5 4 3 4 2" xfId="22863"/>
    <cellStyle name="Normal 5 4 3 4 2 2" xfId="34833"/>
    <cellStyle name="Normal 5 4 3 4 3" xfId="28876"/>
    <cellStyle name="Normal 5 4 3 5" xfId="15809"/>
    <cellStyle name="Normal 5 4 3 5 2" xfId="22864"/>
    <cellStyle name="Normal 5 4 3 5 2 2" xfId="34834"/>
    <cellStyle name="Normal 5 4 3 5 3" xfId="28877"/>
    <cellStyle name="Normal 5 4 3 6" xfId="22857"/>
    <cellStyle name="Normal 5 4 3 6 2" xfId="34827"/>
    <cellStyle name="Normal 5 4 3 7" xfId="28870"/>
    <cellStyle name="Normal 5 4 4" xfId="15810"/>
    <cellStyle name="Normal 5 4 4 2" xfId="15811"/>
    <cellStyle name="Normal 5 4 4 2 2" xfId="15812"/>
    <cellStyle name="Normal 5 4 4 2 2 2" xfId="22867"/>
    <cellStyle name="Normal 5 4 4 2 2 2 2" xfId="34837"/>
    <cellStyle name="Normal 5 4 4 2 2 3" xfId="28880"/>
    <cellStyle name="Normal 5 4 4 2 3" xfId="22866"/>
    <cellStyle name="Normal 5 4 4 2 3 2" xfId="34836"/>
    <cellStyle name="Normal 5 4 4 2 4" xfId="28879"/>
    <cellStyle name="Normal 5 4 4 3" xfId="15813"/>
    <cellStyle name="Normal 5 4 4 3 2" xfId="22868"/>
    <cellStyle name="Normal 5 4 4 3 2 2" xfId="34838"/>
    <cellStyle name="Normal 5 4 4 3 3" xfId="28881"/>
    <cellStyle name="Normal 5 4 4 4" xfId="15814"/>
    <cellStyle name="Normal 5 4 4 4 2" xfId="22869"/>
    <cellStyle name="Normal 5 4 4 4 2 2" xfId="34839"/>
    <cellStyle name="Normal 5 4 4 4 3" xfId="28882"/>
    <cellStyle name="Normal 5 4 4 5" xfId="22865"/>
    <cellStyle name="Normal 5 4 4 5 2" xfId="34835"/>
    <cellStyle name="Normal 5 4 4 6" xfId="28878"/>
    <cellStyle name="Normal 5 4 5" xfId="15815"/>
    <cellStyle name="Normal 5 4 5 2" xfId="15816"/>
    <cellStyle name="Normal 5 4 5 2 2" xfId="22871"/>
    <cellStyle name="Normal 5 4 5 2 2 2" xfId="34841"/>
    <cellStyle name="Normal 5 4 5 2 3" xfId="28884"/>
    <cellStyle name="Normal 5 4 5 3" xfId="15817"/>
    <cellStyle name="Normal 5 4 5 4" xfId="22870"/>
    <cellStyle name="Normal 5 4 5 4 2" xfId="34840"/>
    <cellStyle name="Normal 5 4 5 5" xfId="28883"/>
    <cellStyle name="Normal 5 4 6" xfId="15818"/>
    <cellStyle name="Normal 5 4 6 2" xfId="15819"/>
    <cellStyle name="Normal 5 4 6 3" xfId="22872"/>
    <cellStyle name="Normal 5 4 6 3 2" xfId="34842"/>
    <cellStyle name="Normal 5 4 6 4" xfId="28885"/>
    <cellStyle name="Normal 5 4 7" xfId="15820"/>
    <cellStyle name="Normal 5 4 7 2" xfId="22873"/>
    <cellStyle name="Normal 5 4 7 2 2" xfId="34843"/>
    <cellStyle name="Normal 5 4 7 3" xfId="28886"/>
    <cellStyle name="Normal 5 4 8" xfId="15821"/>
    <cellStyle name="Normal 5 4 8 2" xfId="22874"/>
    <cellStyle name="Normal 5 4 8 2 2" xfId="34844"/>
    <cellStyle name="Normal 5 4 8 3" xfId="28887"/>
    <cellStyle name="Normal 5 4 9" xfId="15822"/>
    <cellStyle name="Normal 5 4 9 2" xfId="22875"/>
    <cellStyle name="Normal 5 4 9 2 2" xfId="34845"/>
    <cellStyle name="Normal 5 4 9 3" xfId="28888"/>
    <cellStyle name="Normal 5 5" xfId="15823"/>
    <cellStyle name="Normal 5 5 2" xfId="15824"/>
    <cellStyle name="Normal 5 5 2 2" xfId="15825"/>
    <cellStyle name="Normal 5 5 2 2 2" xfId="15826"/>
    <cellStyle name="Normal 5 5 2 2 3" xfId="22878"/>
    <cellStyle name="Normal 5 5 2 2 3 2" xfId="34848"/>
    <cellStyle name="Normal 5 5 2 2 4" xfId="28891"/>
    <cellStyle name="Normal 5 5 2 3" xfId="15827"/>
    <cellStyle name="Normal 5 5 2 4" xfId="15828"/>
    <cellStyle name="Normal 5 5 2 5" xfId="22877"/>
    <cellStyle name="Normal 5 5 2 5 2" xfId="34847"/>
    <cellStyle name="Normal 5 5 2 6" xfId="28890"/>
    <cellStyle name="Normal 5 5 3" xfId="15829"/>
    <cellStyle name="Normal 5 5 3 2" xfId="15830"/>
    <cellStyle name="Normal 5 5 3 3" xfId="15831"/>
    <cellStyle name="Normal 5 5 3 4" xfId="15832"/>
    <cellStyle name="Normal 5 5 3 5" xfId="22879"/>
    <cellStyle name="Normal 5 5 3 5 2" xfId="34849"/>
    <cellStyle name="Normal 5 5 3 6" xfId="28892"/>
    <cellStyle name="Normal 5 5 4" xfId="15833"/>
    <cellStyle name="Normal 5 5 4 2" xfId="15834"/>
    <cellStyle name="Normal 5 5 4 3" xfId="22880"/>
    <cellStyle name="Normal 5 5 4 3 2" xfId="34850"/>
    <cellStyle name="Normal 5 5 4 4" xfId="28893"/>
    <cellStyle name="Normal 5 5 5" xfId="15835"/>
    <cellStyle name="Normal 5 5 5 2" xfId="15836"/>
    <cellStyle name="Normal 5 5 5 3" xfId="22881"/>
    <cellStyle name="Normal 5 5 5 3 2" xfId="34851"/>
    <cellStyle name="Normal 5 5 5 4" xfId="28894"/>
    <cellStyle name="Normal 5 5 6" xfId="15837"/>
    <cellStyle name="Normal 5 5 6 2" xfId="22882"/>
    <cellStyle name="Normal 5 5 6 2 2" xfId="34852"/>
    <cellStyle name="Normal 5 5 6 3" xfId="28895"/>
    <cellStyle name="Normal 5 5 7" xfId="15838"/>
    <cellStyle name="Normal 5 5 8" xfId="22876"/>
    <cellStyle name="Normal 5 5 8 2" xfId="34846"/>
    <cellStyle name="Normal 5 5 9" xfId="28889"/>
    <cellStyle name="Normal 5 6" xfId="15839"/>
    <cellStyle name="Normal 5 6 10" xfId="15840"/>
    <cellStyle name="Normal 5 6 11" xfId="22883"/>
    <cellStyle name="Normal 5 6 11 2" xfId="34853"/>
    <cellStyle name="Normal 5 6 12" xfId="28896"/>
    <cellStyle name="Normal 5 6 2" xfId="15841"/>
    <cellStyle name="Normal 5 6 2 10" xfId="22884"/>
    <cellStyle name="Normal 5 6 2 10 2" xfId="34854"/>
    <cellStyle name="Normal 5 6 2 11" xfId="28897"/>
    <cellStyle name="Normal 5 6 2 2" xfId="15842"/>
    <cellStyle name="Normal 5 6 2 2 2" xfId="15843"/>
    <cellStyle name="Normal 5 6 2 2 2 2" xfId="15844"/>
    <cellStyle name="Normal 5 6 2 2 2 2 2" xfId="22887"/>
    <cellStyle name="Normal 5 6 2 2 2 2 2 2" xfId="34857"/>
    <cellStyle name="Normal 5 6 2 2 2 2 3" xfId="28900"/>
    <cellStyle name="Normal 5 6 2 2 2 3" xfId="15845"/>
    <cellStyle name="Normal 5 6 2 2 2 3 2" xfId="22888"/>
    <cellStyle name="Normal 5 6 2 2 2 3 2 2" xfId="34858"/>
    <cellStyle name="Normal 5 6 2 2 2 3 3" xfId="28901"/>
    <cellStyle name="Normal 5 6 2 2 2 4" xfId="22886"/>
    <cellStyle name="Normal 5 6 2 2 2 4 2" xfId="34856"/>
    <cellStyle name="Normal 5 6 2 2 2 5" xfId="28899"/>
    <cellStyle name="Normal 5 6 2 2 3" xfId="15846"/>
    <cellStyle name="Normal 5 6 2 2 3 2" xfId="15847"/>
    <cellStyle name="Normal 5 6 2 2 3 2 2" xfId="22890"/>
    <cellStyle name="Normal 5 6 2 2 3 2 2 2" xfId="34860"/>
    <cellStyle name="Normal 5 6 2 2 3 2 3" xfId="28903"/>
    <cellStyle name="Normal 5 6 2 2 3 3" xfId="22889"/>
    <cellStyle name="Normal 5 6 2 2 3 3 2" xfId="34859"/>
    <cellStyle name="Normal 5 6 2 2 3 4" xfId="28902"/>
    <cellStyle name="Normal 5 6 2 2 4" xfId="15848"/>
    <cellStyle name="Normal 5 6 2 2 4 2" xfId="22891"/>
    <cellStyle name="Normal 5 6 2 2 4 2 2" xfId="34861"/>
    <cellStyle name="Normal 5 6 2 2 4 3" xfId="28904"/>
    <cellStyle name="Normal 5 6 2 2 5" xfId="22885"/>
    <cellStyle name="Normal 5 6 2 2 5 2" xfId="34855"/>
    <cellStyle name="Normal 5 6 2 2 6" xfId="28898"/>
    <cellStyle name="Normal 5 6 2 3" xfId="15849"/>
    <cellStyle name="Normal 5 6 2 3 2" xfId="15850"/>
    <cellStyle name="Normal 5 6 2 3 2 2" xfId="15851"/>
    <cellStyle name="Normal 5 6 2 3 2 2 2" xfId="22894"/>
    <cellStyle name="Normal 5 6 2 3 2 2 2 2" xfId="34864"/>
    <cellStyle name="Normal 5 6 2 3 2 2 3" xfId="28907"/>
    <cellStyle name="Normal 5 6 2 3 2 3" xfId="22893"/>
    <cellStyle name="Normal 5 6 2 3 2 3 2" xfId="34863"/>
    <cellStyle name="Normal 5 6 2 3 2 4" xfId="28906"/>
    <cellStyle name="Normal 5 6 2 3 3" xfId="15852"/>
    <cellStyle name="Normal 5 6 2 3 3 2" xfId="22895"/>
    <cellStyle name="Normal 5 6 2 3 3 2 2" xfId="34865"/>
    <cellStyle name="Normal 5 6 2 3 3 3" xfId="28908"/>
    <cellStyle name="Normal 5 6 2 3 4" xfId="22892"/>
    <cellStyle name="Normal 5 6 2 3 4 2" xfId="34862"/>
    <cellStyle name="Normal 5 6 2 3 5" xfId="28905"/>
    <cellStyle name="Normal 5 6 2 4" xfId="15853"/>
    <cellStyle name="Normal 5 6 2 4 2" xfId="15854"/>
    <cellStyle name="Normal 5 6 2 4 2 2" xfId="22897"/>
    <cellStyle name="Normal 5 6 2 4 2 2 2" xfId="34867"/>
    <cellStyle name="Normal 5 6 2 4 2 3" xfId="28910"/>
    <cellStyle name="Normal 5 6 2 4 3" xfId="22896"/>
    <cellStyle name="Normal 5 6 2 4 3 2" xfId="34866"/>
    <cellStyle name="Normal 5 6 2 4 4" xfId="28909"/>
    <cellStyle name="Normal 5 6 2 5" xfId="15855"/>
    <cellStyle name="Normal 5 6 2 5 2" xfId="22898"/>
    <cellStyle name="Normal 5 6 2 5 2 2" xfId="34868"/>
    <cellStyle name="Normal 5 6 2 5 3" xfId="28911"/>
    <cellStyle name="Normal 5 6 2 6" xfId="15856"/>
    <cellStyle name="Normal 5 6 2 6 2" xfId="22899"/>
    <cellStyle name="Normal 5 6 2 6 2 2" xfId="34869"/>
    <cellStyle name="Normal 5 6 2 6 3" xfId="28912"/>
    <cellStyle name="Normal 5 6 2 7" xfId="15857"/>
    <cellStyle name="Normal 5 6 2 7 2" xfId="22900"/>
    <cellStyle name="Normal 5 6 2 7 2 2" xfId="34870"/>
    <cellStyle name="Normal 5 6 2 7 3" xfId="28913"/>
    <cellStyle name="Normal 5 6 2 8" xfId="15858"/>
    <cellStyle name="Normal 5 6 2 8 2" xfId="22901"/>
    <cellStyle name="Normal 5 6 2 8 2 2" xfId="34871"/>
    <cellStyle name="Normal 5 6 2 8 3" xfId="28914"/>
    <cellStyle name="Normal 5 6 2 9" xfId="15859"/>
    <cellStyle name="Normal 5 6 3" xfId="15860"/>
    <cellStyle name="Normal 5 6 3 2" xfId="15861"/>
    <cellStyle name="Normal 5 6 3 2 2" xfId="15862"/>
    <cellStyle name="Normal 5 6 3 2 2 2" xfId="22904"/>
    <cellStyle name="Normal 5 6 3 2 2 2 2" xfId="34874"/>
    <cellStyle name="Normal 5 6 3 2 2 3" xfId="28917"/>
    <cellStyle name="Normal 5 6 3 2 3" xfId="15863"/>
    <cellStyle name="Normal 5 6 3 2 3 2" xfId="22905"/>
    <cellStyle name="Normal 5 6 3 2 3 2 2" xfId="34875"/>
    <cellStyle name="Normal 5 6 3 2 3 3" xfId="28918"/>
    <cellStyle name="Normal 5 6 3 2 4" xfId="22903"/>
    <cellStyle name="Normal 5 6 3 2 4 2" xfId="34873"/>
    <cellStyle name="Normal 5 6 3 2 5" xfId="28916"/>
    <cellStyle name="Normal 5 6 3 3" xfId="15864"/>
    <cellStyle name="Normal 5 6 3 3 2" xfId="15865"/>
    <cellStyle name="Normal 5 6 3 3 2 2" xfId="22907"/>
    <cellStyle name="Normal 5 6 3 3 2 2 2" xfId="34877"/>
    <cellStyle name="Normal 5 6 3 3 2 3" xfId="28920"/>
    <cellStyle name="Normal 5 6 3 3 3" xfId="22906"/>
    <cellStyle name="Normal 5 6 3 3 3 2" xfId="34876"/>
    <cellStyle name="Normal 5 6 3 3 4" xfId="28919"/>
    <cellStyle name="Normal 5 6 3 4" xfId="15866"/>
    <cellStyle name="Normal 5 6 3 4 2" xfId="22908"/>
    <cellStyle name="Normal 5 6 3 4 2 2" xfId="34878"/>
    <cellStyle name="Normal 5 6 3 4 3" xfId="28921"/>
    <cellStyle name="Normal 5 6 3 5" xfId="15867"/>
    <cellStyle name="Normal 5 6 3 5 2" xfId="22909"/>
    <cellStyle name="Normal 5 6 3 5 2 2" xfId="34879"/>
    <cellStyle name="Normal 5 6 3 5 3" xfId="28922"/>
    <cellStyle name="Normal 5 6 3 6" xfId="15868"/>
    <cellStyle name="Normal 5 6 3 7" xfId="22902"/>
    <cellStyle name="Normal 5 6 3 7 2" xfId="34872"/>
    <cellStyle name="Normal 5 6 3 8" xfId="28915"/>
    <cellStyle name="Normal 5 6 4" xfId="15869"/>
    <cellStyle name="Normal 5 6 4 2" xfId="15870"/>
    <cellStyle name="Normal 5 6 4 2 2" xfId="15871"/>
    <cellStyle name="Normal 5 6 4 2 2 2" xfId="22912"/>
    <cellStyle name="Normal 5 6 4 2 2 2 2" xfId="34882"/>
    <cellStyle name="Normal 5 6 4 2 2 3" xfId="28925"/>
    <cellStyle name="Normal 5 6 4 2 3" xfId="22911"/>
    <cellStyle name="Normal 5 6 4 2 3 2" xfId="34881"/>
    <cellStyle name="Normal 5 6 4 2 4" xfId="28924"/>
    <cellStyle name="Normal 5 6 4 3" xfId="15872"/>
    <cellStyle name="Normal 5 6 4 3 2" xfId="22913"/>
    <cellStyle name="Normal 5 6 4 3 2 2" xfId="34883"/>
    <cellStyle name="Normal 5 6 4 3 3" xfId="28926"/>
    <cellStyle name="Normal 5 6 4 4" xfId="15873"/>
    <cellStyle name="Normal 5 6 4 4 2" xfId="22914"/>
    <cellStyle name="Normal 5 6 4 4 2 2" xfId="34884"/>
    <cellStyle name="Normal 5 6 4 4 3" xfId="28927"/>
    <cellStyle name="Normal 5 6 4 5" xfId="22910"/>
    <cellStyle name="Normal 5 6 4 5 2" xfId="34880"/>
    <cellStyle name="Normal 5 6 4 6" xfId="28923"/>
    <cellStyle name="Normal 5 6 5" xfId="15874"/>
    <cellStyle name="Normal 5 6 5 2" xfId="15875"/>
    <cellStyle name="Normal 5 6 5 2 2" xfId="22916"/>
    <cellStyle name="Normal 5 6 5 2 2 2" xfId="34886"/>
    <cellStyle name="Normal 5 6 5 2 3" xfId="28929"/>
    <cellStyle name="Normal 5 6 5 3" xfId="22915"/>
    <cellStyle name="Normal 5 6 5 3 2" xfId="34885"/>
    <cellStyle name="Normal 5 6 5 4" xfId="28928"/>
    <cellStyle name="Normal 5 6 6" xfId="15876"/>
    <cellStyle name="Normal 5 6 6 2" xfId="22917"/>
    <cellStyle name="Normal 5 6 6 2 2" xfId="34887"/>
    <cellStyle name="Normal 5 6 6 3" xfId="28930"/>
    <cellStyle name="Normal 5 6 7" xfId="15877"/>
    <cellStyle name="Normal 5 6 7 2" xfId="22918"/>
    <cellStyle name="Normal 5 6 7 2 2" xfId="34888"/>
    <cellStyle name="Normal 5 6 7 3" xfId="28931"/>
    <cellStyle name="Normal 5 6 8" xfId="15878"/>
    <cellStyle name="Normal 5 6 8 2" xfId="22919"/>
    <cellStyle name="Normal 5 6 8 2 2" xfId="34889"/>
    <cellStyle name="Normal 5 6 8 3" xfId="28932"/>
    <cellStyle name="Normal 5 6 9" xfId="15879"/>
    <cellStyle name="Normal 5 6 9 2" xfId="22920"/>
    <cellStyle name="Normal 5 6 9 2 2" xfId="34890"/>
    <cellStyle name="Normal 5 6 9 3" xfId="28933"/>
    <cellStyle name="Normal 5 7" xfId="15880"/>
    <cellStyle name="Normal 5 7 10" xfId="22921"/>
    <cellStyle name="Normal 5 7 10 2" xfId="34891"/>
    <cellStyle name="Normal 5 7 11" xfId="28934"/>
    <cellStyle name="Normal 5 7 2" xfId="15881"/>
    <cellStyle name="Normal 5 7 2 2" xfId="15882"/>
    <cellStyle name="Normal 5 7 2 2 2" xfId="15883"/>
    <cellStyle name="Normal 5 7 2 2 2 2" xfId="22924"/>
    <cellStyle name="Normal 5 7 2 2 2 2 2" xfId="34894"/>
    <cellStyle name="Normal 5 7 2 2 2 3" xfId="28937"/>
    <cellStyle name="Normal 5 7 2 2 3" xfId="15884"/>
    <cellStyle name="Normal 5 7 2 2 3 2" xfId="22925"/>
    <cellStyle name="Normal 5 7 2 2 3 2 2" xfId="34895"/>
    <cellStyle name="Normal 5 7 2 2 3 3" xfId="28938"/>
    <cellStyle name="Normal 5 7 2 2 4" xfId="22923"/>
    <cellStyle name="Normal 5 7 2 2 4 2" xfId="34893"/>
    <cellStyle name="Normal 5 7 2 2 5" xfId="28936"/>
    <cellStyle name="Normal 5 7 2 3" xfId="15885"/>
    <cellStyle name="Normal 5 7 2 3 2" xfId="15886"/>
    <cellStyle name="Normal 5 7 2 3 2 2" xfId="22927"/>
    <cellStyle name="Normal 5 7 2 3 2 2 2" xfId="34897"/>
    <cellStyle name="Normal 5 7 2 3 2 3" xfId="28940"/>
    <cellStyle name="Normal 5 7 2 3 3" xfId="22926"/>
    <cellStyle name="Normal 5 7 2 3 3 2" xfId="34896"/>
    <cellStyle name="Normal 5 7 2 3 4" xfId="28939"/>
    <cellStyle name="Normal 5 7 2 4" xfId="15887"/>
    <cellStyle name="Normal 5 7 2 4 2" xfId="22928"/>
    <cellStyle name="Normal 5 7 2 4 2 2" xfId="34898"/>
    <cellStyle name="Normal 5 7 2 4 3" xfId="28941"/>
    <cellStyle name="Normal 5 7 2 5" xfId="15888"/>
    <cellStyle name="Normal 5 7 2 5 2" xfId="22929"/>
    <cellStyle name="Normal 5 7 2 5 2 2" xfId="34899"/>
    <cellStyle name="Normal 5 7 2 5 3" xfId="28942"/>
    <cellStyle name="Normal 5 7 2 6" xfId="15889"/>
    <cellStyle name="Normal 5 7 2 6 2" xfId="22930"/>
    <cellStyle name="Normal 5 7 2 6 2 2" xfId="34900"/>
    <cellStyle name="Normal 5 7 2 6 3" xfId="28943"/>
    <cellStyle name="Normal 5 7 2 7" xfId="15890"/>
    <cellStyle name="Normal 5 7 2 7 2" xfId="22931"/>
    <cellStyle name="Normal 5 7 2 7 2 2" xfId="34901"/>
    <cellStyle name="Normal 5 7 2 7 3" xfId="28944"/>
    <cellStyle name="Normal 5 7 2 8" xfId="22922"/>
    <cellStyle name="Normal 5 7 2 8 2" xfId="34892"/>
    <cellStyle name="Normal 5 7 2 9" xfId="28935"/>
    <cellStyle name="Normal 5 7 3" xfId="15891"/>
    <cellStyle name="Normal 5 7 3 2" xfId="15892"/>
    <cellStyle name="Normal 5 7 3 2 2" xfId="15893"/>
    <cellStyle name="Normal 5 7 3 2 2 2" xfId="22934"/>
    <cellStyle name="Normal 5 7 3 2 2 2 2" xfId="34904"/>
    <cellStyle name="Normal 5 7 3 2 2 3" xfId="28947"/>
    <cellStyle name="Normal 5 7 3 2 3" xfId="22933"/>
    <cellStyle name="Normal 5 7 3 2 3 2" xfId="34903"/>
    <cellStyle name="Normal 5 7 3 2 4" xfId="28946"/>
    <cellStyle name="Normal 5 7 3 3" xfId="15894"/>
    <cellStyle name="Normal 5 7 3 3 2" xfId="22935"/>
    <cellStyle name="Normal 5 7 3 3 2 2" xfId="34905"/>
    <cellStyle name="Normal 5 7 3 3 3" xfId="28948"/>
    <cellStyle name="Normal 5 7 3 4" xfId="15895"/>
    <cellStyle name="Normal 5 7 3 4 2" xfId="22936"/>
    <cellStyle name="Normal 5 7 3 4 2 2" xfId="34906"/>
    <cellStyle name="Normal 5 7 3 4 3" xfId="28949"/>
    <cellStyle name="Normal 5 7 3 5" xfId="22932"/>
    <cellStyle name="Normal 5 7 3 5 2" xfId="34902"/>
    <cellStyle name="Normal 5 7 3 6" xfId="28945"/>
    <cellStyle name="Normal 5 7 4" xfId="15896"/>
    <cellStyle name="Normal 5 7 4 2" xfId="15897"/>
    <cellStyle name="Normal 5 7 4 2 2" xfId="22938"/>
    <cellStyle name="Normal 5 7 4 2 2 2" xfId="34908"/>
    <cellStyle name="Normal 5 7 4 2 3" xfId="28951"/>
    <cellStyle name="Normal 5 7 4 3" xfId="15898"/>
    <cellStyle name="Normal 5 7 4 3 2" xfId="22939"/>
    <cellStyle name="Normal 5 7 4 3 2 2" xfId="34909"/>
    <cellStyle name="Normal 5 7 4 3 3" xfId="28952"/>
    <cellStyle name="Normal 5 7 4 4" xfId="22937"/>
    <cellStyle name="Normal 5 7 4 4 2" xfId="34907"/>
    <cellStyle name="Normal 5 7 4 5" xfId="28950"/>
    <cellStyle name="Normal 5 7 5" xfId="15899"/>
    <cellStyle name="Normal 5 7 5 2" xfId="22940"/>
    <cellStyle name="Normal 5 7 5 2 2" xfId="34910"/>
    <cellStyle name="Normal 5 7 5 3" xfId="28953"/>
    <cellStyle name="Normal 5 7 6" xfId="15900"/>
    <cellStyle name="Normal 5 7 6 2" xfId="22941"/>
    <cellStyle name="Normal 5 7 6 2 2" xfId="34911"/>
    <cellStyle name="Normal 5 7 6 3" xfId="28954"/>
    <cellStyle name="Normal 5 7 7" xfId="15901"/>
    <cellStyle name="Normal 5 7 7 2" xfId="22942"/>
    <cellStyle name="Normal 5 7 7 2 2" xfId="34912"/>
    <cellStyle name="Normal 5 7 7 3" xfId="28955"/>
    <cellStyle name="Normal 5 7 8" xfId="15902"/>
    <cellStyle name="Normal 5 7 8 2" xfId="22943"/>
    <cellStyle name="Normal 5 7 8 2 2" xfId="34913"/>
    <cellStyle name="Normal 5 7 8 3" xfId="28956"/>
    <cellStyle name="Normal 5 7 9" xfId="15903"/>
    <cellStyle name="Normal 5 8" xfId="15904"/>
    <cellStyle name="Normal 5 8 10" xfId="22944"/>
    <cellStyle name="Normal 5 8 10 2" xfId="34914"/>
    <cellStyle name="Normal 5 8 11" xfId="28957"/>
    <cellStyle name="Normal 5 8 2" xfId="15905"/>
    <cellStyle name="Normal 5 8 2 2" xfId="15906"/>
    <cellStyle name="Normal 5 8 2 2 2" xfId="15907"/>
    <cellStyle name="Normal 5 8 2 2 2 2" xfId="22947"/>
    <cellStyle name="Normal 5 8 2 2 2 2 2" xfId="34917"/>
    <cellStyle name="Normal 5 8 2 2 2 3" xfId="28960"/>
    <cellStyle name="Normal 5 8 2 2 3" xfId="15908"/>
    <cellStyle name="Normal 5 8 2 2 3 2" xfId="22948"/>
    <cellStyle name="Normal 5 8 2 2 3 2 2" xfId="34918"/>
    <cellStyle name="Normal 5 8 2 2 3 3" xfId="28961"/>
    <cellStyle name="Normal 5 8 2 2 4" xfId="22946"/>
    <cellStyle name="Normal 5 8 2 2 4 2" xfId="34916"/>
    <cellStyle name="Normal 5 8 2 2 5" xfId="28959"/>
    <cellStyle name="Normal 5 8 2 3" xfId="15909"/>
    <cellStyle name="Normal 5 8 2 3 2" xfId="22949"/>
    <cellStyle name="Normal 5 8 2 3 2 2" xfId="34919"/>
    <cellStyle name="Normal 5 8 2 3 3" xfId="28962"/>
    <cellStyle name="Normal 5 8 2 4" xfId="15910"/>
    <cellStyle name="Normal 5 8 2 4 2" xfId="22950"/>
    <cellStyle name="Normal 5 8 2 4 2 2" xfId="34920"/>
    <cellStyle name="Normal 5 8 2 4 3" xfId="28963"/>
    <cellStyle name="Normal 5 8 2 5" xfId="15911"/>
    <cellStyle name="Normal 5 8 2 5 2" xfId="22951"/>
    <cellStyle name="Normal 5 8 2 5 2 2" xfId="34921"/>
    <cellStyle name="Normal 5 8 2 5 3" xfId="28964"/>
    <cellStyle name="Normal 5 8 2 6" xfId="15912"/>
    <cellStyle name="Normal 5 8 2 6 2" xfId="22952"/>
    <cellStyle name="Normal 5 8 2 6 2 2" xfId="34922"/>
    <cellStyle name="Normal 5 8 2 6 3" xfId="28965"/>
    <cellStyle name="Normal 5 8 2 7" xfId="15913"/>
    <cellStyle name="Normal 5 8 2 7 2" xfId="22953"/>
    <cellStyle name="Normal 5 8 2 7 2 2" xfId="34923"/>
    <cellStyle name="Normal 5 8 2 7 3" xfId="28966"/>
    <cellStyle name="Normal 5 8 2 8" xfId="22945"/>
    <cellStyle name="Normal 5 8 2 8 2" xfId="34915"/>
    <cellStyle name="Normal 5 8 2 9" xfId="28958"/>
    <cellStyle name="Normal 5 8 3" xfId="15914"/>
    <cellStyle name="Normal 5 8 3 2" xfId="15915"/>
    <cellStyle name="Normal 5 8 3 2 2" xfId="22955"/>
    <cellStyle name="Normal 5 8 3 2 2 2" xfId="34925"/>
    <cellStyle name="Normal 5 8 3 2 3" xfId="28968"/>
    <cellStyle name="Normal 5 8 3 3" xfId="15916"/>
    <cellStyle name="Normal 5 8 3 3 2" xfId="22956"/>
    <cellStyle name="Normal 5 8 3 3 2 2" xfId="34926"/>
    <cellStyle name="Normal 5 8 3 3 3" xfId="28969"/>
    <cellStyle name="Normal 5 8 3 4" xfId="15917"/>
    <cellStyle name="Normal 5 8 3 4 2" xfId="22957"/>
    <cellStyle name="Normal 5 8 3 4 2 2" xfId="34927"/>
    <cellStyle name="Normal 5 8 3 4 3" xfId="28970"/>
    <cellStyle name="Normal 5 8 3 5" xfId="22954"/>
    <cellStyle name="Normal 5 8 3 5 2" xfId="34924"/>
    <cellStyle name="Normal 5 8 3 6" xfId="28967"/>
    <cellStyle name="Normal 5 8 4" xfId="15918"/>
    <cellStyle name="Normal 5 8 4 2" xfId="15919"/>
    <cellStyle name="Normal 5 8 4 2 2" xfId="22959"/>
    <cellStyle name="Normal 5 8 4 2 2 2" xfId="34929"/>
    <cellStyle name="Normal 5 8 4 2 3" xfId="28972"/>
    <cellStyle name="Normal 5 8 4 3" xfId="22958"/>
    <cellStyle name="Normal 5 8 4 3 2" xfId="34928"/>
    <cellStyle name="Normal 5 8 4 4" xfId="28971"/>
    <cellStyle name="Normal 5 8 5" xfId="15920"/>
    <cellStyle name="Normal 5 8 5 2" xfId="22960"/>
    <cellStyle name="Normal 5 8 5 2 2" xfId="34930"/>
    <cellStyle name="Normal 5 8 5 3" xfId="28973"/>
    <cellStyle name="Normal 5 8 6" xfId="15921"/>
    <cellStyle name="Normal 5 8 6 2" xfId="22961"/>
    <cellStyle name="Normal 5 8 6 2 2" xfId="34931"/>
    <cellStyle name="Normal 5 8 6 3" xfId="28974"/>
    <cellStyle name="Normal 5 8 7" xfId="15922"/>
    <cellStyle name="Normal 5 8 7 2" xfId="22962"/>
    <cellStyle name="Normal 5 8 7 2 2" xfId="34932"/>
    <cellStyle name="Normal 5 8 7 3" xfId="28975"/>
    <cellStyle name="Normal 5 8 8" xfId="15923"/>
    <cellStyle name="Normal 5 8 8 2" xfId="22963"/>
    <cellStyle name="Normal 5 8 8 2 2" xfId="34933"/>
    <cellStyle name="Normal 5 8 8 3" xfId="28976"/>
    <cellStyle name="Normal 5 8 9" xfId="15924"/>
    <cellStyle name="Normal 5 9" xfId="15925"/>
    <cellStyle name="Normal 5 9 10" xfId="28977"/>
    <cellStyle name="Normal 5 9 2" xfId="15926"/>
    <cellStyle name="Normal 5 9 2 2" xfId="15927"/>
    <cellStyle name="Normal 5 9 2 2 2" xfId="22966"/>
    <cellStyle name="Normal 5 9 2 2 2 2" xfId="34936"/>
    <cellStyle name="Normal 5 9 2 2 3" xfId="28979"/>
    <cellStyle name="Normal 5 9 2 3" xfId="15928"/>
    <cellStyle name="Normal 5 9 2 3 2" xfId="22967"/>
    <cellStyle name="Normal 5 9 2 3 2 2" xfId="34937"/>
    <cellStyle name="Normal 5 9 2 3 3" xfId="28980"/>
    <cellStyle name="Normal 5 9 2 4" xfId="15929"/>
    <cellStyle name="Normal 5 9 2 4 2" xfId="22968"/>
    <cellStyle name="Normal 5 9 2 4 2 2" xfId="34938"/>
    <cellStyle name="Normal 5 9 2 4 3" xfId="28981"/>
    <cellStyle name="Normal 5 9 2 5" xfId="15930"/>
    <cellStyle name="Normal 5 9 2 5 2" xfId="22969"/>
    <cellStyle name="Normal 5 9 2 5 2 2" xfId="34939"/>
    <cellStyle name="Normal 5 9 2 5 3" xfId="28982"/>
    <cellStyle name="Normal 5 9 2 6" xfId="15931"/>
    <cellStyle name="Normal 5 9 2 6 2" xfId="22970"/>
    <cellStyle name="Normal 5 9 2 6 2 2" xfId="34940"/>
    <cellStyle name="Normal 5 9 2 6 3" xfId="28983"/>
    <cellStyle name="Normal 5 9 2 7" xfId="22965"/>
    <cellStyle name="Normal 5 9 2 7 2" xfId="34935"/>
    <cellStyle name="Normal 5 9 2 8" xfId="28978"/>
    <cellStyle name="Normal 5 9 3" xfId="15932"/>
    <cellStyle name="Normal 5 9 3 2" xfId="15933"/>
    <cellStyle name="Normal 5 9 3 2 2" xfId="22972"/>
    <cellStyle name="Normal 5 9 3 2 2 2" xfId="34942"/>
    <cellStyle name="Normal 5 9 3 2 3" xfId="28985"/>
    <cellStyle name="Normal 5 9 3 3" xfId="22971"/>
    <cellStyle name="Normal 5 9 3 3 2" xfId="34941"/>
    <cellStyle name="Normal 5 9 3 4" xfId="28984"/>
    <cellStyle name="Normal 5 9 4" xfId="15934"/>
    <cellStyle name="Normal 5 9 4 2" xfId="15935"/>
    <cellStyle name="Normal 5 9 4 2 2" xfId="22974"/>
    <cellStyle name="Normal 5 9 4 2 2 2" xfId="34944"/>
    <cellStyle name="Normal 5 9 4 2 3" xfId="28987"/>
    <cellStyle name="Normal 5 9 4 3" xfId="22973"/>
    <cellStyle name="Normal 5 9 4 3 2" xfId="34943"/>
    <cellStyle name="Normal 5 9 4 4" xfId="28986"/>
    <cellStyle name="Normal 5 9 5" xfId="15936"/>
    <cellStyle name="Normal 5 9 5 2" xfId="22975"/>
    <cellStyle name="Normal 5 9 5 2 2" xfId="34945"/>
    <cellStyle name="Normal 5 9 5 3" xfId="28988"/>
    <cellStyle name="Normal 5 9 6" xfId="15937"/>
    <cellStyle name="Normal 5 9 6 2" xfId="22976"/>
    <cellStyle name="Normal 5 9 6 2 2" xfId="34946"/>
    <cellStyle name="Normal 5 9 6 3" xfId="28989"/>
    <cellStyle name="Normal 5 9 7" xfId="15938"/>
    <cellStyle name="Normal 5 9 7 2" xfId="22977"/>
    <cellStyle name="Normal 5 9 7 2 2" xfId="34947"/>
    <cellStyle name="Normal 5 9 7 3" xfId="28990"/>
    <cellStyle name="Normal 5 9 8" xfId="15939"/>
    <cellStyle name="Normal 5 9 9" xfId="22964"/>
    <cellStyle name="Normal 5 9 9 2" xfId="34934"/>
    <cellStyle name="Normal 50" xfId="15940"/>
    <cellStyle name="Normal 50 2" xfId="22978"/>
    <cellStyle name="Normal 50 2 2" xfId="34948"/>
    <cellStyle name="Normal 50 3" xfId="28991"/>
    <cellStyle name="Normal 500" xfId="15941"/>
    <cellStyle name="Normal 500 2" xfId="22979"/>
    <cellStyle name="Normal 500 2 2" xfId="34949"/>
    <cellStyle name="Normal 500 3" xfId="28992"/>
    <cellStyle name="Normal 501" xfId="15942"/>
    <cellStyle name="Normal 501 2" xfId="22980"/>
    <cellStyle name="Normal 501 2 2" xfId="34950"/>
    <cellStyle name="Normal 501 3" xfId="28993"/>
    <cellStyle name="Normal 502" xfId="15943"/>
    <cellStyle name="Normal 502 2" xfId="22981"/>
    <cellStyle name="Normal 502 2 2" xfId="34951"/>
    <cellStyle name="Normal 502 3" xfId="28994"/>
    <cellStyle name="Normal 503" xfId="15944"/>
    <cellStyle name="Normal 503 2" xfId="22982"/>
    <cellStyle name="Normal 503 2 2" xfId="34952"/>
    <cellStyle name="Normal 503 3" xfId="28995"/>
    <cellStyle name="Normal 504" xfId="15945"/>
    <cellStyle name="Normal 504 2" xfId="22983"/>
    <cellStyle name="Normal 504 2 2" xfId="34953"/>
    <cellStyle name="Normal 504 3" xfId="28996"/>
    <cellStyle name="Normal 505" xfId="15946"/>
    <cellStyle name="Normal 505 2" xfId="22984"/>
    <cellStyle name="Normal 505 2 2" xfId="34954"/>
    <cellStyle name="Normal 505 3" xfId="28997"/>
    <cellStyle name="Normal 506" xfId="15947"/>
    <cellStyle name="Normal 506 2" xfId="22985"/>
    <cellStyle name="Normal 506 2 2" xfId="34955"/>
    <cellStyle name="Normal 506 3" xfId="28998"/>
    <cellStyle name="Normal 507" xfId="15948"/>
    <cellStyle name="Normal 507 2" xfId="22986"/>
    <cellStyle name="Normal 507 2 2" xfId="34956"/>
    <cellStyle name="Normal 507 3" xfId="28999"/>
    <cellStyle name="Normal 508" xfId="15949"/>
    <cellStyle name="Normal 509" xfId="15950"/>
    <cellStyle name="Normal 51" xfId="15951"/>
    <cellStyle name="Normal 51 2" xfId="22987"/>
    <cellStyle name="Normal 51 2 2" xfId="34957"/>
    <cellStyle name="Normal 51 3" xfId="29000"/>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 2 2" xfId="34958"/>
    <cellStyle name="Normal 52 3" xfId="29001"/>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 2 2" xfId="34959"/>
    <cellStyle name="Normal 53 3" xfId="29002"/>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 2 2" xfId="34960"/>
    <cellStyle name="Normal 54 3" xfId="29003"/>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 2 2" xfId="34961"/>
    <cellStyle name="Normal 55 3" xfId="29004"/>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 2 2" xfId="34962"/>
    <cellStyle name="Normal 56 3" xfId="29005"/>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 2 2" xfId="34963"/>
    <cellStyle name="Normal 57 3" xfId="29006"/>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2 2 2" xfId="34965"/>
    <cellStyle name="Normal 58 2 3" xfId="29008"/>
    <cellStyle name="Normal 58 3" xfId="16039"/>
    <cellStyle name="Normal 58 3 2" xfId="22996"/>
    <cellStyle name="Normal 58 3 2 2" xfId="34966"/>
    <cellStyle name="Normal 58 3 3" xfId="29009"/>
    <cellStyle name="Normal 58 4" xfId="22994"/>
    <cellStyle name="Normal 58 4 2" xfId="34964"/>
    <cellStyle name="Normal 58 5" xfId="29007"/>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2 2 2" xfId="34968"/>
    <cellStyle name="Normal 59 2 3" xfId="29011"/>
    <cellStyle name="Normal 59 3" xfId="16062"/>
    <cellStyle name="Normal 59 3 2" xfId="22999"/>
    <cellStyle name="Normal 59 3 2 2" xfId="34969"/>
    <cellStyle name="Normal 59 3 3" xfId="29012"/>
    <cellStyle name="Normal 59 4" xfId="16063"/>
    <cellStyle name="Normal 59 4 2" xfId="23000"/>
    <cellStyle name="Normal 59 4 2 2" xfId="34970"/>
    <cellStyle name="Normal 59 4 3" xfId="29013"/>
    <cellStyle name="Normal 59 5" xfId="22997"/>
    <cellStyle name="Normal 59 5 2" xfId="34967"/>
    <cellStyle name="Normal 59 6" xfId="29010"/>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2 2 2" xfId="34973"/>
    <cellStyle name="Normal 6 10 2 2 3" xfId="29016"/>
    <cellStyle name="Normal 6 10 2 3" xfId="16084"/>
    <cellStyle name="Normal 6 10 2 3 2" xfId="23004"/>
    <cellStyle name="Normal 6 10 2 3 2 2" xfId="34974"/>
    <cellStyle name="Normal 6 10 2 3 3" xfId="29017"/>
    <cellStyle name="Normal 6 10 2 4" xfId="16085"/>
    <cellStyle name="Normal 6 10 2 4 2" xfId="23005"/>
    <cellStyle name="Normal 6 10 2 4 2 2" xfId="34975"/>
    <cellStyle name="Normal 6 10 2 4 3" xfId="29018"/>
    <cellStyle name="Normal 6 10 2 5" xfId="16086"/>
    <cellStyle name="Normal 6 10 2 5 2" xfId="23006"/>
    <cellStyle name="Normal 6 10 2 5 2 2" xfId="34976"/>
    <cellStyle name="Normal 6 10 2 5 3" xfId="29019"/>
    <cellStyle name="Normal 6 10 2 6" xfId="23002"/>
    <cellStyle name="Normal 6 10 2 6 2" xfId="34972"/>
    <cellStyle name="Normal 6 10 2 7" xfId="29015"/>
    <cellStyle name="Normal 6 10 3" xfId="16087"/>
    <cellStyle name="Normal 6 10 3 2" xfId="16088"/>
    <cellStyle name="Normal 6 10 3 2 2" xfId="23008"/>
    <cellStyle name="Normal 6 10 3 2 2 2" xfId="34978"/>
    <cellStyle name="Normal 6 10 3 2 3" xfId="29021"/>
    <cellStyle name="Normal 6 10 3 3" xfId="23007"/>
    <cellStyle name="Normal 6 10 3 3 2" xfId="34977"/>
    <cellStyle name="Normal 6 10 3 4" xfId="29020"/>
    <cellStyle name="Normal 6 10 4" xfId="16089"/>
    <cellStyle name="Normal 6 10 4 2" xfId="16090"/>
    <cellStyle name="Normal 6 10 4 2 2" xfId="23010"/>
    <cellStyle name="Normal 6 10 4 2 2 2" xfId="34980"/>
    <cellStyle name="Normal 6 10 4 2 3" xfId="29023"/>
    <cellStyle name="Normal 6 10 4 3" xfId="23009"/>
    <cellStyle name="Normal 6 10 4 3 2" xfId="34979"/>
    <cellStyle name="Normal 6 10 4 4" xfId="29022"/>
    <cellStyle name="Normal 6 10 5" xfId="16091"/>
    <cellStyle name="Normal 6 10 5 2" xfId="23011"/>
    <cellStyle name="Normal 6 10 5 2 2" xfId="34981"/>
    <cellStyle name="Normal 6 10 5 3" xfId="29024"/>
    <cellStyle name="Normal 6 10 6" xfId="16092"/>
    <cellStyle name="Normal 6 10 6 2" xfId="23012"/>
    <cellStyle name="Normal 6 10 6 2 2" xfId="34982"/>
    <cellStyle name="Normal 6 10 6 3" xfId="29025"/>
    <cellStyle name="Normal 6 10 7" xfId="23001"/>
    <cellStyle name="Normal 6 10 7 2" xfId="34971"/>
    <cellStyle name="Normal 6 10 8" xfId="29014"/>
    <cellStyle name="Normal 6 11" xfId="16093"/>
    <cellStyle name="Normal 6 11 2" xfId="16094"/>
    <cellStyle name="Normal 6 11 2 2" xfId="16095"/>
    <cellStyle name="Normal 6 11 2 2 2" xfId="23015"/>
    <cellStyle name="Normal 6 11 2 2 2 2" xfId="34985"/>
    <cellStyle name="Normal 6 11 2 2 3" xfId="29028"/>
    <cellStyle name="Normal 6 11 2 3" xfId="23014"/>
    <cellStyle name="Normal 6 11 2 3 2" xfId="34984"/>
    <cellStyle name="Normal 6 11 2 4" xfId="29027"/>
    <cellStyle name="Normal 6 11 3" xfId="16096"/>
    <cellStyle name="Normal 6 11 3 2" xfId="16097"/>
    <cellStyle name="Normal 6 11 3 2 2" xfId="23017"/>
    <cellStyle name="Normal 6 11 3 2 2 2" xfId="34987"/>
    <cellStyle name="Normal 6 11 3 2 3" xfId="29030"/>
    <cellStyle name="Normal 6 11 3 3" xfId="23016"/>
    <cellStyle name="Normal 6 11 3 3 2" xfId="34986"/>
    <cellStyle name="Normal 6 11 3 4" xfId="29029"/>
    <cellStyle name="Normal 6 11 4" xfId="16098"/>
    <cellStyle name="Normal 6 11 4 2" xfId="16099"/>
    <cellStyle name="Normal 6 11 4 2 2" xfId="23019"/>
    <cellStyle name="Normal 6 11 4 2 2 2" xfId="34989"/>
    <cellStyle name="Normal 6 11 4 2 3" xfId="29032"/>
    <cellStyle name="Normal 6 11 4 3" xfId="23018"/>
    <cellStyle name="Normal 6 11 4 3 2" xfId="34988"/>
    <cellStyle name="Normal 6 11 4 4" xfId="29031"/>
    <cellStyle name="Normal 6 11 5" xfId="16100"/>
    <cellStyle name="Normal 6 11 5 2" xfId="23020"/>
    <cellStyle name="Normal 6 11 5 2 2" xfId="34990"/>
    <cellStyle name="Normal 6 11 5 3" xfId="29033"/>
    <cellStyle name="Normal 6 11 6" xfId="16101"/>
    <cellStyle name="Normal 6 11 6 2" xfId="23021"/>
    <cellStyle name="Normal 6 11 6 2 2" xfId="34991"/>
    <cellStyle name="Normal 6 11 6 3" xfId="29034"/>
    <cellStyle name="Normal 6 11 7" xfId="23013"/>
    <cellStyle name="Normal 6 11 7 2" xfId="34983"/>
    <cellStyle name="Normal 6 11 8" xfId="29026"/>
    <cellStyle name="Normal 6 12" xfId="16102"/>
    <cellStyle name="Normal 6 12 2" xfId="16103"/>
    <cellStyle name="Normal 6 12 2 2" xfId="16104"/>
    <cellStyle name="Normal 6 12 2 2 2" xfId="23024"/>
    <cellStyle name="Normal 6 12 2 2 2 2" xfId="34994"/>
    <cellStyle name="Normal 6 12 2 2 3" xfId="29037"/>
    <cellStyle name="Normal 6 12 2 3" xfId="23023"/>
    <cellStyle name="Normal 6 12 2 3 2" xfId="34993"/>
    <cellStyle name="Normal 6 12 2 4" xfId="29036"/>
    <cellStyle name="Normal 6 12 3" xfId="16105"/>
    <cellStyle name="Normal 6 12 3 2" xfId="23025"/>
    <cellStyle name="Normal 6 12 3 2 2" xfId="34995"/>
    <cellStyle name="Normal 6 12 3 3" xfId="29038"/>
    <cellStyle name="Normal 6 12 4" xfId="16106"/>
    <cellStyle name="Normal 6 12 4 2" xfId="23026"/>
    <cellStyle name="Normal 6 12 4 2 2" xfId="34996"/>
    <cellStyle name="Normal 6 12 4 3" xfId="29039"/>
    <cellStyle name="Normal 6 12 5" xfId="16107"/>
    <cellStyle name="Normal 6 12 5 2" xfId="23027"/>
    <cellStyle name="Normal 6 12 5 2 2" xfId="34997"/>
    <cellStyle name="Normal 6 12 5 3" xfId="29040"/>
    <cellStyle name="Normal 6 12 6" xfId="23022"/>
    <cellStyle name="Normal 6 12 6 2" xfId="34992"/>
    <cellStyle name="Normal 6 12 7" xfId="29035"/>
    <cellStyle name="Normal 6 13" xfId="16108"/>
    <cellStyle name="Normal 6 13 2" xfId="16109"/>
    <cellStyle name="Normal 6 13 2 2" xfId="16110"/>
    <cellStyle name="Normal 6 13 2 2 2" xfId="23030"/>
    <cellStyle name="Normal 6 13 2 2 2 2" xfId="35000"/>
    <cellStyle name="Normal 6 13 2 2 3" xfId="29043"/>
    <cellStyle name="Normal 6 13 2 3" xfId="23029"/>
    <cellStyle name="Normal 6 13 2 3 2" xfId="34999"/>
    <cellStyle name="Normal 6 13 2 4" xfId="29042"/>
    <cellStyle name="Normal 6 13 3" xfId="16111"/>
    <cellStyle name="Normal 6 13 3 2" xfId="23031"/>
    <cellStyle name="Normal 6 13 3 2 2" xfId="35001"/>
    <cellStyle name="Normal 6 13 3 3" xfId="29044"/>
    <cellStyle name="Normal 6 13 4" xfId="16112"/>
    <cellStyle name="Normal 6 13 4 2" xfId="23032"/>
    <cellStyle name="Normal 6 13 4 2 2" xfId="35002"/>
    <cellStyle name="Normal 6 13 4 3" xfId="29045"/>
    <cellStyle name="Normal 6 13 5" xfId="16113"/>
    <cellStyle name="Normal 6 13 5 2" xfId="23033"/>
    <cellStyle name="Normal 6 13 5 2 2" xfId="35003"/>
    <cellStyle name="Normal 6 13 5 3" xfId="29046"/>
    <cellStyle name="Normal 6 13 6" xfId="23028"/>
    <cellStyle name="Normal 6 13 6 2" xfId="34998"/>
    <cellStyle name="Normal 6 13 7" xfId="29041"/>
    <cellStyle name="Normal 6 14" xfId="16114"/>
    <cellStyle name="Normal 6 14 2" xfId="16115"/>
    <cellStyle name="Normal 6 14 2 2" xfId="16116"/>
    <cellStyle name="Normal 6 14 2 2 2" xfId="23036"/>
    <cellStyle name="Normal 6 14 2 2 2 2" xfId="35006"/>
    <cellStyle name="Normal 6 14 2 2 3" xfId="29049"/>
    <cellStyle name="Normal 6 14 2 3" xfId="23035"/>
    <cellStyle name="Normal 6 14 2 3 2" xfId="35005"/>
    <cellStyle name="Normal 6 14 2 4" xfId="29048"/>
    <cellStyle name="Normal 6 14 3" xfId="16117"/>
    <cellStyle name="Normal 6 14 3 2" xfId="23037"/>
    <cellStyle name="Normal 6 14 3 2 2" xfId="35007"/>
    <cellStyle name="Normal 6 14 3 3" xfId="29050"/>
    <cellStyle name="Normal 6 14 4" xfId="16118"/>
    <cellStyle name="Normal 6 14 4 2" xfId="23038"/>
    <cellStyle name="Normal 6 14 4 2 2" xfId="35008"/>
    <cellStyle name="Normal 6 14 4 3" xfId="29051"/>
    <cellStyle name="Normal 6 14 5" xfId="16119"/>
    <cellStyle name="Normal 6 14 5 2" xfId="23039"/>
    <cellStyle name="Normal 6 14 5 2 2" xfId="35009"/>
    <cellStyle name="Normal 6 14 5 3" xfId="29052"/>
    <cellStyle name="Normal 6 14 6" xfId="23034"/>
    <cellStyle name="Normal 6 14 6 2" xfId="35004"/>
    <cellStyle name="Normal 6 14 7" xfId="29047"/>
    <cellStyle name="Normal 6 15" xfId="16120"/>
    <cellStyle name="Normal 6 15 2" xfId="16121"/>
    <cellStyle name="Normal 6 15 2 2" xfId="16122"/>
    <cellStyle name="Normal 6 15 2 2 2" xfId="23042"/>
    <cellStyle name="Normal 6 15 2 2 2 2" xfId="35012"/>
    <cellStyle name="Normal 6 15 2 2 3" xfId="29055"/>
    <cellStyle name="Normal 6 15 2 3" xfId="23041"/>
    <cellStyle name="Normal 6 15 2 3 2" xfId="35011"/>
    <cellStyle name="Normal 6 15 2 4" xfId="29054"/>
    <cellStyle name="Normal 6 15 3" xfId="16123"/>
    <cellStyle name="Normal 6 15 3 2" xfId="23043"/>
    <cellStyle name="Normal 6 15 3 2 2" xfId="35013"/>
    <cellStyle name="Normal 6 15 3 3" xfId="29056"/>
    <cellStyle name="Normal 6 15 4" xfId="16124"/>
    <cellStyle name="Normal 6 15 4 2" xfId="23044"/>
    <cellStyle name="Normal 6 15 4 2 2" xfId="35014"/>
    <cellStyle name="Normal 6 15 4 3" xfId="29057"/>
    <cellStyle name="Normal 6 15 5" xfId="16125"/>
    <cellStyle name="Normal 6 15 5 2" xfId="23045"/>
    <cellStyle name="Normal 6 15 5 2 2" xfId="35015"/>
    <cellStyle name="Normal 6 15 5 3" xfId="29058"/>
    <cellStyle name="Normal 6 15 6" xfId="23040"/>
    <cellStyle name="Normal 6 15 6 2" xfId="35010"/>
    <cellStyle name="Normal 6 15 7" xfId="29053"/>
    <cellStyle name="Normal 6 16" xfId="16126"/>
    <cellStyle name="Normal 6 16 2" xfId="16127"/>
    <cellStyle name="Normal 6 16 2 2" xfId="16128"/>
    <cellStyle name="Normal 6 16 2 2 2" xfId="23048"/>
    <cellStyle name="Normal 6 16 2 2 2 2" xfId="35018"/>
    <cellStyle name="Normal 6 16 2 2 3" xfId="29061"/>
    <cellStyle name="Normal 6 16 2 3" xfId="23047"/>
    <cellStyle name="Normal 6 16 2 3 2" xfId="35017"/>
    <cellStyle name="Normal 6 16 2 4" xfId="29060"/>
    <cellStyle name="Normal 6 16 3" xfId="16129"/>
    <cellStyle name="Normal 6 16 3 2" xfId="23049"/>
    <cellStyle name="Normal 6 16 3 2 2" xfId="35019"/>
    <cellStyle name="Normal 6 16 3 3" xfId="29062"/>
    <cellStyle name="Normal 6 16 4" xfId="16130"/>
    <cellStyle name="Normal 6 16 4 2" xfId="23050"/>
    <cellStyle name="Normal 6 16 4 2 2" xfId="35020"/>
    <cellStyle name="Normal 6 16 4 3" xfId="29063"/>
    <cellStyle name="Normal 6 16 5" xfId="16131"/>
    <cellStyle name="Normal 6 16 5 2" xfId="23051"/>
    <cellStyle name="Normal 6 16 5 2 2" xfId="35021"/>
    <cellStyle name="Normal 6 16 5 3" xfId="29064"/>
    <cellStyle name="Normal 6 16 6" xfId="23046"/>
    <cellStyle name="Normal 6 16 6 2" xfId="35016"/>
    <cellStyle name="Normal 6 16 7" xfId="29059"/>
    <cellStyle name="Normal 6 17" xfId="16132"/>
    <cellStyle name="Normal 6 17 2" xfId="16133"/>
    <cellStyle name="Normal 6 17 2 2" xfId="16134"/>
    <cellStyle name="Normal 6 17 2 2 2" xfId="23054"/>
    <cellStyle name="Normal 6 17 2 2 2 2" xfId="35024"/>
    <cellStyle name="Normal 6 17 2 2 3" xfId="29067"/>
    <cellStyle name="Normal 6 17 2 3" xfId="23053"/>
    <cellStyle name="Normal 6 17 2 3 2" xfId="35023"/>
    <cellStyle name="Normal 6 17 2 4" xfId="29066"/>
    <cellStyle name="Normal 6 17 3" xfId="16135"/>
    <cellStyle name="Normal 6 17 3 2" xfId="23055"/>
    <cellStyle name="Normal 6 17 3 2 2" xfId="35025"/>
    <cellStyle name="Normal 6 17 3 3" xfId="29068"/>
    <cellStyle name="Normal 6 17 4" xfId="16136"/>
    <cellStyle name="Normal 6 17 4 2" xfId="23056"/>
    <cellStyle name="Normal 6 17 4 2 2" xfId="35026"/>
    <cellStyle name="Normal 6 17 4 3" xfId="29069"/>
    <cellStyle name="Normal 6 17 5" xfId="16137"/>
    <cellStyle name="Normal 6 17 5 2" xfId="23057"/>
    <cellStyle name="Normal 6 17 5 2 2" xfId="35027"/>
    <cellStyle name="Normal 6 17 5 3" xfId="29070"/>
    <cellStyle name="Normal 6 17 6" xfId="23052"/>
    <cellStyle name="Normal 6 17 6 2" xfId="35022"/>
    <cellStyle name="Normal 6 17 7" xfId="29065"/>
    <cellStyle name="Normal 6 18" xfId="16138"/>
    <cellStyle name="Normal 6 18 2" xfId="16139"/>
    <cellStyle name="Normal 6 18 2 2" xfId="16140"/>
    <cellStyle name="Normal 6 18 2 2 2" xfId="16141"/>
    <cellStyle name="Normal 6 18 2 2 2 2" xfId="23061"/>
    <cellStyle name="Normal 6 18 2 2 2 2 2" xfId="35031"/>
    <cellStyle name="Normal 6 18 2 2 2 3" xfId="29074"/>
    <cellStyle name="Normal 6 18 2 2 3" xfId="23060"/>
    <cellStyle name="Normal 6 18 2 2 3 2" xfId="35030"/>
    <cellStyle name="Normal 6 18 2 2 4" xfId="29073"/>
    <cellStyle name="Normal 6 18 2 3" xfId="16142"/>
    <cellStyle name="Normal 6 18 2 3 2" xfId="23062"/>
    <cellStyle name="Normal 6 18 2 3 2 2" xfId="35032"/>
    <cellStyle name="Normal 6 18 2 3 3" xfId="29075"/>
    <cellStyle name="Normal 6 18 2 4" xfId="16143"/>
    <cellStyle name="Normal 6 18 2 4 2" xfId="23063"/>
    <cellStyle name="Normal 6 18 2 4 2 2" xfId="35033"/>
    <cellStyle name="Normal 6 18 2 4 3" xfId="29076"/>
    <cellStyle name="Normal 6 18 2 5" xfId="23059"/>
    <cellStyle name="Normal 6 18 2 5 2" xfId="35029"/>
    <cellStyle name="Normal 6 18 2 6" xfId="29072"/>
    <cellStyle name="Normal 6 18 3" xfId="16144"/>
    <cellStyle name="Normal 6 18 3 2" xfId="16145"/>
    <cellStyle name="Normal 6 18 3 2 2" xfId="23065"/>
    <cellStyle name="Normal 6 18 3 2 2 2" xfId="35035"/>
    <cellStyle name="Normal 6 18 3 2 3" xfId="29078"/>
    <cellStyle name="Normal 6 18 3 3" xfId="23064"/>
    <cellStyle name="Normal 6 18 3 3 2" xfId="35034"/>
    <cellStyle name="Normal 6 18 3 4" xfId="29077"/>
    <cellStyle name="Normal 6 18 4" xfId="16146"/>
    <cellStyle name="Normal 6 18 4 2" xfId="23066"/>
    <cellStyle name="Normal 6 18 4 2 2" xfId="35036"/>
    <cellStyle name="Normal 6 18 4 3" xfId="29079"/>
    <cellStyle name="Normal 6 18 5" xfId="16147"/>
    <cellStyle name="Normal 6 18 5 2" xfId="23067"/>
    <cellStyle name="Normal 6 18 5 2 2" xfId="35037"/>
    <cellStyle name="Normal 6 18 5 3" xfId="29080"/>
    <cellStyle name="Normal 6 18 6" xfId="23058"/>
    <cellStyle name="Normal 6 18 6 2" xfId="35028"/>
    <cellStyle name="Normal 6 18 7" xfId="29071"/>
    <cellStyle name="Normal 6 19" xfId="16148"/>
    <cellStyle name="Normal 6 19 2" xfId="16149"/>
    <cellStyle name="Normal 6 19 2 2" xfId="23069"/>
    <cellStyle name="Normal 6 19 2 2 2" xfId="35039"/>
    <cellStyle name="Normal 6 19 2 3" xfId="29082"/>
    <cellStyle name="Normal 6 19 3" xfId="16150"/>
    <cellStyle name="Normal 6 19 3 2" xfId="23070"/>
    <cellStyle name="Normal 6 19 3 2 2" xfId="35040"/>
    <cellStyle name="Normal 6 19 3 3" xfId="29083"/>
    <cellStyle name="Normal 6 19 4" xfId="23068"/>
    <cellStyle name="Normal 6 19 4 2" xfId="35038"/>
    <cellStyle name="Normal 6 19 5" xfId="29081"/>
    <cellStyle name="Normal 6 2" xfId="16151"/>
    <cellStyle name="Normal 6 2 10" xfId="16152"/>
    <cellStyle name="Normal 6 2 10 2" xfId="23071"/>
    <cellStyle name="Normal 6 2 10 2 2" xfId="35041"/>
    <cellStyle name="Normal 6 2 10 3" xfId="29084"/>
    <cellStyle name="Normal 6 2 11" xfId="16153"/>
    <cellStyle name="Normal 6 2 11 2" xfId="23072"/>
    <cellStyle name="Normal 6 2 11 2 2" xfId="35042"/>
    <cellStyle name="Normal 6 2 11 3" xfId="29085"/>
    <cellStyle name="Normal 6 2 2" xfId="16154"/>
    <cellStyle name="Normal 6 2 2 10" xfId="29086"/>
    <cellStyle name="Normal 6 2 2 2" xfId="16155"/>
    <cellStyle name="Normal 6 2 2 2 2" xfId="16156"/>
    <cellStyle name="Normal 6 2 2 2 2 2" xfId="16157"/>
    <cellStyle name="Normal 6 2 2 2 2 2 2" xfId="23076"/>
    <cellStyle name="Normal 6 2 2 2 2 2 2 2" xfId="35046"/>
    <cellStyle name="Normal 6 2 2 2 2 2 3" xfId="29089"/>
    <cellStyle name="Normal 6 2 2 2 2 3" xfId="16158"/>
    <cellStyle name="Normal 6 2 2 2 2 3 2" xfId="23077"/>
    <cellStyle name="Normal 6 2 2 2 2 3 2 2" xfId="35047"/>
    <cellStyle name="Normal 6 2 2 2 2 3 3" xfId="29090"/>
    <cellStyle name="Normal 6 2 2 2 2 4" xfId="16159"/>
    <cellStyle name="Normal 6 2 2 2 2 5" xfId="16160"/>
    <cellStyle name="Normal 6 2 2 2 2 6" xfId="23075"/>
    <cellStyle name="Normal 6 2 2 2 2 6 2" xfId="35045"/>
    <cellStyle name="Normal 6 2 2 2 2 7" xfId="29088"/>
    <cellStyle name="Normal 6 2 2 2 3" xfId="16161"/>
    <cellStyle name="Normal 6 2 2 2 3 2" xfId="16162"/>
    <cellStyle name="Normal 6 2 2 2 3 2 2" xfId="23079"/>
    <cellStyle name="Normal 6 2 2 2 3 2 2 2" xfId="35049"/>
    <cellStyle name="Normal 6 2 2 2 3 2 3" xfId="29092"/>
    <cellStyle name="Normal 6 2 2 2 3 3" xfId="23078"/>
    <cellStyle name="Normal 6 2 2 2 3 3 2" xfId="35048"/>
    <cellStyle name="Normal 6 2 2 2 3 4" xfId="29091"/>
    <cellStyle name="Normal 6 2 2 2 4" xfId="16163"/>
    <cellStyle name="Normal 6 2 2 2 4 2" xfId="23080"/>
    <cellStyle name="Normal 6 2 2 2 4 2 2" xfId="35050"/>
    <cellStyle name="Normal 6 2 2 2 4 3" xfId="29093"/>
    <cellStyle name="Normal 6 2 2 2 5" xfId="16164"/>
    <cellStyle name="Normal 6 2 2 2 5 2" xfId="16165"/>
    <cellStyle name="Normal 6 2 2 2 5 3" xfId="23081"/>
    <cellStyle name="Normal 6 2 2 2 5 3 2" xfId="35051"/>
    <cellStyle name="Normal 6 2 2 2 5 4" xfId="29094"/>
    <cellStyle name="Normal 6 2 2 2 6" xfId="16166"/>
    <cellStyle name="Normal 6 2 2 2 6 2" xfId="16167"/>
    <cellStyle name="Normal 6 2 2 2 6 3" xfId="23082"/>
    <cellStyle name="Normal 6 2 2 2 6 3 2" xfId="35052"/>
    <cellStyle name="Normal 6 2 2 2 6 4" xfId="29095"/>
    <cellStyle name="Normal 6 2 2 2 7" xfId="23074"/>
    <cellStyle name="Normal 6 2 2 2 7 2" xfId="35044"/>
    <cellStyle name="Normal 6 2 2 2 8" xfId="29087"/>
    <cellStyle name="Normal 6 2 2 3" xfId="16168"/>
    <cellStyle name="Normal 6 2 2 3 2" xfId="16169"/>
    <cellStyle name="Normal 6 2 2 3 2 2" xfId="16170"/>
    <cellStyle name="Normal 6 2 2 3 2 2 2" xfId="23085"/>
    <cellStyle name="Normal 6 2 2 3 2 2 2 2" xfId="35055"/>
    <cellStyle name="Normal 6 2 2 3 2 2 3" xfId="29098"/>
    <cellStyle name="Normal 6 2 2 3 2 3" xfId="23084"/>
    <cellStyle name="Normal 6 2 2 3 2 3 2" xfId="35054"/>
    <cellStyle name="Normal 6 2 2 3 2 4" xfId="29097"/>
    <cellStyle name="Normal 6 2 2 3 3" xfId="16171"/>
    <cellStyle name="Normal 6 2 2 3 3 2" xfId="23086"/>
    <cellStyle name="Normal 6 2 2 3 3 2 2" xfId="35056"/>
    <cellStyle name="Normal 6 2 2 3 3 3" xfId="29099"/>
    <cellStyle name="Normal 6 2 2 3 4" xfId="16172"/>
    <cellStyle name="Normal 6 2 2 3 5" xfId="16173"/>
    <cellStyle name="Normal 6 2 2 3 6" xfId="23083"/>
    <cellStyle name="Normal 6 2 2 3 6 2" xfId="35053"/>
    <cellStyle name="Normal 6 2 2 3 7" xfId="29096"/>
    <cellStyle name="Normal 6 2 2 4" xfId="16174"/>
    <cellStyle name="Normal 6 2 2 4 2" xfId="16175"/>
    <cellStyle name="Normal 6 2 2 4 2 2" xfId="23088"/>
    <cellStyle name="Normal 6 2 2 4 2 2 2" xfId="35058"/>
    <cellStyle name="Normal 6 2 2 4 2 3" xfId="29101"/>
    <cellStyle name="Normal 6 2 2 4 3" xfId="23087"/>
    <cellStyle name="Normal 6 2 2 4 3 2" xfId="35057"/>
    <cellStyle name="Normal 6 2 2 4 4" xfId="29100"/>
    <cellStyle name="Normal 6 2 2 5" xfId="16176"/>
    <cellStyle name="Normal 6 2 2 5 2" xfId="23089"/>
    <cellStyle name="Normal 6 2 2 5 2 2" xfId="35059"/>
    <cellStyle name="Normal 6 2 2 5 3" xfId="29102"/>
    <cellStyle name="Normal 6 2 2 6" xfId="16177"/>
    <cellStyle name="Normal 6 2 2 6 2" xfId="16178"/>
    <cellStyle name="Normal 6 2 2 6 3" xfId="23090"/>
    <cellStyle name="Normal 6 2 2 6 3 2" xfId="35060"/>
    <cellStyle name="Normal 6 2 2 6 4" xfId="29103"/>
    <cellStyle name="Normal 6 2 2 7" xfId="16179"/>
    <cellStyle name="Normal 6 2 2 7 2" xfId="16180"/>
    <cellStyle name="Normal 6 2 2 7 3" xfId="23091"/>
    <cellStyle name="Normal 6 2 2 7 3 2" xfId="35061"/>
    <cellStyle name="Normal 6 2 2 7 4" xfId="29104"/>
    <cellStyle name="Normal 6 2 2 8" xfId="16181"/>
    <cellStyle name="Normal 6 2 2 8 2" xfId="23092"/>
    <cellStyle name="Normal 6 2 2 8 2 2" xfId="35062"/>
    <cellStyle name="Normal 6 2 2 8 3" xfId="29105"/>
    <cellStyle name="Normal 6 2 2 9" xfId="23073"/>
    <cellStyle name="Normal 6 2 2 9 2" xfId="35043"/>
    <cellStyle name="Normal 6 2 3" xfId="16182"/>
    <cellStyle name="Normal 6 2 3 2" xfId="16183"/>
    <cellStyle name="Normal 6 2 3 2 2" xfId="16184"/>
    <cellStyle name="Normal 6 2 3 2 2 2" xfId="23095"/>
    <cellStyle name="Normal 6 2 3 2 2 2 2" xfId="35065"/>
    <cellStyle name="Normal 6 2 3 2 2 3" xfId="29108"/>
    <cellStyle name="Normal 6 2 3 2 3" xfId="16185"/>
    <cellStyle name="Normal 6 2 3 2 3 2" xfId="23096"/>
    <cellStyle name="Normal 6 2 3 2 3 2 2" xfId="35066"/>
    <cellStyle name="Normal 6 2 3 2 3 3" xfId="29109"/>
    <cellStyle name="Normal 6 2 3 2 4" xfId="16186"/>
    <cellStyle name="Normal 6 2 3 2 5" xfId="16187"/>
    <cellStyle name="Normal 6 2 3 2 6" xfId="23094"/>
    <cellStyle name="Normal 6 2 3 2 6 2" xfId="35064"/>
    <cellStyle name="Normal 6 2 3 2 7" xfId="29107"/>
    <cellStyle name="Normal 6 2 3 3" xfId="16188"/>
    <cellStyle name="Normal 6 2 3 3 2" xfId="16189"/>
    <cellStyle name="Normal 6 2 3 3 2 2" xfId="23098"/>
    <cellStyle name="Normal 6 2 3 3 2 2 2" xfId="35068"/>
    <cellStyle name="Normal 6 2 3 3 2 3" xfId="29111"/>
    <cellStyle name="Normal 6 2 3 3 3" xfId="23097"/>
    <cellStyle name="Normal 6 2 3 3 3 2" xfId="35067"/>
    <cellStyle name="Normal 6 2 3 3 4" xfId="29110"/>
    <cellStyle name="Normal 6 2 3 4" xfId="16190"/>
    <cellStyle name="Normal 6 2 3 4 2" xfId="23099"/>
    <cellStyle name="Normal 6 2 3 4 2 2" xfId="35069"/>
    <cellStyle name="Normal 6 2 3 4 3" xfId="29112"/>
    <cellStyle name="Normal 6 2 3 5" xfId="16191"/>
    <cellStyle name="Normal 6 2 3 5 2" xfId="16192"/>
    <cellStyle name="Normal 6 2 3 5 3" xfId="23100"/>
    <cellStyle name="Normal 6 2 3 5 3 2" xfId="35070"/>
    <cellStyle name="Normal 6 2 3 5 4" xfId="29113"/>
    <cellStyle name="Normal 6 2 3 6" xfId="16193"/>
    <cellStyle name="Normal 6 2 3 6 2" xfId="16194"/>
    <cellStyle name="Normal 6 2 3 6 3" xfId="23101"/>
    <cellStyle name="Normal 6 2 3 6 3 2" xfId="35071"/>
    <cellStyle name="Normal 6 2 3 6 4" xfId="29114"/>
    <cellStyle name="Normal 6 2 3 7" xfId="16195"/>
    <cellStyle name="Normal 6 2 3 7 2" xfId="23102"/>
    <cellStyle name="Normal 6 2 3 7 2 2" xfId="35072"/>
    <cellStyle name="Normal 6 2 3 7 3" xfId="29115"/>
    <cellStyle name="Normal 6 2 3 8" xfId="23093"/>
    <cellStyle name="Normal 6 2 3 8 2" xfId="35063"/>
    <cellStyle name="Normal 6 2 3 9" xfId="29106"/>
    <cellStyle name="Normal 6 2 4" xfId="16196"/>
    <cellStyle name="Normal 6 2 4 2" xfId="16197"/>
    <cellStyle name="Normal 6 2 4 2 2" xfId="16198"/>
    <cellStyle name="Normal 6 2 4 2 2 2" xfId="23105"/>
    <cellStyle name="Normal 6 2 4 2 2 2 2" xfId="35075"/>
    <cellStyle name="Normal 6 2 4 2 2 3" xfId="29118"/>
    <cellStyle name="Normal 6 2 4 2 3" xfId="23104"/>
    <cellStyle name="Normal 6 2 4 2 3 2" xfId="35074"/>
    <cellStyle name="Normal 6 2 4 2 4" xfId="29117"/>
    <cellStyle name="Normal 6 2 4 3" xfId="16199"/>
    <cellStyle name="Normal 6 2 4 3 2" xfId="23106"/>
    <cellStyle name="Normal 6 2 4 3 2 2" xfId="35076"/>
    <cellStyle name="Normal 6 2 4 3 3" xfId="29119"/>
    <cellStyle name="Normal 6 2 4 4" xfId="16200"/>
    <cellStyle name="Normal 6 2 4 4 2" xfId="16201"/>
    <cellStyle name="Normal 6 2 4 4 3" xfId="23107"/>
    <cellStyle name="Normal 6 2 4 4 3 2" xfId="35077"/>
    <cellStyle name="Normal 6 2 4 4 4" xfId="29120"/>
    <cellStyle name="Normal 6 2 4 5" xfId="16202"/>
    <cellStyle name="Normal 6 2 4 6" xfId="23103"/>
    <cellStyle name="Normal 6 2 4 6 2" xfId="35073"/>
    <cellStyle name="Normal 6 2 4 7" xfId="29116"/>
    <cellStyle name="Normal 6 2 5" xfId="16203"/>
    <cellStyle name="Normal 6 2 5 2" xfId="16204"/>
    <cellStyle name="Normal 6 2 5 2 2" xfId="23109"/>
    <cellStyle name="Normal 6 2 5 2 2 2" xfId="35079"/>
    <cellStyle name="Normal 6 2 5 2 3" xfId="29122"/>
    <cellStyle name="Normal 6 2 5 3" xfId="16205"/>
    <cellStyle name="Normal 6 2 5 3 2" xfId="23110"/>
    <cellStyle name="Normal 6 2 5 3 2 2" xfId="35080"/>
    <cellStyle name="Normal 6 2 5 3 3" xfId="29123"/>
    <cellStyle name="Normal 6 2 5 4" xfId="23108"/>
    <cellStyle name="Normal 6 2 5 4 2" xfId="35078"/>
    <cellStyle name="Normal 6 2 5 5" xfId="29121"/>
    <cellStyle name="Normal 6 2 6" xfId="16206"/>
    <cellStyle name="Normal 6 2 6 2" xfId="16207"/>
    <cellStyle name="Normal 6 2 6 2 2" xfId="23112"/>
    <cellStyle name="Normal 6 2 6 2 2 2" xfId="35082"/>
    <cellStyle name="Normal 6 2 6 2 3" xfId="29125"/>
    <cellStyle name="Normal 6 2 6 3" xfId="23111"/>
    <cellStyle name="Normal 6 2 6 3 2" xfId="35081"/>
    <cellStyle name="Normal 6 2 6 4" xfId="29124"/>
    <cellStyle name="Normal 6 2 7" xfId="16208"/>
    <cellStyle name="Normal 6 2 7 2" xfId="16209"/>
    <cellStyle name="Normal 6 2 7 3" xfId="23113"/>
    <cellStyle name="Normal 6 2 7 3 2" xfId="35083"/>
    <cellStyle name="Normal 6 2 7 4" xfId="29126"/>
    <cellStyle name="Normal 6 2 8" xfId="16210"/>
    <cellStyle name="Normal 6 2 8 2" xfId="16211"/>
    <cellStyle name="Normal 6 2 8 3" xfId="23114"/>
    <cellStyle name="Normal 6 2 8 3 2" xfId="35084"/>
    <cellStyle name="Normal 6 2 8 4" xfId="29127"/>
    <cellStyle name="Normal 6 2 9" xfId="16212"/>
    <cellStyle name="Normal 6 2 9 2" xfId="23115"/>
    <cellStyle name="Normal 6 2 9 2 2" xfId="35085"/>
    <cellStyle name="Normal 6 2 9 3" xfId="29128"/>
    <cellStyle name="Normal 6 20" xfId="16213"/>
    <cellStyle name="Normal 6 20 2" xfId="16214"/>
    <cellStyle name="Normal 6 20 2 2" xfId="23117"/>
    <cellStyle name="Normal 6 20 2 2 2" xfId="35087"/>
    <cellStyle name="Normal 6 20 2 3" xfId="29130"/>
    <cellStyle name="Normal 6 20 3" xfId="16215"/>
    <cellStyle name="Normal 6 20 3 2" xfId="23118"/>
    <cellStyle name="Normal 6 20 3 2 2" xfId="35088"/>
    <cellStyle name="Normal 6 20 3 3" xfId="29131"/>
    <cellStyle name="Normal 6 20 4" xfId="23116"/>
    <cellStyle name="Normal 6 20 4 2" xfId="35086"/>
    <cellStyle name="Normal 6 20 5" xfId="29129"/>
    <cellStyle name="Normal 6 21" xfId="16216"/>
    <cellStyle name="Normal 6 21 2" xfId="16217"/>
    <cellStyle name="Normal 6 21 2 2" xfId="23120"/>
    <cellStyle name="Normal 6 21 2 2 2" xfId="35090"/>
    <cellStyle name="Normal 6 21 2 3" xfId="29133"/>
    <cellStyle name="Normal 6 21 3" xfId="16218"/>
    <cellStyle name="Normal 6 21 3 2" xfId="23121"/>
    <cellStyle name="Normal 6 21 3 2 2" xfId="35091"/>
    <cellStyle name="Normal 6 21 3 3" xfId="29134"/>
    <cellStyle name="Normal 6 21 4" xfId="23119"/>
    <cellStyle name="Normal 6 21 4 2" xfId="35089"/>
    <cellStyle name="Normal 6 21 5" xfId="29132"/>
    <cellStyle name="Normal 6 22" xfId="16219"/>
    <cellStyle name="Normal 6 22 2" xfId="16220"/>
    <cellStyle name="Normal 6 22 2 2" xfId="23123"/>
    <cellStyle name="Normal 6 22 2 2 2" xfId="35093"/>
    <cellStyle name="Normal 6 22 2 3" xfId="29136"/>
    <cellStyle name="Normal 6 22 3" xfId="23122"/>
    <cellStyle name="Normal 6 22 3 2" xfId="35092"/>
    <cellStyle name="Normal 6 22 4" xfId="29135"/>
    <cellStyle name="Normal 6 23" xfId="16221"/>
    <cellStyle name="Normal 6 23 2" xfId="16222"/>
    <cellStyle name="Normal 6 23 2 2" xfId="23125"/>
    <cellStyle name="Normal 6 23 2 2 2" xfId="35095"/>
    <cellStyle name="Normal 6 23 2 3" xfId="29138"/>
    <cellStyle name="Normal 6 23 3" xfId="23124"/>
    <cellStyle name="Normal 6 23 3 2" xfId="35094"/>
    <cellStyle name="Normal 6 23 4" xfId="29137"/>
    <cellStyle name="Normal 6 24" xfId="16223"/>
    <cellStyle name="Normal 6 24 2" xfId="16224"/>
    <cellStyle name="Normal 6 24 2 2" xfId="23127"/>
    <cellStyle name="Normal 6 24 2 2 2" xfId="35097"/>
    <cellStyle name="Normal 6 24 2 3" xfId="29140"/>
    <cellStyle name="Normal 6 24 3" xfId="23126"/>
    <cellStyle name="Normal 6 24 3 2" xfId="35096"/>
    <cellStyle name="Normal 6 24 4" xfId="29139"/>
    <cellStyle name="Normal 6 25" xfId="16225"/>
    <cellStyle name="Normal 6 25 2" xfId="23128"/>
    <cellStyle name="Normal 6 25 2 2" xfId="35098"/>
    <cellStyle name="Normal 6 25 3" xfId="29141"/>
    <cellStyle name="Normal 6 26" xfId="16226"/>
    <cellStyle name="Normal 6 26 2" xfId="23129"/>
    <cellStyle name="Normal 6 26 2 2" xfId="35099"/>
    <cellStyle name="Normal 6 26 3" xfId="29142"/>
    <cellStyle name="Normal 6 27" xfId="16227"/>
    <cellStyle name="Normal 6 27 2" xfId="23130"/>
    <cellStyle name="Normal 6 27 2 2" xfId="35100"/>
    <cellStyle name="Normal 6 27 3" xfId="29143"/>
    <cellStyle name="Normal 6 28" xfId="16228"/>
    <cellStyle name="Normal 6 28 2" xfId="23131"/>
    <cellStyle name="Normal 6 28 2 2" xfId="35101"/>
    <cellStyle name="Normal 6 28 3" xfId="29144"/>
    <cellStyle name="Normal 6 29" xfId="16229"/>
    <cellStyle name="Normal 6 29 2" xfId="23132"/>
    <cellStyle name="Normal 6 29 2 2" xfId="35102"/>
    <cellStyle name="Normal 6 29 3" xfId="29145"/>
    <cellStyle name="Normal 6 3" xfId="16230"/>
    <cellStyle name="Normal 6 3 10" xfId="16231"/>
    <cellStyle name="Normal 6 3 10 2" xfId="23133"/>
    <cellStyle name="Normal 6 3 10 2 2" xfId="35103"/>
    <cellStyle name="Normal 6 3 10 3" xfId="29146"/>
    <cellStyle name="Normal 6 3 2" xfId="16232"/>
    <cellStyle name="Normal 6 3 2 2" xfId="16233"/>
    <cellStyle name="Normal 6 3 2 2 2" xfId="16234"/>
    <cellStyle name="Normal 6 3 2 2 2 2" xfId="23136"/>
    <cellStyle name="Normal 6 3 2 2 2 2 2" xfId="35106"/>
    <cellStyle name="Normal 6 3 2 2 2 3" xfId="29149"/>
    <cellStyle name="Normal 6 3 2 2 3" xfId="16235"/>
    <cellStyle name="Normal 6 3 2 2 3 2" xfId="23137"/>
    <cellStyle name="Normal 6 3 2 2 3 2 2" xfId="35107"/>
    <cellStyle name="Normal 6 3 2 2 3 3" xfId="29150"/>
    <cellStyle name="Normal 6 3 2 2 4" xfId="16236"/>
    <cellStyle name="Normal 6 3 2 2 5" xfId="16237"/>
    <cellStyle name="Normal 6 3 2 2 6" xfId="23135"/>
    <cellStyle name="Normal 6 3 2 2 6 2" xfId="35105"/>
    <cellStyle name="Normal 6 3 2 2 7" xfId="29148"/>
    <cellStyle name="Normal 6 3 2 3" xfId="16238"/>
    <cellStyle name="Normal 6 3 2 3 2" xfId="16239"/>
    <cellStyle name="Normal 6 3 2 3 2 2" xfId="23139"/>
    <cellStyle name="Normal 6 3 2 3 2 2 2" xfId="35109"/>
    <cellStyle name="Normal 6 3 2 3 2 3" xfId="29152"/>
    <cellStyle name="Normal 6 3 2 3 3" xfId="23138"/>
    <cellStyle name="Normal 6 3 2 3 3 2" xfId="35108"/>
    <cellStyle name="Normal 6 3 2 3 4" xfId="29151"/>
    <cellStyle name="Normal 6 3 2 4" xfId="16240"/>
    <cellStyle name="Normal 6 3 2 4 2" xfId="23140"/>
    <cellStyle name="Normal 6 3 2 4 2 2" xfId="35110"/>
    <cellStyle name="Normal 6 3 2 4 3" xfId="29153"/>
    <cellStyle name="Normal 6 3 2 5" xfId="16241"/>
    <cellStyle name="Normal 6 3 2 5 2" xfId="16242"/>
    <cellStyle name="Normal 6 3 2 5 3" xfId="23141"/>
    <cellStyle name="Normal 6 3 2 5 3 2" xfId="35111"/>
    <cellStyle name="Normal 6 3 2 5 4" xfId="29154"/>
    <cellStyle name="Normal 6 3 2 6" xfId="16243"/>
    <cellStyle name="Normal 6 3 2 6 2" xfId="16244"/>
    <cellStyle name="Normal 6 3 2 6 3" xfId="23142"/>
    <cellStyle name="Normal 6 3 2 6 3 2" xfId="35112"/>
    <cellStyle name="Normal 6 3 2 6 4" xfId="29155"/>
    <cellStyle name="Normal 6 3 2 7" xfId="16245"/>
    <cellStyle name="Normal 6 3 2 7 2" xfId="23143"/>
    <cellStyle name="Normal 6 3 2 7 2 2" xfId="35113"/>
    <cellStyle name="Normal 6 3 2 7 3" xfId="29156"/>
    <cellStyle name="Normal 6 3 2 8" xfId="23134"/>
    <cellStyle name="Normal 6 3 2 8 2" xfId="35104"/>
    <cellStyle name="Normal 6 3 2 9" xfId="29147"/>
    <cellStyle name="Normal 6 3 3" xfId="16246"/>
    <cellStyle name="Normal 6 3 3 2" xfId="16247"/>
    <cellStyle name="Normal 6 3 3 2 2" xfId="16248"/>
    <cellStyle name="Normal 6 3 3 2 2 2" xfId="23146"/>
    <cellStyle name="Normal 6 3 3 2 2 2 2" xfId="35116"/>
    <cellStyle name="Normal 6 3 3 2 2 3" xfId="29159"/>
    <cellStyle name="Normal 6 3 3 2 3" xfId="23145"/>
    <cellStyle name="Normal 6 3 3 2 3 2" xfId="35115"/>
    <cellStyle name="Normal 6 3 3 2 4" xfId="29158"/>
    <cellStyle name="Normal 6 3 3 3" xfId="16249"/>
    <cellStyle name="Normal 6 3 3 3 2" xfId="23147"/>
    <cellStyle name="Normal 6 3 3 3 2 2" xfId="35117"/>
    <cellStyle name="Normal 6 3 3 3 3" xfId="29160"/>
    <cellStyle name="Normal 6 3 3 4" xfId="16250"/>
    <cellStyle name="Normal 6 3 3 4 2" xfId="16251"/>
    <cellStyle name="Normal 6 3 3 4 3" xfId="23148"/>
    <cellStyle name="Normal 6 3 3 4 3 2" xfId="35118"/>
    <cellStyle name="Normal 6 3 3 4 4" xfId="29161"/>
    <cellStyle name="Normal 6 3 3 5" xfId="16252"/>
    <cellStyle name="Normal 6 3 3 6" xfId="23144"/>
    <cellStyle name="Normal 6 3 3 6 2" xfId="35114"/>
    <cellStyle name="Normal 6 3 3 7" xfId="29157"/>
    <cellStyle name="Normal 6 3 4" xfId="16253"/>
    <cellStyle name="Normal 6 3 4 2" xfId="16254"/>
    <cellStyle name="Normal 6 3 4 2 2" xfId="23150"/>
    <cellStyle name="Normal 6 3 4 2 2 2" xfId="35120"/>
    <cellStyle name="Normal 6 3 4 2 3" xfId="29163"/>
    <cellStyle name="Normal 6 3 4 3" xfId="16255"/>
    <cellStyle name="Normal 6 3 4 3 2" xfId="23151"/>
    <cellStyle name="Normal 6 3 4 3 2 2" xfId="35121"/>
    <cellStyle name="Normal 6 3 4 3 3" xfId="29164"/>
    <cellStyle name="Normal 6 3 4 4" xfId="23149"/>
    <cellStyle name="Normal 6 3 4 4 2" xfId="35119"/>
    <cellStyle name="Normal 6 3 4 5" xfId="29162"/>
    <cellStyle name="Normal 6 3 5" xfId="16256"/>
    <cellStyle name="Normal 6 3 5 2" xfId="23152"/>
    <cellStyle name="Normal 6 3 5 2 2" xfId="35122"/>
    <cellStyle name="Normal 6 3 5 3" xfId="29165"/>
    <cellStyle name="Normal 6 3 6" xfId="16257"/>
    <cellStyle name="Normal 6 3 6 2" xfId="16258"/>
    <cellStyle name="Normal 6 3 6 3" xfId="23153"/>
    <cellStyle name="Normal 6 3 6 3 2" xfId="35123"/>
    <cellStyle name="Normal 6 3 6 4" xfId="29166"/>
    <cellStyle name="Normal 6 3 7" xfId="16259"/>
    <cellStyle name="Normal 6 3 7 2" xfId="16260"/>
    <cellStyle name="Normal 6 3 7 3" xfId="23154"/>
    <cellStyle name="Normal 6 3 7 3 2" xfId="35124"/>
    <cellStyle name="Normal 6 3 7 4" xfId="29167"/>
    <cellStyle name="Normal 6 3 8" xfId="16261"/>
    <cellStyle name="Normal 6 3 8 2" xfId="23155"/>
    <cellStyle name="Normal 6 3 8 2 2" xfId="35125"/>
    <cellStyle name="Normal 6 3 8 3" xfId="29168"/>
    <cellStyle name="Normal 6 3 9" xfId="16262"/>
    <cellStyle name="Normal 6 3 9 2" xfId="23156"/>
    <cellStyle name="Normal 6 3 9 2 2" xfId="35126"/>
    <cellStyle name="Normal 6 3 9 3" xfId="29169"/>
    <cellStyle name="Normal 6 30" xfId="16263"/>
    <cellStyle name="Normal 6 30 2" xfId="23157"/>
    <cellStyle name="Normal 6 30 2 2" xfId="35127"/>
    <cellStyle name="Normal 6 30 3" xfId="29170"/>
    <cellStyle name="Normal 6 31" xfId="16264"/>
    <cellStyle name="Normal 6 31 2" xfId="23158"/>
    <cellStyle name="Normal 6 31 2 2" xfId="35128"/>
    <cellStyle name="Normal 6 31 3" xfId="29171"/>
    <cellStyle name="Normal 6 4" xfId="16265"/>
    <cellStyle name="Normal 6 4 10" xfId="29172"/>
    <cellStyle name="Normal 6 4 2" xfId="16266"/>
    <cellStyle name="Normal 6 4 2 2" xfId="16267"/>
    <cellStyle name="Normal 6 4 2 2 2" xfId="16268"/>
    <cellStyle name="Normal 6 4 2 2 2 2" xfId="23162"/>
    <cellStyle name="Normal 6 4 2 2 2 2 2" xfId="35132"/>
    <cellStyle name="Normal 6 4 2 2 2 3" xfId="29175"/>
    <cellStyle name="Normal 6 4 2 2 3" xfId="16269"/>
    <cellStyle name="Normal 6 4 2 2 3 2" xfId="23163"/>
    <cellStyle name="Normal 6 4 2 2 3 2 2" xfId="35133"/>
    <cellStyle name="Normal 6 4 2 2 3 3" xfId="29176"/>
    <cellStyle name="Normal 6 4 2 2 4" xfId="23161"/>
    <cellStyle name="Normal 6 4 2 2 4 2" xfId="35131"/>
    <cellStyle name="Normal 6 4 2 2 5" xfId="29174"/>
    <cellStyle name="Normal 6 4 2 3" xfId="16270"/>
    <cellStyle name="Normal 6 4 2 3 2" xfId="16271"/>
    <cellStyle name="Normal 6 4 2 3 2 2" xfId="23165"/>
    <cellStyle name="Normal 6 4 2 3 2 2 2" xfId="35135"/>
    <cellStyle name="Normal 6 4 2 3 2 3" xfId="29178"/>
    <cellStyle name="Normal 6 4 2 3 3" xfId="23164"/>
    <cellStyle name="Normal 6 4 2 3 3 2" xfId="35134"/>
    <cellStyle name="Normal 6 4 2 3 4" xfId="29177"/>
    <cellStyle name="Normal 6 4 2 4" xfId="16272"/>
    <cellStyle name="Normal 6 4 2 4 2" xfId="16273"/>
    <cellStyle name="Normal 6 4 2 4 3" xfId="23166"/>
    <cellStyle name="Normal 6 4 2 4 3 2" xfId="35136"/>
    <cellStyle name="Normal 6 4 2 4 4" xfId="29179"/>
    <cellStyle name="Normal 6 4 2 5" xfId="16274"/>
    <cellStyle name="Normal 6 4 2 5 2" xfId="16275"/>
    <cellStyle name="Normal 6 4 2 5 3" xfId="23167"/>
    <cellStyle name="Normal 6 4 2 5 3 2" xfId="35137"/>
    <cellStyle name="Normal 6 4 2 5 4" xfId="29180"/>
    <cellStyle name="Normal 6 4 2 6" xfId="16276"/>
    <cellStyle name="Normal 6 4 2 6 2" xfId="23168"/>
    <cellStyle name="Normal 6 4 2 6 2 2" xfId="35138"/>
    <cellStyle name="Normal 6 4 2 6 3" xfId="29181"/>
    <cellStyle name="Normal 6 4 2 7" xfId="16277"/>
    <cellStyle name="Normal 6 4 2 7 2" xfId="23169"/>
    <cellStyle name="Normal 6 4 2 7 2 2" xfId="35139"/>
    <cellStyle name="Normal 6 4 2 7 3" xfId="29182"/>
    <cellStyle name="Normal 6 4 2 8" xfId="23160"/>
    <cellStyle name="Normal 6 4 2 8 2" xfId="35130"/>
    <cellStyle name="Normal 6 4 2 9" xfId="29173"/>
    <cellStyle name="Normal 6 4 3" xfId="16278"/>
    <cellStyle name="Normal 6 4 3 2" xfId="16279"/>
    <cellStyle name="Normal 6 4 3 2 2" xfId="16280"/>
    <cellStyle name="Normal 6 4 3 2 2 2" xfId="23172"/>
    <cellStyle name="Normal 6 4 3 2 2 2 2" xfId="35142"/>
    <cellStyle name="Normal 6 4 3 2 2 3" xfId="29185"/>
    <cellStyle name="Normal 6 4 3 2 3" xfId="23171"/>
    <cellStyle name="Normal 6 4 3 2 3 2" xfId="35141"/>
    <cellStyle name="Normal 6 4 3 2 4" xfId="29184"/>
    <cellStyle name="Normal 6 4 3 3" xfId="16281"/>
    <cellStyle name="Normal 6 4 3 3 2" xfId="23173"/>
    <cellStyle name="Normal 6 4 3 3 2 2" xfId="35143"/>
    <cellStyle name="Normal 6 4 3 3 3" xfId="29186"/>
    <cellStyle name="Normal 6 4 3 4" xfId="16282"/>
    <cellStyle name="Normal 6 4 3 4 2" xfId="23174"/>
    <cellStyle name="Normal 6 4 3 4 2 2" xfId="35144"/>
    <cellStyle name="Normal 6 4 3 4 3" xfId="29187"/>
    <cellStyle name="Normal 6 4 3 5" xfId="23170"/>
    <cellStyle name="Normal 6 4 3 5 2" xfId="35140"/>
    <cellStyle name="Normal 6 4 3 6" xfId="29183"/>
    <cellStyle name="Normal 6 4 4" xfId="16283"/>
    <cellStyle name="Normal 6 4 4 2" xfId="16284"/>
    <cellStyle name="Normal 6 4 4 2 2" xfId="23176"/>
    <cellStyle name="Normal 6 4 4 2 2 2" xfId="35146"/>
    <cellStyle name="Normal 6 4 4 2 3" xfId="29189"/>
    <cellStyle name="Normal 6 4 4 3" xfId="16285"/>
    <cellStyle name="Normal 6 4 4 3 2" xfId="23177"/>
    <cellStyle name="Normal 6 4 4 3 2 2" xfId="35147"/>
    <cellStyle name="Normal 6 4 4 3 3" xfId="29190"/>
    <cellStyle name="Normal 6 4 4 4" xfId="23175"/>
    <cellStyle name="Normal 6 4 4 4 2" xfId="35145"/>
    <cellStyle name="Normal 6 4 4 5" xfId="29188"/>
    <cellStyle name="Normal 6 4 5" xfId="16286"/>
    <cellStyle name="Normal 6 4 5 2" xfId="16287"/>
    <cellStyle name="Normal 6 4 5 3" xfId="23178"/>
    <cellStyle name="Normal 6 4 5 3 2" xfId="35148"/>
    <cellStyle name="Normal 6 4 5 4" xfId="29191"/>
    <cellStyle name="Normal 6 4 6" xfId="16288"/>
    <cellStyle name="Normal 6 4 6 2" xfId="16289"/>
    <cellStyle name="Normal 6 4 6 3" xfId="23179"/>
    <cellStyle name="Normal 6 4 6 3 2" xfId="35149"/>
    <cellStyle name="Normal 6 4 6 4" xfId="29192"/>
    <cellStyle name="Normal 6 4 7" xfId="16290"/>
    <cellStyle name="Normal 6 4 7 2" xfId="23180"/>
    <cellStyle name="Normal 6 4 7 2 2" xfId="35150"/>
    <cellStyle name="Normal 6 4 7 3" xfId="29193"/>
    <cellStyle name="Normal 6 4 8" xfId="16291"/>
    <cellStyle name="Normal 6 4 8 2" xfId="23181"/>
    <cellStyle name="Normal 6 4 8 2 2" xfId="35151"/>
    <cellStyle name="Normal 6 4 8 3" xfId="29194"/>
    <cellStyle name="Normal 6 4 9" xfId="23159"/>
    <cellStyle name="Normal 6 4 9 2" xfId="35129"/>
    <cellStyle name="Normal 6 5" xfId="16292"/>
    <cellStyle name="Normal 6 5 10" xfId="29195"/>
    <cellStyle name="Normal 6 5 2" xfId="16293"/>
    <cellStyle name="Normal 6 5 2 2" xfId="16294"/>
    <cellStyle name="Normal 6 5 2 2 2" xfId="16295"/>
    <cellStyle name="Normal 6 5 2 2 2 2" xfId="23185"/>
    <cellStyle name="Normal 6 5 2 2 2 2 2" xfId="35155"/>
    <cellStyle name="Normal 6 5 2 2 2 3" xfId="29198"/>
    <cellStyle name="Normal 6 5 2 2 3" xfId="16296"/>
    <cellStyle name="Normal 6 5 2 2 3 2" xfId="23186"/>
    <cellStyle name="Normal 6 5 2 2 3 2 2" xfId="35156"/>
    <cellStyle name="Normal 6 5 2 2 3 3" xfId="29199"/>
    <cellStyle name="Normal 6 5 2 2 4" xfId="23184"/>
    <cellStyle name="Normal 6 5 2 2 4 2" xfId="35154"/>
    <cellStyle name="Normal 6 5 2 2 5" xfId="29197"/>
    <cellStyle name="Normal 6 5 2 3" xfId="16297"/>
    <cellStyle name="Normal 6 5 2 3 2" xfId="23187"/>
    <cellStyle name="Normal 6 5 2 3 2 2" xfId="35157"/>
    <cellStyle name="Normal 6 5 2 3 3" xfId="29200"/>
    <cellStyle name="Normal 6 5 2 4" xfId="16298"/>
    <cellStyle name="Normal 6 5 2 4 2" xfId="23188"/>
    <cellStyle name="Normal 6 5 2 4 2 2" xfId="35158"/>
    <cellStyle name="Normal 6 5 2 4 3" xfId="29201"/>
    <cellStyle name="Normal 6 5 2 5" xfId="16299"/>
    <cellStyle name="Normal 6 5 2 5 2" xfId="23189"/>
    <cellStyle name="Normal 6 5 2 5 2 2" xfId="35159"/>
    <cellStyle name="Normal 6 5 2 5 3" xfId="29202"/>
    <cellStyle name="Normal 6 5 2 6" xfId="16300"/>
    <cellStyle name="Normal 6 5 2 6 2" xfId="23190"/>
    <cellStyle name="Normal 6 5 2 6 2 2" xfId="35160"/>
    <cellStyle name="Normal 6 5 2 6 3" xfId="29203"/>
    <cellStyle name="Normal 6 5 2 7" xfId="16301"/>
    <cellStyle name="Normal 6 5 2 7 2" xfId="23191"/>
    <cellStyle name="Normal 6 5 2 7 2 2" xfId="35161"/>
    <cellStyle name="Normal 6 5 2 7 3" xfId="29204"/>
    <cellStyle name="Normal 6 5 2 8" xfId="23183"/>
    <cellStyle name="Normal 6 5 2 8 2" xfId="35153"/>
    <cellStyle name="Normal 6 5 2 9" xfId="29196"/>
    <cellStyle name="Normal 6 5 3" xfId="16302"/>
    <cellStyle name="Normal 6 5 3 2" xfId="16303"/>
    <cellStyle name="Normal 6 5 3 2 2" xfId="23193"/>
    <cellStyle name="Normal 6 5 3 2 2 2" xfId="35163"/>
    <cellStyle name="Normal 6 5 3 2 3" xfId="29206"/>
    <cellStyle name="Normal 6 5 3 3" xfId="16304"/>
    <cellStyle name="Normal 6 5 3 3 2" xfId="23194"/>
    <cellStyle name="Normal 6 5 3 3 2 2" xfId="35164"/>
    <cellStyle name="Normal 6 5 3 3 3" xfId="29207"/>
    <cellStyle name="Normal 6 5 3 4" xfId="16305"/>
    <cellStyle name="Normal 6 5 3 4 2" xfId="23195"/>
    <cellStyle name="Normal 6 5 3 4 2 2" xfId="35165"/>
    <cellStyle name="Normal 6 5 3 4 3" xfId="29208"/>
    <cellStyle name="Normal 6 5 3 5" xfId="23192"/>
    <cellStyle name="Normal 6 5 3 5 2" xfId="35162"/>
    <cellStyle name="Normal 6 5 3 6" xfId="29205"/>
    <cellStyle name="Normal 6 5 4" xfId="16306"/>
    <cellStyle name="Normal 6 5 4 2" xfId="16307"/>
    <cellStyle name="Normal 6 5 4 2 2" xfId="23197"/>
    <cellStyle name="Normal 6 5 4 2 2 2" xfId="35167"/>
    <cellStyle name="Normal 6 5 4 2 3" xfId="29210"/>
    <cellStyle name="Normal 6 5 4 3" xfId="16308"/>
    <cellStyle name="Normal 6 5 4 3 2" xfId="23198"/>
    <cellStyle name="Normal 6 5 4 3 2 2" xfId="35168"/>
    <cellStyle name="Normal 6 5 4 3 3" xfId="29211"/>
    <cellStyle name="Normal 6 5 4 4" xfId="16309"/>
    <cellStyle name="Normal 6 5 4 5" xfId="23196"/>
    <cellStyle name="Normal 6 5 4 5 2" xfId="35166"/>
    <cellStyle name="Normal 6 5 4 6" xfId="29209"/>
    <cellStyle name="Normal 6 5 5" xfId="16310"/>
    <cellStyle name="Normal 6 5 5 2" xfId="16311"/>
    <cellStyle name="Normal 6 5 5 3" xfId="23199"/>
    <cellStyle name="Normal 6 5 5 3 2" xfId="35169"/>
    <cellStyle name="Normal 6 5 5 4" xfId="29212"/>
    <cellStyle name="Normal 6 5 6" xfId="16312"/>
    <cellStyle name="Normal 6 5 6 2" xfId="23200"/>
    <cellStyle name="Normal 6 5 6 2 2" xfId="35170"/>
    <cellStyle name="Normal 6 5 6 3" xfId="29213"/>
    <cellStyle name="Normal 6 5 7" xfId="16313"/>
    <cellStyle name="Normal 6 5 7 2" xfId="23201"/>
    <cellStyle name="Normal 6 5 7 2 2" xfId="35171"/>
    <cellStyle name="Normal 6 5 7 3" xfId="29214"/>
    <cellStyle name="Normal 6 5 8" xfId="16314"/>
    <cellStyle name="Normal 6 5 8 2" xfId="23202"/>
    <cellStyle name="Normal 6 5 8 2 2" xfId="35172"/>
    <cellStyle name="Normal 6 5 8 3" xfId="29215"/>
    <cellStyle name="Normal 6 5 9" xfId="23182"/>
    <cellStyle name="Normal 6 5 9 2" xfId="35152"/>
    <cellStyle name="Normal 6 6" xfId="16315"/>
    <cellStyle name="Normal 6 6 2" xfId="16316"/>
    <cellStyle name="Normal 6 6 2 2" xfId="16317"/>
    <cellStyle name="Normal 6 6 2 2 2" xfId="23205"/>
    <cellStyle name="Normal 6 6 2 2 2 2" xfId="35175"/>
    <cellStyle name="Normal 6 6 2 2 3" xfId="29218"/>
    <cellStyle name="Normal 6 6 2 3" xfId="16318"/>
    <cellStyle name="Normal 6 6 2 3 2" xfId="23206"/>
    <cellStyle name="Normal 6 6 2 3 2 2" xfId="35176"/>
    <cellStyle name="Normal 6 6 2 3 3" xfId="29219"/>
    <cellStyle name="Normal 6 6 2 4" xfId="16319"/>
    <cellStyle name="Normal 6 6 2 4 2" xfId="23207"/>
    <cellStyle name="Normal 6 6 2 4 2 2" xfId="35177"/>
    <cellStyle name="Normal 6 6 2 4 3" xfId="29220"/>
    <cellStyle name="Normal 6 6 2 5" xfId="16320"/>
    <cellStyle name="Normal 6 6 2 5 2" xfId="23208"/>
    <cellStyle name="Normal 6 6 2 5 2 2" xfId="35178"/>
    <cellStyle name="Normal 6 6 2 5 3" xfId="29221"/>
    <cellStyle name="Normal 6 6 2 6" xfId="16321"/>
    <cellStyle name="Normal 6 6 2 6 2" xfId="23209"/>
    <cellStyle name="Normal 6 6 2 6 2 2" xfId="35179"/>
    <cellStyle name="Normal 6 6 2 6 3" xfId="29222"/>
    <cellStyle name="Normal 6 6 2 7" xfId="23204"/>
    <cellStyle name="Normal 6 6 2 7 2" xfId="35174"/>
    <cellStyle name="Normal 6 6 2 8" xfId="29217"/>
    <cellStyle name="Normal 6 6 3" xfId="16322"/>
    <cellStyle name="Normal 6 6 3 2" xfId="16323"/>
    <cellStyle name="Normal 6 6 3 2 2" xfId="23211"/>
    <cellStyle name="Normal 6 6 3 2 2 2" xfId="35181"/>
    <cellStyle name="Normal 6 6 3 2 3" xfId="29224"/>
    <cellStyle name="Normal 6 6 3 3" xfId="16324"/>
    <cellStyle name="Normal 6 6 3 3 2" xfId="23212"/>
    <cellStyle name="Normal 6 6 3 3 2 2" xfId="35182"/>
    <cellStyle name="Normal 6 6 3 3 3" xfId="29225"/>
    <cellStyle name="Normal 6 6 3 4" xfId="23210"/>
    <cellStyle name="Normal 6 6 3 4 2" xfId="35180"/>
    <cellStyle name="Normal 6 6 3 5" xfId="29223"/>
    <cellStyle name="Normal 6 6 4" xfId="16325"/>
    <cellStyle name="Normal 6 6 4 2" xfId="16326"/>
    <cellStyle name="Normal 6 6 4 2 2" xfId="23214"/>
    <cellStyle name="Normal 6 6 4 2 2 2" xfId="35184"/>
    <cellStyle name="Normal 6 6 4 2 3" xfId="29227"/>
    <cellStyle name="Normal 6 6 4 3" xfId="23213"/>
    <cellStyle name="Normal 6 6 4 3 2" xfId="35183"/>
    <cellStyle name="Normal 6 6 4 4" xfId="29226"/>
    <cellStyle name="Normal 6 6 5" xfId="16327"/>
    <cellStyle name="Normal 6 6 5 2" xfId="23215"/>
    <cellStyle name="Normal 6 6 5 2 2" xfId="35185"/>
    <cellStyle name="Normal 6 6 5 3" xfId="29228"/>
    <cellStyle name="Normal 6 6 6" xfId="16328"/>
    <cellStyle name="Normal 6 6 6 2" xfId="23216"/>
    <cellStyle name="Normal 6 6 6 2 2" xfId="35186"/>
    <cellStyle name="Normal 6 6 6 3" xfId="29229"/>
    <cellStyle name="Normal 6 6 7" xfId="16329"/>
    <cellStyle name="Normal 6 6 7 2" xfId="23217"/>
    <cellStyle name="Normal 6 6 7 2 2" xfId="35187"/>
    <cellStyle name="Normal 6 6 7 3" xfId="29230"/>
    <cellStyle name="Normal 6 6 8" xfId="23203"/>
    <cellStyle name="Normal 6 6 8 2" xfId="35173"/>
    <cellStyle name="Normal 6 6 9" xfId="29216"/>
    <cellStyle name="Normal 6 7" xfId="16330"/>
    <cellStyle name="Normal 6 7 10" xfId="29231"/>
    <cellStyle name="Normal 6 7 2" xfId="16331"/>
    <cellStyle name="Normal 6 7 2 2" xfId="16332"/>
    <cellStyle name="Normal 6 7 2 2 2" xfId="23220"/>
    <cellStyle name="Normal 6 7 2 2 2 2" xfId="35190"/>
    <cellStyle name="Normal 6 7 2 2 3" xfId="29233"/>
    <cellStyle name="Normal 6 7 2 3" xfId="16333"/>
    <cellStyle name="Normal 6 7 2 3 2" xfId="23221"/>
    <cellStyle name="Normal 6 7 2 3 2 2" xfId="35191"/>
    <cellStyle name="Normal 6 7 2 3 3" xfId="29234"/>
    <cellStyle name="Normal 6 7 2 4" xfId="16334"/>
    <cellStyle name="Normal 6 7 2 4 2" xfId="23222"/>
    <cellStyle name="Normal 6 7 2 4 2 2" xfId="35192"/>
    <cellStyle name="Normal 6 7 2 4 3" xfId="29235"/>
    <cellStyle name="Normal 6 7 2 5" xfId="16335"/>
    <cellStyle name="Normal 6 7 2 5 2" xfId="23223"/>
    <cellStyle name="Normal 6 7 2 5 2 2" xfId="35193"/>
    <cellStyle name="Normal 6 7 2 5 3" xfId="29236"/>
    <cellStyle name="Normal 6 7 2 6" xfId="16336"/>
    <cellStyle name="Normal 6 7 2 6 2" xfId="23224"/>
    <cellStyle name="Normal 6 7 2 6 2 2" xfId="35194"/>
    <cellStyle name="Normal 6 7 2 6 3" xfId="29237"/>
    <cellStyle name="Normal 6 7 2 7" xfId="23219"/>
    <cellStyle name="Normal 6 7 2 7 2" xfId="35189"/>
    <cellStyle name="Normal 6 7 2 8" xfId="29232"/>
    <cellStyle name="Normal 6 7 3" xfId="16337"/>
    <cellStyle name="Normal 6 7 3 2" xfId="16338"/>
    <cellStyle name="Normal 6 7 3 2 2" xfId="23226"/>
    <cellStyle name="Normal 6 7 3 2 2 2" xfId="35196"/>
    <cellStyle name="Normal 6 7 3 2 3" xfId="29239"/>
    <cellStyle name="Normal 6 7 3 3" xfId="16339"/>
    <cellStyle name="Normal 6 7 3 3 2" xfId="23227"/>
    <cellStyle name="Normal 6 7 3 3 2 2" xfId="35197"/>
    <cellStyle name="Normal 6 7 3 3 3" xfId="29240"/>
    <cellStyle name="Normal 6 7 3 4" xfId="23225"/>
    <cellStyle name="Normal 6 7 3 4 2" xfId="35195"/>
    <cellStyle name="Normal 6 7 3 5" xfId="29238"/>
    <cellStyle name="Normal 6 7 4" xfId="16340"/>
    <cellStyle name="Normal 6 7 4 2" xfId="16341"/>
    <cellStyle name="Normal 6 7 4 2 2" xfId="23229"/>
    <cellStyle name="Normal 6 7 4 2 2 2" xfId="35199"/>
    <cellStyle name="Normal 6 7 4 2 3" xfId="29242"/>
    <cellStyle name="Normal 6 7 4 3" xfId="23228"/>
    <cellStyle name="Normal 6 7 4 3 2" xfId="35198"/>
    <cellStyle name="Normal 6 7 4 4" xfId="29241"/>
    <cellStyle name="Normal 6 7 5" xfId="16342"/>
    <cellStyle name="Normal 6 7 5 2" xfId="23230"/>
    <cellStyle name="Normal 6 7 5 2 2" xfId="35200"/>
    <cellStyle name="Normal 6 7 5 3" xfId="29243"/>
    <cellStyle name="Normal 6 7 6" xfId="16343"/>
    <cellStyle name="Normal 6 7 6 2" xfId="23231"/>
    <cellStyle name="Normal 6 7 6 2 2" xfId="35201"/>
    <cellStyle name="Normal 6 7 6 3" xfId="29244"/>
    <cellStyle name="Normal 6 7 7" xfId="16344"/>
    <cellStyle name="Normal 6 7 7 2" xfId="23232"/>
    <cellStyle name="Normal 6 7 7 2 2" xfId="35202"/>
    <cellStyle name="Normal 6 7 7 3" xfId="29245"/>
    <cellStyle name="Normal 6 7 8" xfId="16345"/>
    <cellStyle name="Normal 6 7 9" xfId="23218"/>
    <cellStyle name="Normal 6 7 9 2" xfId="35188"/>
    <cellStyle name="Normal 6 8" xfId="16346"/>
    <cellStyle name="Normal 6 8 10" xfId="29246"/>
    <cellStyle name="Normal 6 8 2" xfId="16347"/>
    <cellStyle name="Normal 6 8 2 2" xfId="16348"/>
    <cellStyle name="Normal 6 8 2 2 2" xfId="23235"/>
    <cellStyle name="Normal 6 8 2 2 2 2" xfId="35205"/>
    <cellStyle name="Normal 6 8 2 2 3" xfId="29248"/>
    <cellStyle name="Normal 6 8 2 3" xfId="16349"/>
    <cellStyle name="Normal 6 8 2 3 2" xfId="23236"/>
    <cellStyle name="Normal 6 8 2 3 2 2" xfId="35206"/>
    <cellStyle name="Normal 6 8 2 3 3" xfId="29249"/>
    <cellStyle name="Normal 6 8 2 4" xfId="16350"/>
    <cellStyle name="Normal 6 8 2 4 2" xfId="23237"/>
    <cellStyle name="Normal 6 8 2 4 2 2" xfId="35207"/>
    <cellStyle name="Normal 6 8 2 4 3" xfId="29250"/>
    <cellStyle name="Normal 6 8 2 5" xfId="16351"/>
    <cellStyle name="Normal 6 8 2 5 2" xfId="23238"/>
    <cellStyle name="Normal 6 8 2 5 2 2" xfId="35208"/>
    <cellStyle name="Normal 6 8 2 5 3" xfId="29251"/>
    <cellStyle name="Normal 6 8 2 6" xfId="16352"/>
    <cellStyle name="Normal 6 8 2 6 2" xfId="23239"/>
    <cellStyle name="Normal 6 8 2 6 2 2" xfId="35209"/>
    <cellStyle name="Normal 6 8 2 6 3" xfId="29252"/>
    <cellStyle name="Normal 6 8 2 7" xfId="23234"/>
    <cellStyle name="Normal 6 8 2 7 2" xfId="35204"/>
    <cellStyle name="Normal 6 8 2 8" xfId="29247"/>
    <cellStyle name="Normal 6 8 3" xfId="16353"/>
    <cellStyle name="Normal 6 8 3 2" xfId="16354"/>
    <cellStyle name="Normal 6 8 3 2 2" xfId="23241"/>
    <cellStyle name="Normal 6 8 3 2 2 2" xfId="35211"/>
    <cellStyle name="Normal 6 8 3 2 3" xfId="29254"/>
    <cellStyle name="Normal 6 8 3 3" xfId="23240"/>
    <cellStyle name="Normal 6 8 3 3 2" xfId="35210"/>
    <cellStyle name="Normal 6 8 3 4" xfId="29253"/>
    <cellStyle name="Normal 6 8 4" xfId="16355"/>
    <cellStyle name="Normal 6 8 4 2" xfId="16356"/>
    <cellStyle name="Normal 6 8 4 2 2" xfId="23243"/>
    <cellStyle name="Normal 6 8 4 2 2 2" xfId="35213"/>
    <cellStyle name="Normal 6 8 4 2 3" xfId="29256"/>
    <cellStyle name="Normal 6 8 4 3" xfId="23242"/>
    <cellStyle name="Normal 6 8 4 3 2" xfId="35212"/>
    <cellStyle name="Normal 6 8 4 4" xfId="29255"/>
    <cellStyle name="Normal 6 8 5" xfId="16357"/>
    <cellStyle name="Normal 6 8 5 2" xfId="23244"/>
    <cellStyle name="Normal 6 8 5 2 2" xfId="35214"/>
    <cellStyle name="Normal 6 8 5 3" xfId="29257"/>
    <cellStyle name="Normal 6 8 6" xfId="16358"/>
    <cellStyle name="Normal 6 8 6 2" xfId="23245"/>
    <cellStyle name="Normal 6 8 6 2 2" xfId="35215"/>
    <cellStyle name="Normal 6 8 6 3" xfId="29258"/>
    <cellStyle name="Normal 6 8 7" xfId="16359"/>
    <cellStyle name="Normal 6 8 7 2" xfId="23246"/>
    <cellStyle name="Normal 6 8 7 2 2" xfId="35216"/>
    <cellStyle name="Normal 6 8 7 3" xfId="29259"/>
    <cellStyle name="Normal 6 8 8" xfId="16360"/>
    <cellStyle name="Normal 6 8 9" xfId="23233"/>
    <cellStyle name="Normal 6 8 9 2" xfId="35203"/>
    <cellStyle name="Normal 6 9" xfId="16361"/>
    <cellStyle name="Normal 6 9 2" xfId="16362"/>
    <cellStyle name="Normal 6 9 2 2" xfId="16363"/>
    <cellStyle name="Normal 6 9 2 2 2" xfId="23249"/>
    <cellStyle name="Normal 6 9 2 2 2 2" xfId="35219"/>
    <cellStyle name="Normal 6 9 2 2 3" xfId="29262"/>
    <cellStyle name="Normal 6 9 2 3" xfId="16364"/>
    <cellStyle name="Normal 6 9 2 3 2" xfId="23250"/>
    <cellStyle name="Normal 6 9 2 3 2 2" xfId="35220"/>
    <cellStyle name="Normal 6 9 2 3 3" xfId="29263"/>
    <cellStyle name="Normal 6 9 2 4" xfId="16365"/>
    <cellStyle name="Normal 6 9 2 4 2" xfId="23251"/>
    <cellStyle name="Normal 6 9 2 4 2 2" xfId="35221"/>
    <cellStyle name="Normal 6 9 2 4 3" xfId="29264"/>
    <cellStyle name="Normal 6 9 2 5" xfId="16366"/>
    <cellStyle name="Normal 6 9 2 5 2" xfId="23252"/>
    <cellStyle name="Normal 6 9 2 5 2 2" xfId="35222"/>
    <cellStyle name="Normal 6 9 2 5 3" xfId="29265"/>
    <cellStyle name="Normal 6 9 2 6" xfId="23248"/>
    <cellStyle name="Normal 6 9 2 6 2" xfId="35218"/>
    <cellStyle name="Normal 6 9 2 7" xfId="29261"/>
    <cellStyle name="Normal 6 9 3" xfId="16367"/>
    <cellStyle name="Normal 6 9 3 2" xfId="16368"/>
    <cellStyle name="Normal 6 9 3 2 2" xfId="23254"/>
    <cellStyle name="Normal 6 9 3 2 2 2" xfId="35224"/>
    <cellStyle name="Normal 6 9 3 2 3" xfId="29267"/>
    <cellStyle name="Normal 6 9 3 3" xfId="23253"/>
    <cellStyle name="Normal 6 9 3 3 2" xfId="35223"/>
    <cellStyle name="Normal 6 9 3 4" xfId="29266"/>
    <cellStyle name="Normal 6 9 4" xfId="16369"/>
    <cellStyle name="Normal 6 9 4 2" xfId="16370"/>
    <cellStyle name="Normal 6 9 4 2 2" xfId="23256"/>
    <cellStyle name="Normal 6 9 4 2 2 2" xfId="35226"/>
    <cellStyle name="Normal 6 9 4 2 3" xfId="29269"/>
    <cellStyle name="Normal 6 9 4 3" xfId="23255"/>
    <cellStyle name="Normal 6 9 4 3 2" xfId="35225"/>
    <cellStyle name="Normal 6 9 4 4" xfId="29268"/>
    <cellStyle name="Normal 6 9 5" xfId="16371"/>
    <cellStyle name="Normal 6 9 5 2" xfId="23257"/>
    <cellStyle name="Normal 6 9 5 2 2" xfId="35227"/>
    <cellStyle name="Normal 6 9 5 3" xfId="29270"/>
    <cellStyle name="Normal 6 9 6" xfId="16372"/>
    <cellStyle name="Normal 6 9 6 2" xfId="23258"/>
    <cellStyle name="Normal 6 9 6 2 2" xfId="35228"/>
    <cellStyle name="Normal 6 9 6 3" xfId="29271"/>
    <cellStyle name="Normal 6 9 7" xfId="16373"/>
    <cellStyle name="Normal 6 9 8" xfId="23247"/>
    <cellStyle name="Normal 6 9 8 2" xfId="35217"/>
    <cellStyle name="Normal 6 9 9" xfId="29260"/>
    <cellStyle name="Normal 60" xfId="16374"/>
    <cellStyle name="Normal 60 2" xfId="16375"/>
    <cellStyle name="Normal 60 2 2" xfId="23260"/>
    <cellStyle name="Normal 60 2 2 2" xfId="35230"/>
    <cellStyle name="Normal 60 2 3" xfId="29273"/>
    <cellStyle name="Normal 60 3" xfId="16376"/>
    <cellStyle name="Normal 60 3 2" xfId="23261"/>
    <cellStyle name="Normal 60 3 2 2" xfId="35231"/>
    <cellStyle name="Normal 60 3 3" xfId="29274"/>
    <cellStyle name="Normal 60 4" xfId="16377"/>
    <cellStyle name="Normal 60 4 2" xfId="23262"/>
    <cellStyle name="Normal 60 4 2 2" xfId="35232"/>
    <cellStyle name="Normal 60 4 3" xfId="29275"/>
    <cellStyle name="Normal 60 5" xfId="23259"/>
    <cellStyle name="Normal 60 5 2" xfId="35229"/>
    <cellStyle name="Normal 60 6" xfId="29272"/>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2 2 2" xfId="35234"/>
    <cellStyle name="Normal 61 2 3" xfId="29277"/>
    <cellStyle name="Normal 61 3" xfId="23263"/>
    <cellStyle name="Normal 61 3 2" xfId="35233"/>
    <cellStyle name="Normal 61 4" xfId="29276"/>
    <cellStyle name="Normal 610" xfId="25575"/>
    <cellStyle name="Normal 611" xfId="37543"/>
    <cellStyle name="Normal 612" xfId="30739"/>
    <cellStyle name="Normal 62" xfId="16392"/>
    <cellStyle name="Normal 62 2" xfId="16393"/>
    <cellStyle name="Normal 62 2 2" xfId="23266"/>
    <cellStyle name="Normal 62 2 2 2" xfId="35236"/>
    <cellStyle name="Normal 62 2 3" xfId="29279"/>
    <cellStyle name="Normal 62 3" xfId="23265"/>
    <cellStyle name="Normal 62 3 2" xfId="35235"/>
    <cellStyle name="Normal 62 4" xfId="29278"/>
    <cellStyle name="Normal 63" xfId="16394"/>
    <cellStyle name="Normal 63 2" xfId="16395"/>
    <cellStyle name="Normal 63 2 2" xfId="23268"/>
    <cellStyle name="Normal 63 2 2 2" xfId="35238"/>
    <cellStyle name="Normal 63 2 3" xfId="29281"/>
    <cellStyle name="Normal 63 3" xfId="23267"/>
    <cellStyle name="Normal 63 3 2" xfId="35237"/>
    <cellStyle name="Normal 63 4" xfId="29280"/>
    <cellStyle name="Normal 64" xfId="16396"/>
    <cellStyle name="Normal 64 2" xfId="16397"/>
    <cellStyle name="Normal 64 2 2" xfId="23270"/>
    <cellStyle name="Normal 64 2 2 2" xfId="35240"/>
    <cellStyle name="Normal 64 2 3" xfId="29283"/>
    <cellStyle name="Normal 64 3" xfId="23269"/>
    <cellStyle name="Normal 64 3 2" xfId="35239"/>
    <cellStyle name="Normal 64 4" xfId="29282"/>
    <cellStyle name="Normal 65" xfId="16398"/>
    <cellStyle name="Normal 65 2" xfId="16399"/>
    <cellStyle name="Normal 65 2 2" xfId="23272"/>
    <cellStyle name="Normal 65 2 2 2" xfId="35242"/>
    <cellStyle name="Normal 65 2 3" xfId="29285"/>
    <cellStyle name="Normal 65 3" xfId="23271"/>
    <cellStyle name="Normal 65 3 2" xfId="35241"/>
    <cellStyle name="Normal 65 4" xfId="29284"/>
    <cellStyle name="Normal 66" xfId="16400"/>
    <cellStyle name="Normal 66 2" xfId="16401"/>
    <cellStyle name="Normal 66 2 2" xfId="23273"/>
    <cellStyle name="Normal 66 2 2 2" xfId="35243"/>
    <cellStyle name="Normal 66 2 3" xfId="29286"/>
    <cellStyle name="Normal 66 3" xfId="16402"/>
    <cellStyle name="Normal 66 3 2" xfId="23274"/>
    <cellStyle name="Normal 66 3 2 2" xfId="35244"/>
    <cellStyle name="Normal 66 3 3" xfId="29287"/>
    <cellStyle name="Normal 66 4" xfId="16403"/>
    <cellStyle name="Normal 66 4 2" xfId="23275"/>
    <cellStyle name="Normal 66 4 2 2" xfId="35245"/>
    <cellStyle name="Normal 66 4 3" xfId="29288"/>
    <cellStyle name="Normal 67" xfId="16404"/>
    <cellStyle name="Normal 67 2" xfId="16405"/>
    <cellStyle name="Normal 67 2 2" xfId="23276"/>
    <cellStyle name="Normal 67 2 2 2" xfId="35246"/>
    <cellStyle name="Normal 67 2 3" xfId="29289"/>
    <cellStyle name="Normal 67 3" xfId="16406"/>
    <cellStyle name="Normal 67 3 2" xfId="23277"/>
    <cellStyle name="Normal 67 3 2 2" xfId="35247"/>
    <cellStyle name="Normal 67 3 3" xfId="29290"/>
    <cellStyle name="Normal 67 4" xfId="16407"/>
    <cellStyle name="Normal 67 4 2" xfId="23278"/>
    <cellStyle name="Normal 67 4 2 2" xfId="35248"/>
    <cellStyle name="Normal 67 4 3" xfId="29291"/>
    <cellStyle name="Normal 68" xfId="16408"/>
    <cellStyle name="Normal 68 2" xfId="16409"/>
    <cellStyle name="Normal 68 2 2" xfId="23279"/>
    <cellStyle name="Normal 68 2 2 2" xfId="35249"/>
    <cellStyle name="Normal 68 2 3" xfId="29292"/>
    <cellStyle name="Normal 68 3" xfId="16410"/>
    <cellStyle name="Normal 68 3 2" xfId="23280"/>
    <cellStyle name="Normal 68 3 2 2" xfId="35250"/>
    <cellStyle name="Normal 68 3 3" xfId="29293"/>
    <cellStyle name="Normal 69" xfId="16411"/>
    <cellStyle name="Normal 69 2" xfId="16412"/>
    <cellStyle name="Normal 69 2 2" xfId="23281"/>
    <cellStyle name="Normal 69 2 2 2" xfId="35251"/>
    <cellStyle name="Normal 69 2 3" xfId="29294"/>
    <cellStyle name="Normal 69 3" xfId="16413"/>
    <cellStyle name="Normal 69 3 2" xfId="23282"/>
    <cellStyle name="Normal 69 3 2 2" xfId="35252"/>
    <cellStyle name="Normal 69 3 3" xfId="29295"/>
    <cellStyle name="Normal 7" xfId="16414"/>
    <cellStyle name="Normal 7 10" xfId="16415"/>
    <cellStyle name="Normal 7 10 2" xfId="16416"/>
    <cellStyle name="Normal 7 10 2 2" xfId="23284"/>
    <cellStyle name="Normal 7 10 2 2 2" xfId="35254"/>
    <cellStyle name="Normal 7 10 2 3" xfId="29297"/>
    <cellStyle name="Normal 7 10 3" xfId="16417"/>
    <cellStyle name="Normal 7 10 3 2" xfId="23285"/>
    <cellStyle name="Normal 7 10 3 2 2" xfId="35255"/>
    <cellStyle name="Normal 7 10 3 3" xfId="29298"/>
    <cellStyle name="Normal 7 10 4" xfId="16418"/>
    <cellStyle name="Normal 7 10 4 2" xfId="23286"/>
    <cellStyle name="Normal 7 10 4 2 2" xfId="35256"/>
    <cellStyle name="Normal 7 10 4 3" xfId="29299"/>
    <cellStyle name="Normal 7 10 5" xfId="16419"/>
    <cellStyle name="Normal 7 10 5 2" xfId="23287"/>
    <cellStyle name="Normal 7 10 5 2 2" xfId="35257"/>
    <cellStyle name="Normal 7 10 5 3" xfId="29300"/>
    <cellStyle name="Normal 7 10 6" xfId="16420"/>
    <cellStyle name="Normal 7 10 7" xfId="23283"/>
    <cellStyle name="Normal 7 10 7 2" xfId="35253"/>
    <cellStyle name="Normal 7 10 8" xfId="29296"/>
    <cellStyle name="Normal 7 11" xfId="16421"/>
    <cellStyle name="Normal 7 11 2" xfId="16422"/>
    <cellStyle name="Normal 7 11 2 2" xfId="23289"/>
    <cellStyle name="Normal 7 11 2 2 2" xfId="35259"/>
    <cellStyle name="Normal 7 11 2 3" xfId="29302"/>
    <cellStyle name="Normal 7 11 3" xfId="16423"/>
    <cellStyle name="Normal 7 11 3 2" xfId="23290"/>
    <cellStyle name="Normal 7 11 3 2 2" xfId="35260"/>
    <cellStyle name="Normal 7 11 3 3" xfId="29303"/>
    <cellStyle name="Normal 7 11 4" xfId="16424"/>
    <cellStyle name="Normal 7 11 4 2" xfId="23291"/>
    <cellStyle name="Normal 7 11 4 2 2" xfId="35261"/>
    <cellStyle name="Normal 7 11 4 3" xfId="29304"/>
    <cellStyle name="Normal 7 11 5" xfId="16425"/>
    <cellStyle name="Normal 7 11 5 2" xfId="23292"/>
    <cellStyle name="Normal 7 11 5 2 2" xfId="35262"/>
    <cellStyle name="Normal 7 11 5 3" xfId="29305"/>
    <cellStyle name="Normal 7 11 6" xfId="16426"/>
    <cellStyle name="Normal 7 11 7" xfId="23288"/>
    <cellStyle name="Normal 7 11 7 2" xfId="35258"/>
    <cellStyle name="Normal 7 11 8" xfId="29301"/>
    <cellStyle name="Normal 7 12" xfId="16427"/>
    <cellStyle name="Normal 7 12 2" xfId="16428"/>
    <cellStyle name="Normal 7 12 2 2" xfId="23294"/>
    <cellStyle name="Normal 7 12 2 2 2" xfId="35264"/>
    <cellStyle name="Normal 7 12 2 3" xfId="29307"/>
    <cellStyle name="Normal 7 12 3" xfId="16429"/>
    <cellStyle name="Normal 7 12 3 2" xfId="23295"/>
    <cellStyle name="Normal 7 12 3 2 2" xfId="35265"/>
    <cellStyle name="Normal 7 12 3 3" xfId="29308"/>
    <cellStyle name="Normal 7 12 4" xfId="16430"/>
    <cellStyle name="Normal 7 12 4 2" xfId="23296"/>
    <cellStyle name="Normal 7 12 4 2 2" xfId="35266"/>
    <cellStyle name="Normal 7 12 4 3" xfId="29309"/>
    <cellStyle name="Normal 7 12 5" xfId="16431"/>
    <cellStyle name="Normal 7 12 5 2" xfId="23297"/>
    <cellStyle name="Normal 7 12 5 2 2" xfId="35267"/>
    <cellStyle name="Normal 7 12 5 3" xfId="29310"/>
    <cellStyle name="Normal 7 12 6" xfId="23293"/>
    <cellStyle name="Normal 7 12 6 2" xfId="35263"/>
    <cellStyle name="Normal 7 12 7" xfId="29306"/>
    <cellStyle name="Normal 7 13" xfId="16432"/>
    <cellStyle name="Normal 7 13 2" xfId="16433"/>
    <cellStyle name="Normal 7 13 2 2" xfId="23299"/>
    <cellStyle name="Normal 7 13 2 2 2" xfId="35269"/>
    <cellStyle name="Normal 7 13 2 3" xfId="29312"/>
    <cellStyle name="Normal 7 13 3" xfId="16434"/>
    <cellStyle name="Normal 7 13 3 2" xfId="23300"/>
    <cellStyle name="Normal 7 13 3 2 2" xfId="35270"/>
    <cellStyle name="Normal 7 13 3 3" xfId="29313"/>
    <cellStyle name="Normal 7 13 4" xfId="16435"/>
    <cellStyle name="Normal 7 13 4 2" xfId="23301"/>
    <cellStyle name="Normal 7 13 4 2 2" xfId="35271"/>
    <cellStyle name="Normal 7 13 4 3" xfId="29314"/>
    <cellStyle name="Normal 7 13 5" xfId="23298"/>
    <cellStyle name="Normal 7 13 5 2" xfId="35268"/>
    <cellStyle name="Normal 7 13 6" xfId="29311"/>
    <cellStyle name="Normal 7 14" xfId="16436"/>
    <cellStyle name="Normal 7 14 2" xfId="16437"/>
    <cellStyle name="Normal 7 14 2 2" xfId="23303"/>
    <cellStyle name="Normal 7 14 2 2 2" xfId="35273"/>
    <cellStyle name="Normal 7 14 2 3" xfId="29316"/>
    <cellStyle name="Normal 7 14 3" xfId="16438"/>
    <cellStyle name="Normal 7 14 3 2" xfId="23304"/>
    <cellStyle name="Normal 7 14 3 2 2" xfId="35274"/>
    <cellStyle name="Normal 7 14 3 3" xfId="29317"/>
    <cellStyle name="Normal 7 14 4" xfId="16439"/>
    <cellStyle name="Normal 7 14 4 2" xfId="23305"/>
    <cellStyle name="Normal 7 14 4 2 2" xfId="35275"/>
    <cellStyle name="Normal 7 14 4 3" xfId="29318"/>
    <cellStyle name="Normal 7 14 5" xfId="23302"/>
    <cellStyle name="Normal 7 14 5 2" xfId="35272"/>
    <cellStyle name="Normal 7 14 6" xfId="29315"/>
    <cellStyle name="Normal 7 15" xfId="16440"/>
    <cellStyle name="Normal 7 15 2" xfId="16441"/>
    <cellStyle name="Normal 7 15 2 2" xfId="23307"/>
    <cellStyle name="Normal 7 15 2 2 2" xfId="35277"/>
    <cellStyle name="Normal 7 15 2 3" xfId="29320"/>
    <cellStyle name="Normal 7 15 3" xfId="16442"/>
    <cellStyle name="Normal 7 15 3 2" xfId="23308"/>
    <cellStyle name="Normal 7 15 3 2 2" xfId="35278"/>
    <cellStyle name="Normal 7 15 3 3" xfId="29321"/>
    <cellStyle name="Normal 7 15 4" xfId="16443"/>
    <cellStyle name="Normal 7 15 4 2" xfId="23309"/>
    <cellStyle name="Normal 7 15 4 2 2" xfId="35279"/>
    <cellStyle name="Normal 7 15 4 3" xfId="29322"/>
    <cellStyle name="Normal 7 15 5" xfId="23306"/>
    <cellStyle name="Normal 7 15 5 2" xfId="35276"/>
    <cellStyle name="Normal 7 15 6" xfId="29319"/>
    <cellStyle name="Normal 7 16" xfId="16444"/>
    <cellStyle name="Normal 7 16 2" xfId="16445"/>
    <cellStyle name="Normal 7 16 2 2" xfId="23311"/>
    <cellStyle name="Normal 7 16 2 2 2" xfId="35281"/>
    <cellStyle name="Normal 7 16 2 3" xfId="29324"/>
    <cellStyle name="Normal 7 16 3" xfId="16446"/>
    <cellStyle name="Normal 7 16 3 2" xfId="23312"/>
    <cellStyle name="Normal 7 16 3 2 2" xfId="35282"/>
    <cellStyle name="Normal 7 16 3 3" xfId="29325"/>
    <cellStyle name="Normal 7 16 4" xfId="16447"/>
    <cellStyle name="Normal 7 16 4 2" xfId="23313"/>
    <cellStyle name="Normal 7 16 4 2 2" xfId="35283"/>
    <cellStyle name="Normal 7 16 4 3" xfId="29326"/>
    <cellStyle name="Normal 7 16 5" xfId="23310"/>
    <cellStyle name="Normal 7 16 5 2" xfId="35280"/>
    <cellStyle name="Normal 7 16 6" xfId="29323"/>
    <cellStyle name="Normal 7 17" xfId="16448"/>
    <cellStyle name="Normal 7 17 2" xfId="16449"/>
    <cellStyle name="Normal 7 17 2 2" xfId="23315"/>
    <cellStyle name="Normal 7 17 2 2 2" xfId="35285"/>
    <cellStyle name="Normal 7 17 2 3" xfId="29328"/>
    <cellStyle name="Normal 7 17 3" xfId="16450"/>
    <cellStyle name="Normal 7 17 3 2" xfId="23316"/>
    <cellStyle name="Normal 7 17 3 2 2" xfId="35286"/>
    <cellStyle name="Normal 7 17 3 3" xfId="29329"/>
    <cellStyle name="Normal 7 17 4" xfId="16451"/>
    <cellStyle name="Normal 7 17 4 2" xfId="23317"/>
    <cellStyle name="Normal 7 17 4 2 2" xfId="35287"/>
    <cellStyle name="Normal 7 17 4 3" xfId="29330"/>
    <cellStyle name="Normal 7 17 5" xfId="23314"/>
    <cellStyle name="Normal 7 17 5 2" xfId="35284"/>
    <cellStyle name="Normal 7 17 6" xfId="29327"/>
    <cellStyle name="Normal 7 18" xfId="16452"/>
    <cellStyle name="Normal 7 18 2" xfId="16453"/>
    <cellStyle name="Normal 7 18 2 2" xfId="16454"/>
    <cellStyle name="Normal 7 18 2 2 2" xfId="16455"/>
    <cellStyle name="Normal 7 18 2 2 2 2" xfId="23321"/>
    <cellStyle name="Normal 7 18 2 2 2 2 2" xfId="35291"/>
    <cellStyle name="Normal 7 18 2 2 2 3" xfId="29334"/>
    <cellStyle name="Normal 7 18 2 2 3" xfId="23320"/>
    <cellStyle name="Normal 7 18 2 2 3 2" xfId="35290"/>
    <cellStyle name="Normal 7 18 2 2 4" xfId="29333"/>
    <cellStyle name="Normal 7 18 2 3" xfId="16456"/>
    <cellStyle name="Normal 7 18 2 3 2" xfId="23322"/>
    <cellStyle name="Normal 7 18 2 3 2 2" xfId="35292"/>
    <cellStyle name="Normal 7 18 2 3 3" xfId="29335"/>
    <cellStyle name="Normal 7 18 2 4" xfId="23319"/>
    <cellStyle name="Normal 7 18 2 4 2" xfId="35289"/>
    <cellStyle name="Normal 7 18 2 5" xfId="29332"/>
    <cellStyle name="Normal 7 18 3" xfId="16457"/>
    <cellStyle name="Normal 7 18 3 2" xfId="16458"/>
    <cellStyle name="Normal 7 18 3 2 2" xfId="23324"/>
    <cellStyle name="Normal 7 18 3 2 2 2" xfId="35294"/>
    <cellStyle name="Normal 7 18 3 2 3" xfId="29337"/>
    <cellStyle name="Normal 7 18 3 3" xfId="23323"/>
    <cellStyle name="Normal 7 18 3 3 2" xfId="35293"/>
    <cellStyle name="Normal 7 18 3 4" xfId="29336"/>
    <cellStyle name="Normal 7 18 4" xfId="16459"/>
    <cellStyle name="Normal 7 18 4 2" xfId="23325"/>
    <cellStyle name="Normal 7 18 4 2 2" xfId="35295"/>
    <cellStyle name="Normal 7 18 4 3" xfId="29338"/>
    <cellStyle name="Normal 7 18 5" xfId="23318"/>
    <cellStyle name="Normal 7 18 5 2" xfId="35288"/>
    <cellStyle name="Normal 7 18 6" xfId="29331"/>
    <cellStyle name="Normal 7 19" xfId="16460"/>
    <cellStyle name="Normal 7 19 2" xfId="23326"/>
    <cellStyle name="Normal 7 19 2 2" xfId="35296"/>
    <cellStyle name="Normal 7 19 3" xfId="29339"/>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6 2 2" xfId="35297"/>
    <cellStyle name="Normal 7 2 16 3" xfId="29340"/>
    <cellStyle name="Normal 7 2 17" xfId="16470"/>
    <cellStyle name="Normal 7 2 17 2" xfId="23328"/>
    <cellStyle name="Normal 7 2 17 2 2" xfId="35298"/>
    <cellStyle name="Normal 7 2 17 3" xfId="29341"/>
    <cellStyle name="Normal 7 2 2" xfId="16471"/>
    <cellStyle name="Normal 7 2 2 10" xfId="16472"/>
    <cellStyle name="Normal 7 2 2 10 2" xfId="23329"/>
    <cellStyle name="Normal 7 2 2 10 2 2" xfId="35299"/>
    <cellStyle name="Normal 7 2 2 10 3" xfId="29342"/>
    <cellStyle name="Normal 7 2 2 2" xfId="16473"/>
    <cellStyle name="Normal 7 2 2 2 2" xfId="16474"/>
    <cellStyle name="Normal 7 2 2 2 2 2" xfId="16475"/>
    <cellStyle name="Normal 7 2 2 2 2 2 2" xfId="23332"/>
    <cellStyle name="Normal 7 2 2 2 2 2 2 2" xfId="35302"/>
    <cellStyle name="Normal 7 2 2 2 2 2 3" xfId="29345"/>
    <cellStyle name="Normal 7 2 2 2 2 3" xfId="16476"/>
    <cellStyle name="Normal 7 2 2 2 2 3 2" xfId="23333"/>
    <cellStyle name="Normal 7 2 2 2 2 3 2 2" xfId="35303"/>
    <cellStyle name="Normal 7 2 2 2 2 3 3" xfId="29346"/>
    <cellStyle name="Normal 7 2 2 2 2 4" xfId="16477"/>
    <cellStyle name="Normal 7 2 2 2 2 5" xfId="16478"/>
    <cellStyle name="Normal 7 2 2 2 2 6" xfId="23331"/>
    <cellStyle name="Normal 7 2 2 2 2 6 2" xfId="35301"/>
    <cellStyle name="Normal 7 2 2 2 2 7" xfId="29344"/>
    <cellStyle name="Normal 7 2 2 2 3" xfId="16479"/>
    <cellStyle name="Normal 7 2 2 2 3 2" xfId="16480"/>
    <cellStyle name="Normal 7 2 2 2 3 2 2" xfId="23335"/>
    <cellStyle name="Normal 7 2 2 2 3 2 2 2" xfId="35305"/>
    <cellStyle name="Normal 7 2 2 2 3 2 3" xfId="29348"/>
    <cellStyle name="Normal 7 2 2 2 3 3" xfId="23334"/>
    <cellStyle name="Normal 7 2 2 2 3 3 2" xfId="35304"/>
    <cellStyle name="Normal 7 2 2 2 3 4" xfId="29347"/>
    <cellStyle name="Normal 7 2 2 2 4" xfId="16481"/>
    <cellStyle name="Normal 7 2 2 2 4 2" xfId="23336"/>
    <cellStyle name="Normal 7 2 2 2 4 2 2" xfId="35306"/>
    <cellStyle name="Normal 7 2 2 2 4 3" xfId="29349"/>
    <cellStyle name="Normal 7 2 2 2 5" xfId="16482"/>
    <cellStyle name="Normal 7 2 2 2 6" xfId="16483"/>
    <cellStyle name="Normal 7 2 2 2 7" xfId="23330"/>
    <cellStyle name="Normal 7 2 2 2 7 2" xfId="35300"/>
    <cellStyle name="Normal 7 2 2 2 8" xfId="29343"/>
    <cellStyle name="Normal 7 2 2 3" xfId="16484"/>
    <cellStyle name="Normal 7 2 2 3 2" xfId="16485"/>
    <cellStyle name="Normal 7 2 2 3 2 2" xfId="16486"/>
    <cellStyle name="Normal 7 2 2 3 2 2 2" xfId="23339"/>
    <cellStyle name="Normal 7 2 2 3 2 2 2 2" xfId="35309"/>
    <cellStyle name="Normal 7 2 2 3 2 2 3" xfId="29352"/>
    <cellStyle name="Normal 7 2 2 3 2 3" xfId="23338"/>
    <cellStyle name="Normal 7 2 2 3 2 3 2" xfId="35308"/>
    <cellStyle name="Normal 7 2 2 3 2 4" xfId="29351"/>
    <cellStyle name="Normal 7 2 2 3 3" xfId="16487"/>
    <cellStyle name="Normal 7 2 2 3 3 2" xfId="23340"/>
    <cellStyle name="Normal 7 2 2 3 3 2 2" xfId="35310"/>
    <cellStyle name="Normal 7 2 2 3 3 3" xfId="29353"/>
    <cellStyle name="Normal 7 2 2 3 4" xfId="16488"/>
    <cellStyle name="Normal 7 2 2 3 5" xfId="16489"/>
    <cellStyle name="Normal 7 2 2 3 6" xfId="23337"/>
    <cellStyle name="Normal 7 2 2 3 6 2" xfId="35307"/>
    <cellStyle name="Normal 7 2 2 3 7" xfId="29350"/>
    <cellStyle name="Normal 7 2 2 4" xfId="16490"/>
    <cellStyle name="Normal 7 2 2 4 2" xfId="16491"/>
    <cellStyle name="Normal 7 2 2 4 2 2" xfId="23342"/>
    <cellStyle name="Normal 7 2 2 4 2 2 2" xfId="35312"/>
    <cellStyle name="Normal 7 2 2 4 2 3" xfId="29355"/>
    <cellStyle name="Normal 7 2 2 4 3" xfId="23341"/>
    <cellStyle name="Normal 7 2 2 4 3 2" xfId="35311"/>
    <cellStyle name="Normal 7 2 2 4 4" xfId="29354"/>
    <cellStyle name="Normal 7 2 2 5" xfId="16492"/>
    <cellStyle name="Normal 7 2 2 5 2" xfId="23343"/>
    <cellStyle name="Normal 7 2 2 5 2 2" xfId="35313"/>
    <cellStyle name="Normal 7 2 2 5 3" xfId="29356"/>
    <cellStyle name="Normal 7 2 2 6" xfId="16493"/>
    <cellStyle name="Normal 7 2 2 6 2" xfId="16494"/>
    <cellStyle name="Normal 7 2 2 6 3" xfId="23344"/>
    <cellStyle name="Normal 7 2 2 6 3 2" xfId="35314"/>
    <cellStyle name="Normal 7 2 2 6 4" xfId="29357"/>
    <cellStyle name="Normal 7 2 2 7" xfId="16495"/>
    <cellStyle name="Normal 7 2 2 7 2" xfId="16496"/>
    <cellStyle name="Normal 7 2 2 7 3" xfId="23345"/>
    <cellStyle name="Normal 7 2 2 7 3 2" xfId="35315"/>
    <cellStyle name="Normal 7 2 2 7 4" xfId="29358"/>
    <cellStyle name="Normal 7 2 2 8" xfId="16497"/>
    <cellStyle name="Normal 7 2 2 8 2" xfId="23346"/>
    <cellStyle name="Normal 7 2 2 8 2 2" xfId="35316"/>
    <cellStyle name="Normal 7 2 2 8 3" xfId="29359"/>
    <cellStyle name="Normal 7 2 2 9" xfId="16498"/>
    <cellStyle name="Normal 7 2 2 9 2" xfId="23347"/>
    <cellStyle name="Normal 7 2 2 9 2 2" xfId="35317"/>
    <cellStyle name="Normal 7 2 2 9 3" xfId="29360"/>
    <cellStyle name="Normal 7 2 3" xfId="16499"/>
    <cellStyle name="Normal 7 2 3 2" xfId="16500"/>
    <cellStyle name="Normal 7 2 3 2 2" xfId="16501"/>
    <cellStyle name="Normal 7 2 3 2 2 2" xfId="23349"/>
    <cellStyle name="Normal 7 2 3 2 2 2 2" xfId="35319"/>
    <cellStyle name="Normal 7 2 3 2 2 3" xfId="29362"/>
    <cellStyle name="Normal 7 2 3 2 3" xfId="16502"/>
    <cellStyle name="Normal 7 2 3 2 3 2" xfId="23350"/>
    <cellStyle name="Normal 7 2 3 2 3 2 2" xfId="35320"/>
    <cellStyle name="Normal 7 2 3 2 3 3" xfId="29363"/>
    <cellStyle name="Normal 7 2 3 2 4" xfId="16503"/>
    <cellStyle name="Normal 7 2 3 2 5" xfId="16504"/>
    <cellStyle name="Normal 7 2 3 2 6" xfId="23348"/>
    <cellStyle name="Normal 7 2 3 2 6 2" xfId="35318"/>
    <cellStyle name="Normal 7 2 3 2 7" xfId="29361"/>
    <cellStyle name="Normal 7 2 3 3" xfId="16505"/>
    <cellStyle name="Normal 7 2 3 3 2" xfId="16506"/>
    <cellStyle name="Normal 7 2 3 3 2 2" xfId="23352"/>
    <cellStyle name="Normal 7 2 3 3 2 2 2" xfId="35322"/>
    <cellStyle name="Normal 7 2 3 3 2 3" xfId="29365"/>
    <cellStyle name="Normal 7 2 3 3 3" xfId="23351"/>
    <cellStyle name="Normal 7 2 3 3 3 2" xfId="35321"/>
    <cellStyle name="Normal 7 2 3 3 4" xfId="29364"/>
    <cellStyle name="Normal 7 2 3 4" xfId="16507"/>
    <cellStyle name="Normal 7 2 3 4 2" xfId="23353"/>
    <cellStyle name="Normal 7 2 3 4 2 2" xfId="35323"/>
    <cellStyle name="Normal 7 2 3 4 3" xfId="29366"/>
    <cellStyle name="Normal 7 2 3 5" xfId="16508"/>
    <cellStyle name="Normal 7 2 3 5 2" xfId="16509"/>
    <cellStyle name="Normal 7 2 3 5 3" xfId="23354"/>
    <cellStyle name="Normal 7 2 3 5 3 2" xfId="35324"/>
    <cellStyle name="Normal 7 2 3 5 4" xfId="29367"/>
    <cellStyle name="Normal 7 2 3 6" xfId="16510"/>
    <cellStyle name="Normal 7 2 3 6 2" xfId="16511"/>
    <cellStyle name="Normal 7 2 3 6 3" xfId="23355"/>
    <cellStyle name="Normal 7 2 3 6 3 2" xfId="35325"/>
    <cellStyle name="Normal 7 2 3 6 4" xfId="29368"/>
    <cellStyle name="Normal 7 2 3 7" xfId="16512"/>
    <cellStyle name="Normal 7 2 3 7 2" xfId="23356"/>
    <cellStyle name="Normal 7 2 3 7 2 2" xfId="35326"/>
    <cellStyle name="Normal 7 2 3 7 3" xfId="29369"/>
    <cellStyle name="Normal 7 2 4" xfId="16513"/>
    <cellStyle name="Normal 7 2 4 2" xfId="16514"/>
    <cellStyle name="Normal 7 2 4 2 2" xfId="16515"/>
    <cellStyle name="Normal 7 2 4 2 2 2" xfId="23358"/>
    <cellStyle name="Normal 7 2 4 2 2 2 2" xfId="35328"/>
    <cellStyle name="Normal 7 2 4 2 2 3" xfId="29371"/>
    <cellStyle name="Normal 7 2 4 2 3" xfId="23357"/>
    <cellStyle name="Normal 7 2 4 2 3 2" xfId="35327"/>
    <cellStyle name="Normal 7 2 4 2 4" xfId="29370"/>
    <cellStyle name="Normal 7 2 4 3" xfId="16516"/>
    <cellStyle name="Normal 7 2 4 3 2" xfId="23359"/>
    <cellStyle name="Normal 7 2 4 3 2 2" xfId="35329"/>
    <cellStyle name="Normal 7 2 4 3 3" xfId="29372"/>
    <cellStyle name="Normal 7 2 4 4" xfId="16517"/>
    <cellStyle name="Normal 7 2 4 4 2" xfId="16518"/>
    <cellStyle name="Normal 7 2 4 4 3" xfId="23360"/>
    <cellStyle name="Normal 7 2 4 4 3 2" xfId="35330"/>
    <cellStyle name="Normal 7 2 4 4 4" xfId="29373"/>
    <cellStyle name="Normal 7 2 4 5" xfId="16519"/>
    <cellStyle name="Normal 7 2 4 5 2" xfId="16520"/>
    <cellStyle name="Normal 7 2 4 5 3" xfId="23361"/>
    <cellStyle name="Normal 7 2 4 5 3 2" xfId="35331"/>
    <cellStyle name="Normal 7 2 4 5 4" xfId="29374"/>
    <cellStyle name="Normal 7 2 4 6" xfId="16521"/>
    <cellStyle name="Normal 7 2 4 6 2" xfId="23362"/>
    <cellStyle name="Normal 7 2 4 6 2 2" xfId="35332"/>
    <cellStyle name="Normal 7 2 4 6 3" xfId="29375"/>
    <cellStyle name="Normal 7 2 5" xfId="16522"/>
    <cellStyle name="Normal 7 2 5 2" xfId="16523"/>
    <cellStyle name="Normal 7 2 5 2 2" xfId="16524"/>
    <cellStyle name="Normal 7 2 5 2 2 2" xfId="16525"/>
    <cellStyle name="Normal 7 2 5 2 2 2 2" xfId="23365"/>
    <cellStyle name="Normal 7 2 5 2 2 2 2 2" xfId="35335"/>
    <cellStyle name="Normal 7 2 5 2 2 2 3" xfId="29378"/>
    <cellStyle name="Normal 7 2 5 2 2 3" xfId="23364"/>
    <cellStyle name="Normal 7 2 5 2 2 3 2" xfId="35334"/>
    <cellStyle name="Normal 7 2 5 2 2 4" xfId="29377"/>
    <cellStyle name="Normal 7 2 5 2 3" xfId="16526"/>
    <cellStyle name="Normal 7 2 5 2 3 2" xfId="23366"/>
    <cellStyle name="Normal 7 2 5 2 3 2 2" xfId="35336"/>
    <cellStyle name="Normal 7 2 5 2 3 3" xfId="29379"/>
    <cellStyle name="Normal 7 2 5 2 4" xfId="16527"/>
    <cellStyle name="Normal 7 2 5 2 4 2" xfId="23367"/>
    <cellStyle name="Normal 7 2 5 2 4 2 2" xfId="35337"/>
    <cellStyle name="Normal 7 2 5 2 4 3" xfId="29380"/>
    <cellStyle name="Normal 7 2 5 2 5" xfId="23363"/>
    <cellStyle name="Normal 7 2 5 2 5 2" xfId="35333"/>
    <cellStyle name="Normal 7 2 5 2 6" xfId="29376"/>
    <cellStyle name="Normal 7 2 5 3" xfId="16528"/>
    <cellStyle name="Normal 7 2 5 3 2" xfId="16529"/>
    <cellStyle name="Normal 7 2 5 3 2 2" xfId="23369"/>
    <cellStyle name="Normal 7 2 5 3 2 2 2" xfId="35339"/>
    <cellStyle name="Normal 7 2 5 3 2 3" xfId="29382"/>
    <cellStyle name="Normal 7 2 5 3 3" xfId="23368"/>
    <cellStyle name="Normal 7 2 5 3 3 2" xfId="35338"/>
    <cellStyle name="Normal 7 2 5 3 4" xfId="29381"/>
    <cellStyle name="Normal 7 2 5 4" xfId="16530"/>
    <cellStyle name="Normal 7 2 5 4 2" xfId="23370"/>
    <cellStyle name="Normal 7 2 5 4 2 2" xfId="35340"/>
    <cellStyle name="Normal 7 2 5 4 3" xfId="29383"/>
    <cellStyle name="Normal 7 2 5 5" xfId="16531"/>
    <cellStyle name="Normal 7 2 5 5 2" xfId="23371"/>
    <cellStyle name="Normal 7 2 5 5 2 2" xfId="35341"/>
    <cellStyle name="Normal 7 2 5 5 3" xfId="29384"/>
    <cellStyle name="Normal 7 2 5 6" xfId="16532"/>
    <cellStyle name="Normal 7 2 5 6 2" xfId="23372"/>
    <cellStyle name="Normal 7 2 5 6 2 2" xfId="35342"/>
    <cellStyle name="Normal 7 2 5 6 3" xfId="29385"/>
    <cellStyle name="Normal 7 2 5 7" xfId="16533"/>
    <cellStyle name="Normal 7 2 5 7 2" xfId="23373"/>
    <cellStyle name="Normal 7 2 5 7 2 2" xfId="35343"/>
    <cellStyle name="Normal 7 2 5 7 3" xfId="29386"/>
    <cellStyle name="Normal 7 2 6" xfId="16534"/>
    <cellStyle name="Normal 7 2 6 2" xfId="16535"/>
    <cellStyle name="Normal 7 2 6 2 2" xfId="23374"/>
    <cellStyle name="Normal 7 2 6 2 2 2" xfId="35344"/>
    <cellStyle name="Normal 7 2 6 2 3" xfId="29387"/>
    <cellStyle name="Normal 7 2 6 3" xfId="16536"/>
    <cellStyle name="Normal 7 2 6 3 2" xfId="23375"/>
    <cellStyle name="Normal 7 2 6 3 2 2" xfId="35345"/>
    <cellStyle name="Normal 7 2 6 3 3" xfId="29388"/>
    <cellStyle name="Normal 7 2 6 4" xfId="16537"/>
    <cellStyle name="Normal 7 2 6 4 2" xfId="23376"/>
    <cellStyle name="Normal 7 2 6 4 2 2" xfId="35346"/>
    <cellStyle name="Normal 7 2 6 4 3" xfId="29389"/>
    <cellStyle name="Normal 7 2 7" xfId="16538"/>
    <cellStyle name="Normal 7 2 7 2" xfId="16539"/>
    <cellStyle name="Normal 7 2 7 2 2" xfId="23377"/>
    <cellStyle name="Normal 7 2 7 2 2 2" xfId="35347"/>
    <cellStyle name="Normal 7 2 7 2 3" xfId="29390"/>
    <cellStyle name="Normal 7 2 7 3" xfId="16540"/>
    <cellStyle name="Normal 7 2 7 3 2" xfId="23378"/>
    <cellStyle name="Normal 7 2 7 3 2 2" xfId="35348"/>
    <cellStyle name="Normal 7 2 7 3 3" xfId="29391"/>
    <cellStyle name="Normal 7 2 7 4" xfId="16541"/>
    <cellStyle name="Normal 7 2 8" xfId="16542"/>
    <cellStyle name="Normal 7 2 8 2" xfId="16543"/>
    <cellStyle name="Normal 7 2 8 2 2" xfId="16544"/>
    <cellStyle name="Normal 7 2 8 2 3" xfId="23379"/>
    <cellStyle name="Normal 7 2 8 2 3 2" xfId="35349"/>
    <cellStyle name="Normal 7 2 8 2 4" xfId="29392"/>
    <cellStyle name="Normal 7 2 8 3" xfId="16545"/>
    <cellStyle name="Normal 7 2 8 3 2" xfId="16546"/>
    <cellStyle name="Normal 7 2 8 3 3" xfId="23380"/>
    <cellStyle name="Normal 7 2 8 3 3 2" xfId="35350"/>
    <cellStyle name="Normal 7 2 8 3 4" xfId="29393"/>
    <cellStyle name="Normal 7 2 8 4" xfId="16547"/>
    <cellStyle name="Normal 7 2 9" xfId="16548"/>
    <cellStyle name="Normal 7 2 9 2" xfId="16549"/>
    <cellStyle name="Normal 7 2 9 2 2" xfId="23381"/>
    <cellStyle name="Normal 7 2 9 2 2 2" xfId="35351"/>
    <cellStyle name="Normal 7 2 9 2 3" xfId="29394"/>
    <cellStyle name="Normal 7 2 9 3" xfId="16550"/>
    <cellStyle name="Normal 7 2 9 3 2" xfId="23382"/>
    <cellStyle name="Normal 7 2 9 3 2 2" xfId="35352"/>
    <cellStyle name="Normal 7 2 9 3 3" xfId="29395"/>
    <cellStyle name="Normal 7 2 9 4" xfId="16551"/>
    <cellStyle name="Normal 7 20" xfId="16552"/>
    <cellStyle name="Normal 7 20 2" xfId="16553"/>
    <cellStyle name="Normal 7 20 2 2" xfId="16554"/>
    <cellStyle name="Normal 7 20 2 2 2" xfId="23385"/>
    <cellStyle name="Normal 7 20 2 2 2 2" xfId="35355"/>
    <cellStyle name="Normal 7 20 2 2 3" xfId="29398"/>
    <cellStyle name="Normal 7 20 2 3" xfId="23384"/>
    <cellStyle name="Normal 7 20 2 3 2" xfId="35354"/>
    <cellStyle name="Normal 7 20 2 4" xfId="29397"/>
    <cellStyle name="Normal 7 20 3" xfId="16555"/>
    <cellStyle name="Normal 7 20 3 2" xfId="23386"/>
    <cellStyle name="Normal 7 20 3 2 2" xfId="35356"/>
    <cellStyle name="Normal 7 20 3 3" xfId="29399"/>
    <cellStyle name="Normal 7 20 4" xfId="23383"/>
    <cellStyle name="Normal 7 20 4 2" xfId="35353"/>
    <cellStyle name="Normal 7 20 5" xfId="29396"/>
    <cellStyle name="Normal 7 21" xfId="16556"/>
    <cellStyle name="Normal 7 21 2" xfId="16557"/>
    <cellStyle name="Normal 7 21 2 2" xfId="23388"/>
    <cellStyle name="Normal 7 21 2 2 2" xfId="35358"/>
    <cellStyle name="Normal 7 21 2 3" xfId="29401"/>
    <cellStyle name="Normal 7 21 3" xfId="23387"/>
    <cellStyle name="Normal 7 21 3 2" xfId="35357"/>
    <cellStyle name="Normal 7 21 4" xfId="29400"/>
    <cellStyle name="Normal 7 22" xfId="16558"/>
    <cellStyle name="Normal 7 22 2" xfId="23389"/>
    <cellStyle name="Normal 7 22 2 2" xfId="35359"/>
    <cellStyle name="Normal 7 22 3" xfId="29402"/>
    <cellStyle name="Normal 7 23" xfId="16559"/>
    <cellStyle name="Normal 7 23 2" xfId="23390"/>
    <cellStyle name="Normal 7 23 2 2" xfId="35360"/>
    <cellStyle name="Normal 7 23 3" xfId="29403"/>
    <cellStyle name="Normal 7 24" xfId="16560"/>
    <cellStyle name="Normal 7 24 2" xfId="23391"/>
    <cellStyle name="Normal 7 24 2 2" xfId="35361"/>
    <cellStyle name="Normal 7 24 3" xfId="29404"/>
    <cellStyle name="Normal 7 25" xfId="16561"/>
    <cellStyle name="Normal 7 25 2" xfId="23392"/>
    <cellStyle name="Normal 7 25 2 2" xfId="35362"/>
    <cellStyle name="Normal 7 25 3" xfId="29405"/>
    <cellStyle name="Normal 7 26" xfId="16562"/>
    <cellStyle name="Normal 7 26 2" xfId="23393"/>
    <cellStyle name="Normal 7 26 2 2" xfId="35363"/>
    <cellStyle name="Normal 7 26 3" xfId="29406"/>
    <cellStyle name="Normal 7 3" xfId="16563"/>
    <cellStyle name="Normal 7 3 10" xfId="16564"/>
    <cellStyle name="Normal 7 3 10 2" xfId="23394"/>
    <cellStyle name="Normal 7 3 10 2 2" xfId="35364"/>
    <cellStyle name="Normal 7 3 10 3" xfId="29407"/>
    <cellStyle name="Normal 7 3 2" xfId="16565"/>
    <cellStyle name="Normal 7 3 2 2" xfId="16566"/>
    <cellStyle name="Normal 7 3 2 2 2" xfId="16567"/>
    <cellStyle name="Normal 7 3 2 2 2 2" xfId="23397"/>
    <cellStyle name="Normal 7 3 2 2 2 2 2" xfId="35367"/>
    <cellStyle name="Normal 7 3 2 2 2 3" xfId="29410"/>
    <cellStyle name="Normal 7 3 2 2 3" xfId="16568"/>
    <cellStyle name="Normal 7 3 2 2 3 2" xfId="23398"/>
    <cellStyle name="Normal 7 3 2 2 3 2 2" xfId="35368"/>
    <cellStyle name="Normal 7 3 2 2 3 3" xfId="29411"/>
    <cellStyle name="Normal 7 3 2 2 4" xfId="16569"/>
    <cellStyle name="Normal 7 3 2 2 5" xfId="16570"/>
    <cellStyle name="Normal 7 3 2 2 6" xfId="23396"/>
    <cellStyle name="Normal 7 3 2 2 6 2" xfId="35366"/>
    <cellStyle name="Normal 7 3 2 2 7" xfId="29409"/>
    <cellStyle name="Normal 7 3 2 3" xfId="16571"/>
    <cellStyle name="Normal 7 3 2 3 2" xfId="16572"/>
    <cellStyle name="Normal 7 3 2 3 2 2" xfId="23400"/>
    <cellStyle name="Normal 7 3 2 3 2 2 2" xfId="35370"/>
    <cellStyle name="Normal 7 3 2 3 2 3" xfId="29413"/>
    <cellStyle name="Normal 7 3 2 3 3" xfId="23399"/>
    <cellStyle name="Normal 7 3 2 3 3 2" xfId="35369"/>
    <cellStyle name="Normal 7 3 2 3 4" xfId="29412"/>
    <cellStyle name="Normal 7 3 2 4" xfId="16573"/>
    <cellStyle name="Normal 7 3 2 4 2" xfId="23401"/>
    <cellStyle name="Normal 7 3 2 4 2 2" xfId="35371"/>
    <cellStyle name="Normal 7 3 2 4 3" xfId="29414"/>
    <cellStyle name="Normal 7 3 2 5" xfId="16574"/>
    <cellStyle name="Normal 7 3 2 5 2" xfId="16575"/>
    <cellStyle name="Normal 7 3 2 5 3" xfId="23402"/>
    <cellStyle name="Normal 7 3 2 5 3 2" xfId="35372"/>
    <cellStyle name="Normal 7 3 2 5 4" xfId="29415"/>
    <cellStyle name="Normal 7 3 2 6" xfId="16576"/>
    <cellStyle name="Normal 7 3 2 7" xfId="23395"/>
    <cellStyle name="Normal 7 3 2 7 2" xfId="35365"/>
    <cellStyle name="Normal 7 3 2 8" xfId="29408"/>
    <cellStyle name="Normal 7 3 3" xfId="16577"/>
    <cellStyle name="Normal 7 3 3 2" xfId="16578"/>
    <cellStyle name="Normal 7 3 3 2 2" xfId="16579"/>
    <cellStyle name="Normal 7 3 3 2 2 2" xfId="23405"/>
    <cellStyle name="Normal 7 3 3 2 2 2 2" xfId="35375"/>
    <cellStyle name="Normal 7 3 3 2 2 3" xfId="29418"/>
    <cellStyle name="Normal 7 3 3 2 3" xfId="23404"/>
    <cellStyle name="Normal 7 3 3 2 3 2" xfId="35374"/>
    <cellStyle name="Normal 7 3 3 2 4" xfId="29417"/>
    <cellStyle name="Normal 7 3 3 3" xfId="16580"/>
    <cellStyle name="Normal 7 3 3 3 2" xfId="23406"/>
    <cellStyle name="Normal 7 3 3 3 2 2" xfId="35376"/>
    <cellStyle name="Normal 7 3 3 3 3" xfId="29419"/>
    <cellStyle name="Normal 7 3 3 4" xfId="16581"/>
    <cellStyle name="Normal 7 3 3 4 2" xfId="16582"/>
    <cellStyle name="Normal 7 3 3 4 3" xfId="23407"/>
    <cellStyle name="Normal 7 3 3 4 3 2" xfId="35377"/>
    <cellStyle name="Normal 7 3 3 4 4" xfId="29420"/>
    <cellStyle name="Normal 7 3 3 5" xfId="16583"/>
    <cellStyle name="Normal 7 3 3 6" xfId="23403"/>
    <cellStyle name="Normal 7 3 3 6 2" xfId="35373"/>
    <cellStyle name="Normal 7 3 3 7" xfId="29416"/>
    <cellStyle name="Normal 7 3 4" xfId="16584"/>
    <cellStyle name="Normal 7 3 4 2" xfId="16585"/>
    <cellStyle name="Normal 7 3 4 2 2" xfId="23409"/>
    <cellStyle name="Normal 7 3 4 2 2 2" xfId="35379"/>
    <cellStyle name="Normal 7 3 4 2 3" xfId="29422"/>
    <cellStyle name="Normal 7 3 4 3" xfId="16586"/>
    <cellStyle name="Normal 7 3 4 3 2" xfId="23410"/>
    <cellStyle name="Normal 7 3 4 3 2 2" xfId="35380"/>
    <cellStyle name="Normal 7 3 4 3 3" xfId="29423"/>
    <cellStyle name="Normal 7 3 4 4" xfId="23408"/>
    <cellStyle name="Normal 7 3 4 4 2" xfId="35378"/>
    <cellStyle name="Normal 7 3 4 5" xfId="29421"/>
    <cellStyle name="Normal 7 3 5" xfId="16587"/>
    <cellStyle name="Normal 7 3 5 2" xfId="23411"/>
    <cellStyle name="Normal 7 3 5 2 2" xfId="35381"/>
    <cellStyle name="Normal 7 3 5 3" xfId="29424"/>
    <cellStyle name="Normal 7 3 6" xfId="16588"/>
    <cellStyle name="Normal 7 3 6 2" xfId="16589"/>
    <cellStyle name="Normal 7 3 6 3" xfId="23412"/>
    <cellStyle name="Normal 7 3 6 3 2" xfId="35382"/>
    <cellStyle name="Normal 7 3 6 4" xfId="29425"/>
    <cellStyle name="Normal 7 3 7" xfId="16590"/>
    <cellStyle name="Normal 7 3 7 2" xfId="16591"/>
    <cellStyle name="Normal 7 3 7 3" xfId="23413"/>
    <cellStyle name="Normal 7 3 7 3 2" xfId="35383"/>
    <cellStyle name="Normal 7 3 7 4" xfId="29426"/>
    <cellStyle name="Normal 7 3 8" xfId="16592"/>
    <cellStyle name="Normal 7 3 8 2" xfId="23414"/>
    <cellStyle name="Normal 7 3 8 2 2" xfId="35384"/>
    <cellStyle name="Normal 7 3 8 3" xfId="29427"/>
    <cellStyle name="Normal 7 3 9" xfId="16593"/>
    <cellStyle name="Normal 7 3 9 2" xfId="23415"/>
    <cellStyle name="Normal 7 3 9 2 2" xfId="35385"/>
    <cellStyle name="Normal 7 3 9 3" xfId="29428"/>
    <cellStyle name="Normal 7 4" xfId="16594"/>
    <cellStyle name="Normal 7 4 2" xfId="16595"/>
    <cellStyle name="Normal 7 4 2 2" xfId="16596"/>
    <cellStyle name="Normal 7 4 2 2 2" xfId="16597"/>
    <cellStyle name="Normal 7 4 2 2 2 2" xfId="23419"/>
    <cellStyle name="Normal 7 4 2 2 2 2 2" xfId="35389"/>
    <cellStyle name="Normal 7 4 2 2 2 3" xfId="29432"/>
    <cellStyle name="Normal 7 4 2 2 3" xfId="16598"/>
    <cellStyle name="Normal 7 4 2 2 3 2" xfId="23420"/>
    <cellStyle name="Normal 7 4 2 2 3 2 2" xfId="35390"/>
    <cellStyle name="Normal 7 4 2 2 3 3" xfId="29433"/>
    <cellStyle name="Normal 7 4 2 2 4" xfId="23418"/>
    <cellStyle name="Normal 7 4 2 2 4 2" xfId="35388"/>
    <cellStyle name="Normal 7 4 2 2 5" xfId="29431"/>
    <cellStyle name="Normal 7 4 2 3" xfId="16599"/>
    <cellStyle name="Normal 7 4 2 3 2" xfId="23421"/>
    <cellStyle name="Normal 7 4 2 3 2 2" xfId="35391"/>
    <cellStyle name="Normal 7 4 2 3 3" xfId="29434"/>
    <cellStyle name="Normal 7 4 2 4" xfId="16600"/>
    <cellStyle name="Normal 7 4 2 4 2" xfId="16601"/>
    <cellStyle name="Normal 7 4 2 4 3" xfId="23422"/>
    <cellStyle name="Normal 7 4 2 4 3 2" xfId="35392"/>
    <cellStyle name="Normal 7 4 2 4 4" xfId="29435"/>
    <cellStyle name="Normal 7 4 2 5" xfId="16602"/>
    <cellStyle name="Normal 7 4 2 5 2" xfId="16603"/>
    <cellStyle name="Normal 7 4 2 5 3" xfId="23423"/>
    <cellStyle name="Normal 7 4 2 5 3 2" xfId="35393"/>
    <cellStyle name="Normal 7 4 2 5 4" xfId="29436"/>
    <cellStyle name="Normal 7 4 2 6" xfId="23417"/>
    <cellStyle name="Normal 7 4 2 6 2" xfId="35387"/>
    <cellStyle name="Normal 7 4 2 7" xfId="29430"/>
    <cellStyle name="Normal 7 4 3" xfId="16604"/>
    <cellStyle name="Normal 7 4 3 2" xfId="16605"/>
    <cellStyle name="Normal 7 4 3 2 2" xfId="23425"/>
    <cellStyle name="Normal 7 4 3 2 2 2" xfId="35395"/>
    <cellStyle name="Normal 7 4 3 2 3" xfId="29438"/>
    <cellStyle name="Normal 7 4 3 3" xfId="16606"/>
    <cellStyle name="Normal 7 4 3 3 2" xfId="23426"/>
    <cellStyle name="Normal 7 4 3 3 2 2" xfId="35396"/>
    <cellStyle name="Normal 7 4 3 3 3" xfId="29439"/>
    <cellStyle name="Normal 7 4 3 4" xfId="16607"/>
    <cellStyle name="Normal 7 4 3 4 2" xfId="23427"/>
    <cellStyle name="Normal 7 4 3 4 2 2" xfId="35397"/>
    <cellStyle name="Normal 7 4 3 4 3" xfId="29440"/>
    <cellStyle name="Normal 7 4 3 5" xfId="23424"/>
    <cellStyle name="Normal 7 4 3 5 2" xfId="35394"/>
    <cellStyle name="Normal 7 4 3 6" xfId="29437"/>
    <cellStyle name="Normal 7 4 4" xfId="16608"/>
    <cellStyle name="Normal 7 4 4 2" xfId="16609"/>
    <cellStyle name="Normal 7 4 4 2 2" xfId="23429"/>
    <cellStyle name="Normal 7 4 4 2 2 2" xfId="35399"/>
    <cellStyle name="Normal 7 4 4 2 3" xfId="29442"/>
    <cellStyle name="Normal 7 4 4 3" xfId="16610"/>
    <cellStyle name="Normal 7 4 4 3 2" xfId="23430"/>
    <cellStyle name="Normal 7 4 4 3 2 2" xfId="35400"/>
    <cellStyle name="Normal 7 4 4 3 3" xfId="29443"/>
    <cellStyle name="Normal 7 4 4 4" xfId="23428"/>
    <cellStyle name="Normal 7 4 4 4 2" xfId="35398"/>
    <cellStyle name="Normal 7 4 4 5" xfId="29441"/>
    <cellStyle name="Normal 7 4 5" xfId="16611"/>
    <cellStyle name="Normal 7 4 5 2" xfId="16612"/>
    <cellStyle name="Normal 7 4 5 3" xfId="23431"/>
    <cellStyle name="Normal 7 4 5 3 2" xfId="35401"/>
    <cellStyle name="Normal 7 4 5 4" xfId="29444"/>
    <cellStyle name="Normal 7 4 6" xfId="16613"/>
    <cellStyle name="Normal 7 4 6 2" xfId="16614"/>
    <cellStyle name="Normal 7 4 6 3" xfId="23432"/>
    <cellStyle name="Normal 7 4 6 3 2" xfId="35402"/>
    <cellStyle name="Normal 7 4 6 4" xfId="29445"/>
    <cellStyle name="Normal 7 4 7" xfId="23416"/>
    <cellStyle name="Normal 7 4 7 2" xfId="35386"/>
    <cellStyle name="Normal 7 4 8" xfId="29429"/>
    <cellStyle name="Normal 7 5" xfId="16615"/>
    <cellStyle name="Normal 7 5 2" xfId="16616"/>
    <cellStyle name="Normal 7 5 2 2" xfId="16617"/>
    <cellStyle name="Normal 7 5 2 2 2" xfId="23435"/>
    <cellStyle name="Normal 7 5 2 2 2 2" xfId="35405"/>
    <cellStyle name="Normal 7 5 2 2 3" xfId="29448"/>
    <cellStyle name="Normal 7 5 2 3" xfId="23434"/>
    <cellStyle name="Normal 7 5 2 3 2" xfId="35404"/>
    <cellStyle name="Normal 7 5 2 4" xfId="29447"/>
    <cellStyle name="Normal 7 5 3" xfId="16618"/>
    <cellStyle name="Normal 7 5 3 2" xfId="16619"/>
    <cellStyle name="Normal 7 5 3 2 2" xfId="23437"/>
    <cellStyle name="Normal 7 5 3 2 2 2" xfId="35407"/>
    <cellStyle name="Normal 7 5 3 2 3" xfId="29450"/>
    <cellStyle name="Normal 7 5 3 3" xfId="16620"/>
    <cellStyle name="Normal 7 5 3 3 2" xfId="23438"/>
    <cellStyle name="Normal 7 5 3 3 2 2" xfId="35408"/>
    <cellStyle name="Normal 7 5 3 3 3" xfId="29451"/>
    <cellStyle name="Normal 7 5 3 4" xfId="16621"/>
    <cellStyle name="Normal 7 5 3 4 2" xfId="23439"/>
    <cellStyle name="Normal 7 5 3 4 2 2" xfId="35409"/>
    <cellStyle name="Normal 7 5 3 4 3" xfId="29452"/>
    <cellStyle name="Normal 7 5 3 5" xfId="23436"/>
    <cellStyle name="Normal 7 5 3 5 2" xfId="35406"/>
    <cellStyle name="Normal 7 5 3 6" xfId="29449"/>
    <cellStyle name="Normal 7 5 4" xfId="16622"/>
    <cellStyle name="Normal 7 5 4 2" xfId="16623"/>
    <cellStyle name="Normal 7 5 4 2 2" xfId="23441"/>
    <cellStyle name="Normal 7 5 4 2 2 2" xfId="35411"/>
    <cellStyle name="Normal 7 5 4 2 3" xfId="29454"/>
    <cellStyle name="Normal 7 5 4 3" xfId="16624"/>
    <cellStyle name="Normal 7 5 4 3 2" xfId="23442"/>
    <cellStyle name="Normal 7 5 4 3 2 2" xfId="35412"/>
    <cellStyle name="Normal 7 5 4 3 3" xfId="29455"/>
    <cellStyle name="Normal 7 5 4 4" xfId="16625"/>
    <cellStyle name="Normal 7 5 4 5" xfId="23440"/>
    <cellStyle name="Normal 7 5 4 5 2" xfId="35410"/>
    <cellStyle name="Normal 7 5 4 6" xfId="29453"/>
    <cellStyle name="Normal 7 5 5" xfId="16626"/>
    <cellStyle name="Normal 7 5 5 2" xfId="16627"/>
    <cellStyle name="Normal 7 5 5 3" xfId="23443"/>
    <cellStyle name="Normal 7 5 5 3 2" xfId="35413"/>
    <cellStyle name="Normal 7 5 5 4" xfId="29456"/>
    <cellStyle name="Normal 7 5 6" xfId="16628"/>
    <cellStyle name="Normal 7 5 6 2" xfId="23444"/>
    <cellStyle name="Normal 7 5 6 2 2" xfId="35414"/>
    <cellStyle name="Normal 7 5 6 3" xfId="29457"/>
    <cellStyle name="Normal 7 5 7" xfId="23433"/>
    <cellStyle name="Normal 7 5 7 2" xfId="35403"/>
    <cellStyle name="Normal 7 5 8" xfId="29446"/>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2 5 2" xfId="35417"/>
    <cellStyle name="Normal 7 6 2 2 6" xfId="29460"/>
    <cellStyle name="Normal 7 6 2 3" xfId="16635"/>
    <cellStyle name="Normal 7 6 2 3 2" xfId="16636"/>
    <cellStyle name="Normal 7 6 2 3 3" xfId="23448"/>
    <cellStyle name="Normal 7 6 2 3 3 2" xfId="35418"/>
    <cellStyle name="Normal 7 6 2 3 4" xfId="29461"/>
    <cellStyle name="Normal 7 6 2 4" xfId="16637"/>
    <cellStyle name="Normal 7 6 2 4 2" xfId="16638"/>
    <cellStyle name="Normal 7 6 2 4 3" xfId="23449"/>
    <cellStyle name="Normal 7 6 2 4 3 2" xfId="35419"/>
    <cellStyle name="Normal 7 6 2 4 4" xfId="29462"/>
    <cellStyle name="Normal 7 6 2 5" xfId="16639"/>
    <cellStyle name="Normal 7 6 2 6" xfId="23446"/>
    <cellStyle name="Normal 7 6 2 6 2" xfId="35416"/>
    <cellStyle name="Normal 7 6 2 7" xfId="29459"/>
    <cellStyle name="Normal 7 6 3" xfId="16640"/>
    <cellStyle name="Normal 7 6 3 2" xfId="16641"/>
    <cellStyle name="Normal 7 6 3 2 2" xfId="23451"/>
    <cellStyle name="Normal 7 6 3 2 2 2" xfId="35421"/>
    <cellStyle name="Normal 7 6 3 2 3" xfId="29464"/>
    <cellStyle name="Normal 7 6 3 3" xfId="23450"/>
    <cellStyle name="Normal 7 6 3 3 2" xfId="35420"/>
    <cellStyle name="Normal 7 6 3 4" xfId="29463"/>
    <cellStyle name="Normal 7 6 4" xfId="16642"/>
    <cellStyle name="Normal 7 6 4 2" xfId="16643"/>
    <cellStyle name="Normal 7 6 4 2 2" xfId="23453"/>
    <cellStyle name="Normal 7 6 4 2 2 2" xfId="35423"/>
    <cellStyle name="Normal 7 6 4 2 3" xfId="29466"/>
    <cellStyle name="Normal 7 6 4 3" xfId="16644"/>
    <cellStyle name="Normal 7 6 4 4" xfId="23452"/>
    <cellStyle name="Normal 7 6 4 4 2" xfId="35422"/>
    <cellStyle name="Normal 7 6 4 5" xfId="29465"/>
    <cellStyle name="Normal 7 6 5" xfId="16645"/>
    <cellStyle name="Normal 7 6 5 2" xfId="16646"/>
    <cellStyle name="Normal 7 6 5 3" xfId="23454"/>
    <cellStyle name="Normal 7 6 5 3 2" xfId="35424"/>
    <cellStyle name="Normal 7 6 5 4" xfId="29467"/>
    <cellStyle name="Normal 7 6 6" xfId="16647"/>
    <cellStyle name="Normal 7 6 7" xfId="16648"/>
    <cellStyle name="Normal 7 6 8" xfId="23445"/>
    <cellStyle name="Normal 7 6 8 2" xfId="35415"/>
    <cellStyle name="Normal 7 6 9" xfId="29458"/>
    <cellStyle name="Normal 7 7" xfId="16649"/>
    <cellStyle name="Normal 7 7 2" xfId="16650"/>
    <cellStyle name="Normal 7 7 2 2" xfId="16651"/>
    <cellStyle name="Normal 7 7 2 2 2" xfId="23457"/>
    <cellStyle name="Normal 7 7 2 2 2 2" xfId="35427"/>
    <cellStyle name="Normal 7 7 2 2 3" xfId="29470"/>
    <cellStyle name="Normal 7 7 2 3" xfId="23456"/>
    <cellStyle name="Normal 7 7 2 3 2" xfId="35426"/>
    <cellStyle name="Normal 7 7 2 4" xfId="29469"/>
    <cellStyle name="Normal 7 7 3" xfId="16652"/>
    <cellStyle name="Normal 7 7 3 2" xfId="23458"/>
    <cellStyle name="Normal 7 7 3 2 2" xfId="35428"/>
    <cellStyle name="Normal 7 7 3 3" xfId="29471"/>
    <cellStyle name="Normal 7 7 4" xfId="16653"/>
    <cellStyle name="Normal 7 7 4 2" xfId="23459"/>
    <cellStyle name="Normal 7 7 4 2 2" xfId="35429"/>
    <cellStyle name="Normal 7 7 4 3" xfId="29472"/>
    <cellStyle name="Normal 7 7 5" xfId="16654"/>
    <cellStyle name="Normal 7 7 5 2" xfId="23460"/>
    <cellStyle name="Normal 7 7 5 2 2" xfId="35430"/>
    <cellStyle name="Normal 7 7 5 3" xfId="29473"/>
    <cellStyle name="Normal 7 7 6" xfId="16655"/>
    <cellStyle name="Normal 7 7 7" xfId="23455"/>
    <cellStyle name="Normal 7 7 7 2" xfId="35425"/>
    <cellStyle name="Normal 7 7 8" xfId="29468"/>
    <cellStyle name="Normal 7 8" xfId="16656"/>
    <cellStyle name="Normal 7 8 2" xfId="16657"/>
    <cellStyle name="Normal 7 8 2 2" xfId="23462"/>
    <cellStyle name="Normal 7 8 2 2 2" xfId="35432"/>
    <cellStyle name="Normal 7 8 2 3" xfId="29475"/>
    <cellStyle name="Normal 7 8 3" xfId="16658"/>
    <cellStyle name="Normal 7 8 3 2" xfId="23463"/>
    <cellStyle name="Normal 7 8 3 2 2" xfId="35433"/>
    <cellStyle name="Normal 7 8 3 3" xfId="29476"/>
    <cellStyle name="Normal 7 8 4" xfId="16659"/>
    <cellStyle name="Normal 7 8 4 2" xfId="23464"/>
    <cellStyle name="Normal 7 8 4 2 2" xfId="35434"/>
    <cellStyle name="Normal 7 8 4 3" xfId="29477"/>
    <cellStyle name="Normal 7 8 5" xfId="16660"/>
    <cellStyle name="Normal 7 8 5 2" xfId="23465"/>
    <cellStyle name="Normal 7 8 5 2 2" xfId="35435"/>
    <cellStyle name="Normal 7 8 5 3" xfId="29478"/>
    <cellStyle name="Normal 7 8 6" xfId="23461"/>
    <cellStyle name="Normal 7 8 6 2" xfId="35431"/>
    <cellStyle name="Normal 7 8 7" xfId="29474"/>
    <cellStyle name="Normal 7 9" xfId="16661"/>
    <cellStyle name="Normal 7 9 2" xfId="16662"/>
    <cellStyle name="Normal 7 9 2 2" xfId="23467"/>
    <cellStyle name="Normal 7 9 2 2 2" xfId="35437"/>
    <cellStyle name="Normal 7 9 2 3" xfId="29480"/>
    <cellStyle name="Normal 7 9 3" xfId="16663"/>
    <cellStyle name="Normal 7 9 3 2" xfId="23468"/>
    <cellStyle name="Normal 7 9 3 2 2" xfId="35438"/>
    <cellStyle name="Normal 7 9 3 3" xfId="29481"/>
    <cellStyle name="Normal 7 9 4" xfId="16664"/>
    <cellStyle name="Normal 7 9 4 2" xfId="23469"/>
    <cellStyle name="Normal 7 9 4 2 2" xfId="35439"/>
    <cellStyle name="Normal 7 9 4 3" xfId="29482"/>
    <cellStyle name="Normal 7 9 5" xfId="16665"/>
    <cellStyle name="Normal 7 9 5 2" xfId="23470"/>
    <cellStyle name="Normal 7 9 5 2 2" xfId="35440"/>
    <cellStyle name="Normal 7 9 5 3" xfId="29483"/>
    <cellStyle name="Normal 7 9 6" xfId="16666"/>
    <cellStyle name="Normal 7 9 7" xfId="23466"/>
    <cellStyle name="Normal 7 9 7 2" xfId="35436"/>
    <cellStyle name="Normal 7 9 8" xfId="29479"/>
    <cellStyle name="Normal 70" xfId="16667"/>
    <cellStyle name="Normal 70 2" xfId="16668"/>
    <cellStyle name="Normal 70 2 2" xfId="23471"/>
    <cellStyle name="Normal 70 2 2 2" xfId="35441"/>
    <cellStyle name="Normal 70 2 3" xfId="29484"/>
    <cellStyle name="Normal 70 3" xfId="16669"/>
    <cellStyle name="Normal 70 3 2" xfId="23472"/>
    <cellStyle name="Normal 70 3 2 2" xfId="35442"/>
    <cellStyle name="Normal 70 3 3" xfId="29485"/>
    <cellStyle name="Normal 71" xfId="16670"/>
    <cellStyle name="Normal 71 2" xfId="16671"/>
    <cellStyle name="Normal 71 2 2" xfId="23473"/>
    <cellStyle name="Normal 71 2 2 2" xfId="35443"/>
    <cellStyle name="Normal 71 2 3" xfId="29486"/>
    <cellStyle name="Normal 71 3" xfId="16672"/>
    <cellStyle name="Normal 71 3 2" xfId="23474"/>
    <cellStyle name="Normal 71 3 2 2" xfId="35444"/>
    <cellStyle name="Normal 71 3 3" xfId="29487"/>
    <cellStyle name="Normal 72" xfId="16673"/>
    <cellStyle name="Normal 72 2" xfId="16674"/>
    <cellStyle name="Normal 72 2 2" xfId="23475"/>
    <cellStyle name="Normal 72 2 2 2" xfId="35445"/>
    <cellStyle name="Normal 72 2 3" xfId="29488"/>
    <cellStyle name="Normal 72 3" xfId="16675"/>
    <cellStyle name="Normal 72 3 2" xfId="23476"/>
    <cellStyle name="Normal 72 3 2 2" xfId="35446"/>
    <cellStyle name="Normal 72 3 3" xfId="29489"/>
    <cellStyle name="Normal 73" xfId="16676"/>
    <cellStyle name="Normal 73 2" xfId="16677"/>
    <cellStyle name="Normal 73 2 2" xfId="23477"/>
    <cellStyle name="Normal 73 2 2 2" xfId="35447"/>
    <cellStyle name="Normal 73 2 3" xfId="29490"/>
    <cellStyle name="Normal 73 3" xfId="16678"/>
    <cellStyle name="Normal 73 3 2" xfId="23478"/>
    <cellStyle name="Normal 73 3 2 2" xfId="35448"/>
    <cellStyle name="Normal 73 3 3" xfId="29491"/>
    <cellStyle name="Normal 74" xfId="16679"/>
    <cellStyle name="Normal 74 2" xfId="16680"/>
    <cellStyle name="Normal 74 2 2" xfId="23479"/>
    <cellStyle name="Normal 74 2 2 2" xfId="35449"/>
    <cellStyle name="Normal 74 2 3" xfId="29492"/>
    <cellStyle name="Normal 74 3" xfId="16681"/>
    <cellStyle name="Normal 74 3 2" xfId="23480"/>
    <cellStyle name="Normal 74 3 2 2" xfId="35450"/>
    <cellStyle name="Normal 74 3 3" xfId="29493"/>
    <cellStyle name="Normal 75" xfId="16682"/>
    <cellStyle name="Normal 75 2" xfId="16683"/>
    <cellStyle name="Normal 75 2 2" xfId="23481"/>
    <cellStyle name="Normal 75 2 2 2" xfId="35451"/>
    <cellStyle name="Normal 75 2 3" xfId="29494"/>
    <cellStyle name="Normal 75 3" xfId="16684"/>
    <cellStyle name="Normal 75 3 2" xfId="23482"/>
    <cellStyle name="Normal 75 3 2 2" xfId="35452"/>
    <cellStyle name="Normal 75 3 3" xfId="29495"/>
    <cellStyle name="Normal 76" xfId="16685"/>
    <cellStyle name="Normal 76 2" xfId="16686"/>
    <cellStyle name="Normal 76 2 2" xfId="23483"/>
    <cellStyle name="Normal 76 2 2 2" xfId="35453"/>
    <cellStyle name="Normal 76 2 3" xfId="29496"/>
    <cellStyle name="Normal 76 3" xfId="16687"/>
    <cellStyle name="Normal 76 3 2" xfId="23484"/>
    <cellStyle name="Normal 76 3 2 2" xfId="35454"/>
    <cellStyle name="Normal 76 3 3" xfId="29497"/>
    <cellStyle name="Normal 77" xfId="16688"/>
    <cellStyle name="Normal 77 2" xfId="16689"/>
    <cellStyle name="Normal 77 2 2" xfId="23485"/>
    <cellStyle name="Normal 77 2 2 2" xfId="35455"/>
    <cellStyle name="Normal 77 2 3" xfId="29498"/>
    <cellStyle name="Normal 77 3" xfId="16690"/>
    <cellStyle name="Normal 77 3 2" xfId="23486"/>
    <cellStyle name="Normal 77 3 2 2" xfId="35456"/>
    <cellStyle name="Normal 77 3 3" xfId="29499"/>
    <cellStyle name="Normal 78" xfId="16691"/>
    <cellStyle name="Normal 78 2" xfId="16692"/>
    <cellStyle name="Normal 78 2 2" xfId="23487"/>
    <cellStyle name="Normal 78 2 2 2" xfId="35457"/>
    <cellStyle name="Normal 78 2 3" xfId="29500"/>
    <cellStyle name="Normal 78 3" xfId="16693"/>
    <cellStyle name="Normal 78 3 2" xfId="23488"/>
    <cellStyle name="Normal 78 3 2 2" xfId="35458"/>
    <cellStyle name="Normal 78 3 3" xfId="29501"/>
    <cellStyle name="Normal 79" xfId="16694"/>
    <cellStyle name="Normal 79 2" xfId="16695"/>
    <cellStyle name="Normal 79 2 2" xfId="23489"/>
    <cellStyle name="Normal 79 2 2 2" xfId="35459"/>
    <cellStyle name="Normal 79 2 3" xfId="29502"/>
    <cellStyle name="Normal 79 3" xfId="16696"/>
    <cellStyle name="Normal 79 3 2" xfId="23490"/>
    <cellStyle name="Normal 79 3 2 2" xfId="35460"/>
    <cellStyle name="Normal 79 3 3" xfId="29503"/>
    <cellStyle name="Normal 8" xfId="16697"/>
    <cellStyle name="Normal 8 10" xfId="16698"/>
    <cellStyle name="Normal 8 10 2" xfId="16699"/>
    <cellStyle name="Normal 8 10 2 2" xfId="16700"/>
    <cellStyle name="Normal 8 10 2 2 2" xfId="23493"/>
    <cellStyle name="Normal 8 10 2 2 2 2" xfId="35463"/>
    <cellStyle name="Normal 8 10 2 2 3" xfId="29506"/>
    <cellStyle name="Normal 8 10 2 3" xfId="23492"/>
    <cellStyle name="Normal 8 10 2 3 2" xfId="35462"/>
    <cellStyle name="Normal 8 10 2 4" xfId="29505"/>
    <cellStyle name="Normal 8 10 3" xfId="16701"/>
    <cellStyle name="Normal 8 10 3 2" xfId="16702"/>
    <cellStyle name="Normal 8 10 3 2 2" xfId="23495"/>
    <cellStyle name="Normal 8 10 3 2 2 2" xfId="35465"/>
    <cellStyle name="Normal 8 10 3 2 3" xfId="29508"/>
    <cellStyle name="Normal 8 10 3 3" xfId="23494"/>
    <cellStyle name="Normal 8 10 3 3 2" xfId="35464"/>
    <cellStyle name="Normal 8 10 3 4" xfId="29507"/>
    <cellStyle name="Normal 8 10 4" xfId="16703"/>
    <cellStyle name="Normal 8 10 4 2" xfId="16704"/>
    <cellStyle name="Normal 8 10 4 2 2" xfId="23497"/>
    <cellStyle name="Normal 8 10 4 2 2 2" xfId="35467"/>
    <cellStyle name="Normal 8 10 4 2 3" xfId="29510"/>
    <cellStyle name="Normal 8 10 4 3" xfId="23496"/>
    <cellStyle name="Normal 8 10 4 3 2" xfId="35466"/>
    <cellStyle name="Normal 8 10 4 4" xfId="29509"/>
    <cellStyle name="Normal 8 10 5" xfId="16705"/>
    <cellStyle name="Normal 8 10 5 2" xfId="23498"/>
    <cellStyle name="Normal 8 10 5 2 2" xfId="35468"/>
    <cellStyle name="Normal 8 10 5 3" xfId="29511"/>
    <cellStyle name="Normal 8 10 6" xfId="16706"/>
    <cellStyle name="Normal 8 10 6 2" xfId="23499"/>
    <cellStyle name="Normal 8 10 6 2 2" xfId="35469"/>
    <cellStyle name="Normal 8 10 6 3" xfId="29512"/>
    <cellStyle name="Normal 8 10 7" xfId="16707"/>
    <cellStyle name="Normal 8 10 8" xfId="23491"/>
    <cellStyle name="Normal 8 10 8 2" xfId="35461"/>
    <cellStyle name="Normal 8 10 9" xfId="29504"/>
    <cellStyle name="Normal 8 11" xfId="16708"/>
    <cellStyle name="Normal 8 11 2" xfId="16709"/>
    <cellStyle name="Normal 8 11 2 2" xfId="16710"/>
    <cellStyle name="Normal 8 11 2 2 2" xfId="23502"/>
    <cellStyle name="Normal 8 11 2 2 2 2" xfId="35472"/>
    <cellStyle name="Normal 8 11 2 2 3" xfId="29515"/>
    <cellStyle name="Normal 8 11 2 3" xfId="23501"/>
    <cellStyle name="Normal 8 11 2 3 2" xfId="35471"/>
    <cellStyle name="Normal 8 11 2 4" xfId="29514"/>
    <cellStyle name="Normal 8 11 3" xfId="16711"/>
    <cellStyle name="Normal 8 11 3 2" xfId="16712"/>
    <cellStyle name="Normal 8 11 3 2 2" xfId="23504"/>
    <cellStyle name="Normal 8 11 3 2 2 2" xfId="35474"/>
    <cellStyle name="Normal 8 11 3 2 3" xfId="29517"/>
    <cellStyle name="Normal 8 11 3 3" xfId="23503"/>
    <cellStyle name="Normal 8 11 3 3 2" xfId="35473"/>
    <cellStyle name="Normal 8 11 3 4" xfId="29516"/>
    <cellStyle name="Normal 8 11 4" xfId="16713"/>
    <cellStyle name="Normal 8 11 4 2" xfId="16714"/>
    <cellStyle name="Normal 8 11 4 2 2" xfId="23506"/>
    <cellStyle name="Normal 8 11 4 2 2 2" xfId="35476"/>
    <cellStyle name="Normal 8 11 4 2 3" xfId="29519"/>
    <cellStyle name="Normal 8 11 4 3" xfId="23505"/>
    <cellStyle name="Normal 8 11 4 3 2" xfId="35475"/>
    <cellStyle name="Normal 8 11 4 4" xfId="29518"/>
    <cellStyle name="Normal 8 11 5" xfId="16715"/>
    <cellStyle name="Normal 8 11 5 2" xfId="23507"/>
    <cellStyle name="Normal 8 11 5 2 2" xfId="35477"/>
    <cellStyle name="Normal 8 11 5 3" xfId="29520"/>
    <cellStyle name="Normal 8 11 6" xfId="16716"/>
    <cellStyle name="Normal 8 11 6 2" xfId="23508"/>
    <cellStyle name="Normal 8 11 6 2 2" xfId="35478"/>
    <cellStyle name="Normal 8 11 6 3" xfId="29521"/>
    <cellStyle name="Normal 8 11 7" xfId="23500"/>
    <cellStyle name="Normal 8 11 7 2" xfId="35470"/>
    <cellStyle name="Normal 8 11 8" xfId="29513"/>
    <cellStyle name="Normal 8 12" xfId="16717"/>
    <cellStyle name="Normal 8 12 2" xfId="16718"/>
    <cellStyle name="Normal 8 12 2 2" xfId="16719"/>
    <cellStyle name="Normal 8 12 2 2 2" xfId="23511"/>
    <cellStyle name="Normal 8 12 2 2 2 2" xfId="35481"/>
    <cellStyle name="Normal 8 12 2 2 3" xfId="29524"/>
    <cellStyle name="Normal 8 12 2 3" xfId="23510"/>
    <cellStyle name="Normal 8 12 2 3 2" xfId="35480"/>
    <cellStyle name="Normal 8 12 2 4" xfId="29523"/>
    <cellStyle name="Normal 8 12 3" xfId="16720"/>
    <cellStyle name="Normal 8 12 3 2" xfId="23512"/>
    <cellStyle name="Normal 8 12 3 2 2" xfId="35482"/>
    <cellStyle name="Normal 8 12 3 3" xfId="29525"/>
    <cellStyle name="Normal 8 12 4" xfId="16721"/>
    <cellStyle name="Normal 8 12 4 2" xfId="23513"/>
    <cellStyle name="Normal 8 12 4 2 2" xfId="35483"/>
    <cellStyle name="Normal 8 12 4 3" xfId="29526"/>
    <cellStyle name="Normal 8 12 5" xfId="16722"/>
    <cellStyle name="Normal 8 12 5 2" xfId="23514"/>
    <cellStyle name="Normal 8 12 5 2 2" xfId="35484"/>
    <cellStyle name="Normal 8 12 5 3" xfId="29527"/>
    <cellStyle name="Normal 8 12 6" xfId="23509"/>
    <cellStyle name="Normal 8 12 6 2" xfId="35479"/>
    <cellStyle name="Normal 8 12 7" xfId="29522"/>
    <cellStyle name="Normal 8 13" xfId="16723"/>
    <cellStyle name="Normal 8 13 2" xfId="16724"/>
    <cellStyle name="Normal 8 13 2 2" xfId="16725"/>
    <cellStyle name="Normal 8 13 2 2 2" xfId="23517"/>
    <cellStyle name="Normal 8 13 2 2 2 2" xfId="35487"/>
    <cellStyle name="Normal 8 13 2 2 3" xfId="29530"/>
    <cellStyle name="Normal 8 13 2 3" xfId="23516"/>
    <cellStyle name="Normal 8 13 2 3 2" xfId="35486"/>
    <cellStyle name="Normal 8 13 2 4" xfId="29529"/>
    <cellStyle name="Normal 8 13 3" xfId="16726"/>
    <cellStyle name="Normal 8 13 3 2" xfId="23518"/>
    <cellStyle name="Normal 8 13 3 2 2" xfId="35488"/>
    <cellStyle name="Normal 8 13 3 3" xfId="29531"/>
    <cellStyle name="Normal 8 13 4" xfId="16727"/>
    <cellStyle name="Normal 8 13 4 2" xfId="23519"/>
    <cellStyle name="Normal 8 13 4 2 2" xfId="35489"/>
    <cellStyle name="Normal 8 13 4 3" xfId="29532"/>
    <cellStyle name="Normal 8 13 5" xfId="16728"/>
    <cellStyle name="Normal 8 13 5 2" xfId="23520"/>
    <cellStyle name="Normal 8 13 5 2 2" xfId="35490"/>
    <cellStyle name="Normal 8 13 5 3" xfId="29533"/>
    <cellStyle name="Normal 8 13 6" xfId="23515"/>
    <cellStyle name="Normal 8 13 6 2" xfId="35485"/>
    <cellStyle name="Normal 8 13 7" xfId="29528"/>
    <cellStyle name="Normal 8 14" xfId="16729"/>
    <cellStyle name="Normal 8 14 2" xfId="16730"/>
    <cellStyle name="Normal 8 14 2 2" xfId="16731"/>
    <cellStyle name="Normal 8 14 2 2 2" xfId="23523"/>
    <cellStyle name="Normal 8 14 2 2 2 2" xfId="35493"/>
    <cellStyle name="Normal 8 14 2 2 3" xfId="29536"/>
    <cellStyle name="Normal 8 14 2 3" xfId="23522"/>
    <cellStyle name="Normal 8 14 2 3 2" xfId="35492"/>
    <cellStyle name="Normal 8 14 2 4" xfId="29535"/>
    <cellStyle name="Normal 8 14 3" xfId="16732"/>
    <cellStyle name="Normal 8 14 3 2" xfId="23524"/>
    <cellStyle name="Normal 8 14 3 2 2" xfId="35494"/>
    <cellStyle name="Normal 8 14 3 3" xfId="29537"/>
    <cellStyle name="Normal 8 14 4" xfId="16733"/>
    <cellStyle name="Normal 8 14 4 2" xfId="23525"/>
    <cellStyle name="Normal 8 14 4 2 2" xfId="35495"/>
    <cellStyle name="Normal 8 14 4 3" xfId="29538"/>
    <cellStyle name="Normal 8 14 5" xfId="16734"/>
    <cellStyle name="Normal 8 14 5 2" xfId="23526"/>
    <cellStyle name="Normal 8 14 5 2 2" xfId="35496"/>
    <cellStyle name="Normal 8 14 5 3" xfId="29539"/>
    <cellStyle name="Normal 8 14 6" xfId="23521"/>
    <cellStyle name="Normal 8 14 6 2" xfId="35491"/>
    <cellStyle name="Normal 8 14 7" xfId="29534"/>
    <cellStyle name="Normal 8 15" xfId="16735"/>
    <cellStyle name="Normal 8 15 2" xfId="16736"/>
    <cellStyle name="Normal 8 15 2 2" xfId="16737"/>
    <cellStyle name="Normal 8 15 2 2 2" xfId="23529"/>
    <cellStyle name="Normal 8 15 2 2 2 2" xfId="35499"/>
    <cellStyle name="Normal 8 15 2 2 3" xfId="29542"/>
    <cellStyle name="Normal 8 15 2 3" xfId="23528"/>
    <cellStyle name="Normal 8 15 2 3 2" xfId="35498"/>
    <cellStyle name="Normal 8 15 2 4" xfId="29541"/>
    <cellStyle name="Normal 8 15 3" xfId="16738"/>
    <cellStyle name="Normal 8 15 3 2" xfId="23530"/>
    <cellStyle name="Normal 8 15 3 2 2" xfId="35500"/>
    <cellStyle name="Normal 8 15 3 3" xfId="29543"/>
    <cellStyle name="Normal 8 15 4" xfId="16739"/>
    <cellStyle name="Normal 8 15 4 2" xfId="23531"/>
    <cellStyle name="Normal 8 15 4 2 2" xfId="35501"/>
    <cellStyle name="Normal 8 15 4 3" xfId="29544"/>
    <cellStyle name="Normal 8 15 5" xfId="16740"/>
    <cellStyle name="Normal 8 15 5 2" xfId="23532"/>
    <cellStyle name="Normal 8 15 5 2 2" xfId="35502"/>
    <cellStyle name="Normal 8 15 5 3" xfId="29545"/>
    <cellStyle name="Normal 8 15 6" xfId="23527"/>
    <cellStyle name="Normal 8 15 6 2" xfId="35497"/>
    <cellStyle name="Normal 8 15 7" xfId="29540"/>
    <cellStyle name="Normal 8 16" xfId="16741"/>
    <cellStyle name="Normal 8 16 2" xfId="16742"/>
    <cellStyle name="Normal 8 16 2 2" xfId="16743"/>
    <cellStyle name="Normal 8 16 2 2 2" xfId="23535"/>
    <cellStyle name="Normal 8 16 2 2 2 2" xfId="35505"/>
    <cellStyle name="Normal 8 16 2 2 3" xfId="29548"/>
    <cellStyle name="Normal 8 16 2 3" xfId="23534"/>
    <cellStyle name="Normal 8 16 2 3 2" xfId="35504"/>
    <cellStyle name="Normal 8 16 2 4" xfId="29547"/>
    <cellStyle name="Normal 8 16 3" xfId="16744"/>
    <cellStyle name="Normal 8 16 3 2" xfId="23536"/>
    <cellStyle name="Normal 8 16 3 2 2" xfId="35506"/>
    <cellStyle name="Normal 8 16 3 3" xfId="29549"/>
    <cellStyle name="Normal 8 16 4" xfId="16745"/>
    <cellStyle name="Normal 8 16 4 2" xfId="23537"/>
    <cellStyle name="Normal 8 16 4 2 2" xfId="35507"/>
    <cellStyle name="Normal 8 16 4 3" xfId="29550"/>
    <cellStyle name="Normal 8 16 5" xfId="16746"/>
    <cellStyle name="Normal 8 16 5 2" xfId="23538"/>
    <cellStyle name="Normal 8 16 5 2 2" xfId="35508"/>
    <cellStyle name="Normal 8 16 5 3" xfId="29551"/>
    <cellStyle name="Normal 8 16 6" xfId="23533"/>
    <cellStyle name="Normal 8 16 6 2" xfId="35503"/>
    <cellStyle name="Normal 8 16 7" xfId="29546"/>
    <cellStyle name="Normal 8 17" xfId="16747"/>
    <cellStyle name="Normal 8 17 2" xfId="16748"/>
    <cellStyle name="Normal 8 17 2 2" xfId="16749"/>
    <cellStyle name="Normal 8 17 2 2 2" xfId="23541"/>
    <cellStyle name="Normal 8 17 2 2 2 2" xfId="35511"/>
    <cellStyle name="Normal 8 17 2 2 3" xfId="29554"/>
    <cellStyle name="Normal 8 17 2 3" xfId="23540"/>
    <cellStyle name="Normal 8 17 2 3 2" xfId="35510"/>
    <cellStyle name="Normal 8 17 2 4" xfId="29553"/>
    <cellStyle name="Normal 8 17 3" xfId="16750"/>
    <cellStyle name="Normal 8 17 3 2" xfId="23542"/>
    <cellStyle name="Normal 8 17 3 2 2" xfId="35512"/>
    <cellStyle name="Normal 8 17 3 3" xfId="29555"/>
    <cellStyle name="Normal 8 17 4" xfId="16751"/>
    <cellStyle name="Normal 8 17 4 2" xfId="23543"/>
    <cellStyle name="Normal 8 17 4 2 2" xfId="35513"/>
    <cellStyle name="Normal 8 17 4 3" xfId="29556"/>
    <cellStyle name="Normal 8 17 5" xfId="16752"/>
    <cellStyle name="Normal 8 17 5 2" xfId="23544"/>
    <cellStyle name="Normal 8 17 5 2 2" xfId="35514"/>
    <cellStyle name="Normal 8 17 5 3" xfId="29557"/>
    <cellStyle name="Normal 8 17 6" xfId="23539"/>
    <cellStyle name="Normal 8 17 6 2" xfId="35509"/>
    <cellStyle name="Normal 8 17 7" xfId="29552"/>
    <cellStyle name="Normal 8 18" xfId="16753"/>
    <cellStyle name="Normal 8 18 2" xfId="16754"/>
    <cellStyle name="Normal 8 18 2 2" xfId="16755"/>
    <cellStyle name="Normal 8 18 2 2 2" xfId="16756"/>
    <cellStyle name="Normal 8 18 2 2 2 2" xfId="23548"/>
    <cellStyle name="Normal 8 18 2 2 2 2 2" xfId="35518"/>
    <cellStyle name="Normal 8 18 2 2 2 3" xfId="29561"/>
    <cellStyle name="Normal 8 18 2 2 3" xfId="23547"/>
    <cellStyle name="Normal 8 18 2 2 3 2" xfId="35517"/>
    <cellStyle name="Normal 8 18 2 2 4" xfId="29560"/>
    <cellStyle name="Normal 8 18 2 3" xfId="16757"/>
    <cellStyle name="Normal 8 18 2 3 2" xfId="23549"/>
    <cellStyle name="Normal 8 18 2 3 2 2" xfId="35519"/>
    <cellStyle name="Normal 8 18 2 3 3" xfId="29562"/>
    <cellStyle name="Normal 8 18 2 4" xfId="16758"/>
    <cellStyle name="Normal 8 18 2 4 2" xfId="23550"/>
    <cellStyle name="Normal 8 18 2 4 2 2" xfId="35520"/>
    <cellStyle name="Normal 8 18 2 4 3" xfId="29563"/>
    <cellStyle name="Normal 8 18 2 5" xfId="23546"/>
    <cellStyle name="Normal 8 18 2 5 2" xfId="35516"/>
    <cellStyle name="Normal 8 18 2 6" xfId="29559"/>
    <cellStyle name="Normal 8 18 3" xfId="16759"/>
    <cellStyle name="Normal 8 18 3 2" xfId="16760"/>
    <cellStyle name="Normal 8 18 3 2 2" xfId="23552"/>
    <cellStyle name="Normal 8 18 3 2 2 2" xfId="35522"/>
    <cellStyle name="Normal 8 18 3 2 3" xfId="29565"/>
    <cellStyle name="Normal 8 18 3 3" xfId="23551"/>
    <cellStyle name="Normal 8 18 3 3 2" xfId="35521"/>
    <cellStyle name="Normal 8 18 3 4" xfId="29564"/>
    <cellStyle name="Normal 8 18 4" xfId="16761"/>
    <cellStyle name="Normal 8 18 4 2" xfId="23553"/>
    <cellStyle name="Normal 8 18 4 2 2" xfId="35523"/>
    <cellStyle name="Normal 8 18 4 3" xfId="29566"/>
    <cellStyle name="Normal 8 18 5" xfId="16762"/>
    <cellStyle name="Normal 8 18 5 2" xfId="23554"/>
    <cellStyle name="Normal 8 18 5 2 2" xfId="35524"/>
    <cellStyle name="Normal 8 18 5 3" xfId="29567"/>
    <cellStyle name="Normal 8 18 6" xfId="23545"/>
    <cellStyle name="Normal 8 18 6 2" xfId="35515"/>
    <cellStyle name="Normal 8 18 7" xfId="29558"/>
    <cellStyle name="Normal 8 19" xfId="16763"/>
    <cellStyle name="Normal 8 19 2" xfId="16764"/>
    <cellStyle name="Normal 8 19 2 2" xfId="23556"/>
    <cellStyle name="Normal 8 19 2 2 2" xfId="35526"/>
    <cellStyle name="Normal 8 19 2 3" xfId="29569"/>
    <cellStyle name="Normal 8 19 3" xfId="16765"/>
    <cellStyle name="Normal 8 19 3 2" xfId="23557"/>
    <cellStyle name="Normal 8 19 3 2 2" xfId="35527"/>
    <cellStyle name="Normal 8 19 3 3" xfId="29570"/>
    <cellStyle name="Normal 8 19 4" xfId="23555"/>
    <cellStyle name="Normal 8 19 4 2" xfId="35525"/>
    <cellStyle name="Normal 8 19 5" xfId="29568"/>
    <cellStyle name="Normal 8 2" xfId="16766"/>
    <cellStyle name="Normal 8 2 10" xfId="23558"/>
    <cellStyle name="Normal 8 2 10 2" xfId="35528"/>
    <cellStyle name="Normal 8 2 11" xfId="29571"/>
    <cellStyle name="Normal 8 2 2" xfId="16767"/>
    <cellStyle name="Normal 8 2 2 10" xfId="29572"/>
    <cellStyle name="Normal 8 2 2 2" xfId="16768"/>
    <cellStyle name="Normal 8 2 2 2 2" xfId="16769"/>
    <cellStyle name="Normal 8 2 2 2 2 2" xfId="16770"/>
    <cellStyle name="Normal 8 2 2 2 2 2 2" xfId="23562"/>
    <cellStyle name="Normal 8 2 2 2 2 2 2 2" xfId="35532"/>
    <cellStyle name="Normal 8 2 2 2 2 2 3" xfId="29575"/>
    <cellStyle name="Normal 8 2 2 2 2 3" xfId="16771"/>
    <cellStyle name="Normal 8 2 2 2 2 3 2" xfId="23563"/>
    <cellStyle name="Normal 8 2 2 2 2 3 2 2" xfId="35533"/>
    <cellStyle name="Normal 8 2 2 2 2 3 3" xfId="29576"/>
    <cellStyle name="Normal 8 2 2 2 2 4" xfId="16772"/>
    <cellStyle name="Normal 8 2 2 2 2 5" xfId="16773"/>
    <cellStyle name="Normal 8 2 2 2 2 6" xfId="23561"/>
    <cellStyle name="Normal 8 2 2 2 2 6 2" xfId="35531"/>
    <cellStyle name="Normal 8 2 2 2 2 7" xfId="29574"/>
    <cellStyle name="Normal 8 2 2 2 3" xfId="16774"/>
    <cellStyle name="Normal 8 2 2 2 3 2" xfId="16775"/>
    <cellStyle name="Normal 8 2 2 2 3 2 2" xfId="23565"/>
    <cellStyle name="Normal 8 2 2 2 3 2 2 2" xfId="35535"/>
    <cellStyle name="Normal 8 2 2 2 3 2 3" xfId="29578"/>
    <cellStyle name="Normal 8 2 2 2 3 3" xfId="23564"/>
    <cellStyle name="Normal 8 2 2 2 3 3 2" xfId="35534"/>
    <cellStyle name="Normal 8 2 2 2 3 4" xfId="29577"/>
    <cellStyle name="Normal 8 2 2 2 4" xfId="16776"/>
    <cellStyle name="Normal 8 2 2 2 4 2" xfId="23566"/>
    <cellStyle name="Normal 8 2 2 2 4 2 2" xfId="35536"/>
    <cellStyle name="Normal 8 2 2 2 4 3" xfId="29579"/>
    <cellStyle name="Normal 8 2 2 2 5" xfId="16777"/>
    <cellStyle name="Normal 8 2 2 2 6" xfId="16778"/>
    <cellStyle name="Normal 8 2 2 2 7" xfId="23560"/>
    <cellStyle name="Normal 8 2 2 2 7 2" xfId="35530"/>
    <cellStyle name="Normal 8 2 2 2 8" xfId="29573"/>
    <cellStyle name="Normal 8 2 2 3" xfId="16779"/>
    <cellStyle name="Normal 8 2 2 3 2" xfId="16780"/>
    <cellStyle name="Normal 8 2 2 3 2 2" xfId="16781"/>
    <cellStyle name="Normal 8 2 2 3 2 2 2" xfId="23569"/>
    <cellStyle name="Normal 8 2 2 3 2 2 2 2" xfId="35539"/>
    <cellStyle name="Normal 8 2 2 3 2 2 3" xfId="29582"/>
    <cellStyle name="Normal 8 2 2 3 2 3" xfId="23568"/>
    <cellStyle name="Normal 8 2 2 3 2 3 2" xfId="35538"/>
    <cellStyle name="Normal 8 2 2 3 2 4" xfId="29581"/>
    <cellStyle name="Normal 8 2 2 3 3" xfId="16782"/>
    <cellStyle name="Normal 8 2 2 3 3 2" xfId="23570"/>
    <cellStyle name="Normal 8 2 2 3 3 2 2" xfId="35540"/>
    <cellStyle name="Normal 8 2 2 3 3 3" xfId="29583"/>
    <cellStyle name="Normal 8 2 2 3 4" xfId="16783"/>
    <cellStyle name="Normal 8 2 2 3 5" xfId="16784"/>
    <cellStyle name="Normal 8 2 2 3 6" xfId="23567"/>
    <cellStyle name="Normal 8 2 2 3 6 2" xfId="35537"/>
    <cellStyle name="Normal 8 2 2 3 7" xfId="29580"/>
    <cellStyle name="Normal 8 2 2 4" xfId="16785"/>
    <cellStyle name="Normal 8 2 2 4 2" xfId="16786"/>
    <cellStyle name="Normal 8 2 2 4 2 2" xfId="23572"/>
    <cellStyle name="Normal 8 2 2 4 2 2 2" xfId="35542"/>
    <cellStyle name="Normal 8 2 2 4 2 3" xfId="29585"/>
    <cellStyle name="Normal 8 2 2 4 3" xfId="23571"/>
    <cellStyle name="Normal 8 2 2 4 3 2" xfId="35541"/>
    <cellStyle name="Normal 8 2 2 4 4" xfId="29584"/>
    <cellStyle name="Normal 8 2 2 5" xfId="16787"/>
    <cellStyle name="Normal 8 2 2 5 2" xfId="23573"/>
    <cellStyle name="Normal 8 2 2 5 2 2" xfId="35543"/>
    <cellStyle name="Normal 8 2 2 5 3" xfId="29586"/>
    <cellStyle name="Normal 8 2 2 6" xfId="16788"/>
    <cellStyle name="Normal 8 2 2 6 2" xfId="16789"/>
    <cellStyle name="Normal 8 2 2 6 3" xfId="23574"/>
    <cellStyle name="Normal 8 2 2 6 3 2" xfId="35544"/>
    <cellStyle name="Normal 8 2 2 6 4" xfId="29587"/>
    <cellStyle name="Normal 8 2 2 7" xfId="16790"/>
    <cellStyle name="Normal 8 2 2 7 2" xfId="16791"/>
    <cellStyle name="Normal 8 2 2 7 3" xfId="23575"/>
    <cellStyle name="Normal 8 2 2 7 3 2" xfId="35545"/>
    <cellStyle name="Normal 8 2 2 7 4" xfId="29588"/>
    <cellStyle name="Normal 8 2 2 8" xfId="16792"/>
    <cellStyle name="Normal 8 2 2 8 2" xfId="23576"/>
    <cellStyle name="Normal 8 2 2 8 2 2" xfId="35546"/>
    <cellStyle name="Normal 8 2 2 8 3" xfId="29589"/>
    <cellStyle name="Normal 8 2 2 9" xfId="23559"/>
    <cellStyle name="Normal 8 2 2 9 2" xfId="35529"/>
    <cellStyle name="Normal 8 2 3" xfId="16793"/>
    <cellStyle name="Normal 8 2 3 2" xfId="16794"/>
    <cellStyle name="Normal 8 2 3 2 2" xfId="16795"/>
    <cellStyle name="Normal 8 2 3 2 2 2" xfId="23579"/>
    <cellStyle name="Normal 8 2 3 2 2 2 2" xfId="35549"/>
    <cellStyle name="Normal 8 2 3 2 2 3" xfId="29592"/>
    <cellStyle name="Normal 8 2 3 2 3" xfId="16796"/>
    <cellStyle name="Normal 8 2 3 2 3 2" xfId="23580"/>
    <cellStyle name="Normal 8 2 3 2 3 2 2" xfId="35550"/>
    <cellStyle name="Normal 8 2 3 2 3 3" xfId="29593"/>
    <cellStyle name="Normal 8 2 3 2 4" xfId="16797"/>
    <cellStyle name="Normal 8 2 3 2 5" xfId="16798"/>
    <cellStyle name="Normal 8 2 3 2 6" xfId="23578"/>
    <cellStyle name="Normal 8 2 3 2 6 2" xfId="35548"/>
    <cellStyle name="Normal 8 2 3 2 7" xfId="29591"/>
    <cellStyle name="Normal 8 2 3 3" xfId="16799"/>
    <cellStyle name="Normal 8 2 3 3 2" xfId="16800"/>
    <cellStyle name="Normal 8 2 3 3 2 2" xfId="23582"/>
    <cellStyle name="Normal 8 2 3 3 2 2 2" xfId="35552"/>
    <cellStyle name="Normal 8 2 3 3 2 3" xfId="29595"/>
    <cellStyle name="Normal 8 2 3 3 3" xfId="23581"/>
    <cellStyle name="Normal 8 2 3 3 3 2" xfId="35551"/>
    <cellStyle name="Normal 8 2 3 3 4" xfId="29594"/>
    <cellStyle name="Normal 8 2 3 4" xfId="16801"/>
    <cellStyle name="Normal 8 2 3 4 2" xfId="23583"/>
    <cellStyle name="Normal 8 2 3 4 2 2" xfId="35553"/>
    <cellStyle name="Normal 8 2 3 4 3" xfId="29596"/>
    <cellStyle name="Normal 8 2 3 5" xfId="16802"/>
    <cellStyle name="Normal 8 2 3 5 2" xfId="16803"/>
    <cellStyle name="Normal 8 2 3 5 3" xfId="23584"/>
    <cellStyle name="Normal 8 2 3 5 3 2" xfId="35554"/>
    <cellStyle name="Normal 8 2 3 5 4" xfId="29597"/>
    <cellStyle name="Normal 8 2 3 6" xfId="16804"/>
    <cellStyle name="Normal 8 2 3 7" xfId="23577"/>
    <cellStyle name="Normal 8 2 3 7 2" xfId="35547"/>
    <cellStyle name="Normal 8 2 3 8" xfId="29590"/>
    <cellStyle name="Normal 8 2 4" xfId="16805"/>
    <cellStyle name="Normal 8 2 4 2" xfId="16806"/>
    <cellStyle name="Normal 8 2 4 2 2" xfId="16807"/>
    <cellStyle name="Normal 8 2 4 2 2 2" xfId="23587"/>
    <cellStyle name="Normal 8 2 4 2 2 2 2" xfId="35557"/>
    <cellStyle name="Normal 8 2 4 2 2 3" xfId="29600"/>
    <cellStyle name="Normal 8 2 4 2 3" xfId="23586"/>
    <cellStyle name="Normal 8 2 4 2 3 2" xfId="35556"/>
    <cellStyle name="Normal 8 2 4 2 4" xfId="29599"/>
    <cellStyle name="Normal 8 2 4 3" xfId="16808"/>
    <cellStyle name="Normal 8 2 4 3 2" xfId="23588"/>
    <cellStyle name="Normal 8 2 4 3 2 2" xfId="35558"/>
    <cellStyle name="Normal 8 2 4 3 3" xfId="29601"/>
    <cellStyle name="Normal 8 2 4 4" xfId="16809"/>
    <cellStyle name="Normal 8 2 4 4 2" xfId="16810"/>
    <cellStyle name="Normal 8 2 4 4 3" xfId="23589"/>
    <cellStyle name="Normal 8 2 4 4 3 2" xfId="35559"/>
    <cellStyle name="Normal 8 2 4 4 4" xfId="29602"/>
    <cellStyle name="Normal 8 2 4 5" xfId="16811"/>
    <cellStyle name="Normal 8 2 4 6" xfId="23585"/>
    <cellStyle name="Normal 8 2 4 6 2" xfId="35555"/>
    <cellStyle name="Normal 8 2 4 7" xfId="29598"/>
    <cellStyle name="Normal 8 2 5" xfId="16812"/>
    <cellStyle name="Normal 8 2 5 2" xfId="16813"/>
    <cellStyle name="Normal 8 2 5 2 2" xfId="23591"/>
    <cellStyle name="Normal 8 2 5 2 2 2" xfId="35561"/>
    <cellStyle name="Normal 8 2 5 2 3" xfId="29604"/>
    <cellStyle name="Normal 8 2 5 3" xfId="23590"/>
    <cellStyle name="Normal 8 2 5 3 2" xfId="35560"/>
    <cellStyle name="Normal 8 2 5 4" xfId="29603"/>
    <cellStyle name="Normal 8 2 6" xfId="16814"/>
    <cellStyle name="Normal 8 2 6 2" xfId="23592"/>
    <cellStyle name="Normal 8 2 6 2 2" xfId="35562"/>
    <cellStyle name="Normal 8 2 6 3" xfId="29605"/>
    <cellStyle name="Normal 8 2 7" xfId="16815"/>
    <cellStyle name="Normal 8 2 7 2" xfId="16816"/>
    <cellStyle name="Normal 8 2 7 3" xfId="23593"/>
    <cellStyle name="Normal 8 2 7 3 2" xfId="35563"/>
    <cellStyle name="Normal 8 2 7 4" xfId="29606"/>
    <cellStyle name="Normal 8 2 8" xfId="16817"/>
    <cellStyle name="Normal 8 2 8 2" xfId="16818"/>
    <cellStyle name="Normal 8 2 8 3" xfId="23594"/>
    <cellStyle name="Normal 8 2 8 3 2" xfId="35564"/>
    <cellStyle name="Normal 8 2 8 4" xfId="29607"/>
    <cellStyle name="Normal 8 2 9" xfId="16819"/>
    <cellStyle name="Normal 8 2 9 2" xfId="23595"/>
    <cellStyle name="Normal 8 2 9 2 2" xfId="35565"/>
    <cellStyle name="Normal 8 2 9 3" xfId="29608"/>
    <cellStyle name="Normal 8 20" xfId="16820"/>
    <cellStyle name="Normal 8 20 2" xfId="16821"/>
    <cellStyle name="Normal 8 20 2 2" xfId="23597"/>
    <cellStyle name="Normal 8 20 2 2 2" xfId="35567"/>
    <cellStyle name="Normal 8 20 2 3" xfId="29610"/>
    <cellStyle name="Normal 8 20 3" xfId="23596"/>
    <cellStyle name="Normal 8 20 3 2" xfId="35566"/>
    <cellStyle name="Normal 8 20 4" xfId="29609"/>
    <cellStyle name="Normal 8 21" xfId="16822"/>
    <cellStyle name="Normal 8 21 2" xfId="16823"/>
    <cellStyle name="Normal 8 21 2 2" xfId="23599"/>
    <cellStyle name="Normal 8 21 2 2 2" xfId="35569"/>
    <cellStyle name="Normal 8 21 2 3" xfId="29612"/>
    <cellStyle name="Normal 8 21 3" xfId="23598"/>
    <cellStyle name="Normal 8 21 3 2" xfId="35568"/>
    <cellStyle name="Normal 8 21 4" xfId="29611"/>
    <cellStyle name="Normal 8 22" xfId="16824"/>
    <cellStyle name="Normal 8 22 2" xfId="16825"/>
    <cellStyle name="Normal 8 22 2 2" xfId="23601"/>
    <cellStyle name="Normal 8 22 2 2 2" xfId="35571"/>
    <cellStyle name="Normal 8 22 2 3" xfId="29614"/>
    <cellStyle name="Normal 8 22 3" xfId="23600"/>
    <cellStyle name="Normal 8 22 3 2" xfId="35570"/>
    <cellStyle name="Normal 8 22 4" xfId="29613"/>
    <cellStyle name="Normal 8 23" xfId="16826"/>
    <cellStyle name="Normal 8 23 2" xfId="16827"/>
    <cellStyle name="Normal 8 23 2 2" xfId="23603"/>
    <cellStyle name="Normal 8 23 2 2 2" xfId="35573"/>
    <cellStyle name="Normal 8 23 2 3" xfId="29616"/>
    <cellStyle name="Normal 8 23 3" xfId="23602"/>
    <cellStyle name="Normal 8 23 3 2" xfId="35572"/>
    <cellStyle name="Normal 8 23 4" xfId="29615"/>
    <cellStyle name="Normal 8 24" xfId="16828"/>
    <cellStyle name="Normal 8 24 2" xfId="16829"/>
    <cellStyle name="Normal 8 24 2 2" xfId="23605"/>
    <cellStyle name="Normal 8 24 2 2 2" xfId="35575"/>
    <cellStyle name="Normal 8 24 2 3" xfId="29618"/>
    <cellStyle name="Normal 8 24 3" xfId="23604"/>
    <cellStyle name="Normal 8 24 3 2" xfId="35574"/>
    <cellStyle name="Normal 8 24 4" xfId="29617"/>
    <cellStyle name="Normal 8 25" xfId="16830"/>
    <cellStyle name="Normal 8 25 2" xfId="23606"/>
    <cellStyle name="Normal 8 25 2 2" xfId="35576"/>
    <cellStyle name="Normal 8 25 3" xfId="29619"/>
    <cellStyle name="Normal 8 26" xfId="16831"/>
    <cellStyle name="Normal 8 26 2" xfId="23607"/>
    <cellStyle name="Normal 8 26 2 2" xfId="35577"/>
    <cellStyle name="Normal 8 26 3" xfId="29620"/>
    <cellStyle name="Normal 8 27" xfId="16832"/>
    <cellStyle name="Normal 8 27 2" xfId="23608"/>
    <cellStyle name="Normal 8 27 2 2" xfId="35578"/>
    <cellStyle name="Normal 8 27 3" xfId="29621"/>
    <cellStyle name="Normal 8 28" xfId="16833"/>
    <cellStyle name="Normal 8 28 2" xfId="23609"/>
    <cellStyle name="Normal 8 28 2 2" xfId="35579"/>
    <cellStyle name="Normal 8 28 3" xfId="29622"/>
    <cellStyle name="Normal 8 29" xfId="16834"/>
    <cellStyle name="Normal 8 29 2" xfId="23610"/>
    <cellStyle name="Normal 8 29 2 2" xfId="35580"/>
    <cellStyle name="Normal 8 29 3" xfId="29623"/>
    <cellStyle name="Normal 8 3" xfId="16835"/>
    <cellStyle name="Normal 8 3 10" xfId="29624"/>
    <cellStyle name="Normal 8 3 2" xfId="16836"/>
    <cellStyle name="Normal 8 3 2 2" xfId="16837"/>
    <cellStyle name="Normal 8 3 2 2 2" xfId="16838"/>
    <cellStyle name="Normal 8 3 2 2 2 2" xfId="23614"/>
    <cellStyle name="Normal 8 3 2 2 2 2 2" xfId="35584"/>
    <cellStyle name="Normal 8 3 2 2 2 3" xfId="29627"/>
    <cellStyle name="Normal 8 3 2 2 3" xfId="16839"/>
    <cellStyle name="Normal 8 3 2 2 3 2" xfId="23615"/>
    <cellStyle name="Normal 8 3 2 2 3 2 2" xfId="35585"/>
    <cellStyle name="Normal 8 3 2 2 3 3" xfId="29628"/>
    <cellStyle name="Normal 8 3 2 2 4" xfId="16840"/>
    <cellStyle name="Normal 8 3 2 2 5" xfId="16841"/>
    <cellStyle name="Normal 8 3 2 2 6" xfId="23613"/>
    <cellStyle name="Normal 8 3 2 2 6 2" xfId="35583"/>
    <cellStyle name="Normal 8 3 2 2 7" xfId="29626"/>
    <cellStyle name="Normal 8 3 2 3" xfId="16842"/>
    <cellStyle name="Normal 8 3 2 3 2" xfId="16843"/>
    <cellStyle name="Normal 8 3 2 3 2 2" xfId="23617"/>
    <cellStyle name="Normal 8 3 2 3 2 2 2" xfId="35587"/>
    <cellStyle name="Normal 8 3 2 3 2 3" xfId="29630"/>
    <cellStyle name="Normal 8 3 2 3 3" xfId="23616"/>
    <cellStyle name="Normal 8 3 2 3 3 2" xfId="35586"/>
    <cellStyle name="Normal 8 3 2 3 4" xfId="29629"/>
    <cellStyle name="Normal 8 3 2 4" xfId="16844"/>
    <cellStyle name="Normal 8 3 2 4 2" xfId="23618"/>
    <cellStyle name="Normal 8 3 2 4 2 2" xfId="35588"/>
    <cellStyle name="Normal 8 3 2 4 3" xfId="29631"/>
    <cellStyle name="Normal 8 3 2 5" xfId="16845"/>
    <cellStyle name="Normal 8 3 2 5 2" xfId="16846"/>
    <cellStyle name="Normal 8 3 2 5 3" xfId="23619"/>
    <cellStyle name="Normal 8 3 2 5 3 2" xfId="35589"/>
    <cellStyle name="Normal 8 3 2 5 4" xfId="29632"/>
    <cellStyle name="Normal 8 3 2 6" xfId="16847"/>
    <cellStyle name="Normal 8 3 2 6 2" xfId="16848"/>
    <cellStyle name="Normal 8 3 2 6 3" xfId="23620"/>
    <cellStyle name="Normal 8 3 2 6 3 2" xfId="35590"/>
    <cellStyle name="Normal 8 3 2 6 4" xfId="29633"/>
    <cellStyle name="Normal 8 3 2 7" xfId="16849"/>
    <cellStyle name="Normal 8 3 2 7 2" xfId="23621"/>
    <cellStyle name="Normal 8 3 2 7 2 2" xfId="35591"/>
    <cellStyle name="Normal 8 3 2 7 3" xfId="29634"/>
    <cellStyle name="Normal 8 3 2 8" xfId="23612"/>
    <cellStyle name="Normal 8 3 2 8 2" xfId="35582"/>
    <cellStyle name="Normal 8 3 2 9" xfId="29625"/>
    <cellStyle name="Normal 8 3 3" xfId="16850"/>
    <cellStyle name="Normal 8 3 3 2" xfId="16851"/>
    <cellStyle name="Normal 8 3 3 2 2" xfId="16852"/>
    <cellStyle name="Normal 8 3 3 2 2 2" xfId="23624"/>
    <cellStyle name="Normal 8 3 3 2 2 2 2" xfId="35594"/>
    <cellStyle name="Normal 8 3 3 2 2 3" xfId="29637"/>
    <cellStyle name="Normal 8 3 3 2 3" xfId="23623"/>
    <cellStyle name="Normal 8 3 3 2 3 2" xfId="35593"/>
    <cellStyle name="Normal 8 3 3 2 4" xfId="29636"/>
    <cellStyle name="Normal 8 3 3 3" xfId="16853"/>
    <cellStyle name="Normal 8 3 3 3 2" xfId="23625"/>
    <cellStyle name="Normal 8 3 3 3 2 2" xfId="35595"/>
    <cellStyle name="Normal 8 3 3 3 3" xfId="29638"/>
    <cellStyle name="Normal 8 3 3 4" xfId="16854"/>
    <cellStyle name="Normal 8 3 3 4 2" xfId="16855"/>
    <cellStyle name="Normal 8 3 3 4 3" xfId="23626"/>
    <cellStyle name="Normal 8 3 3 4 3 2" xfId="35596"/>
    <cellStyle name="Normal 8 3 3 4 4" xfId="29639"/>
    <cellStyle name="Normal 8 3 3 5" xfId="16856"/>
    <cellStyle name="Normal 8 3 3 6" xfId="23622"/>
    <cellStyle name="Normal 8 3 3 6 2" xfId="35592"/>
    <cellStyle name="Normal 8 3 3 7" xfId="29635"/>
    <cellStyle name="Normal 8 3 4" xfId="16857"/>
    <cellStyle name="Normal 8 3 4 2" xfId="16858"/>
    <cellStyle name="Normal 8 3 4 2 2" xfId="23628"/>
    <cellStyle name="Normal 8 3 4 2 2 2" xfId="35598"/>
    <cellStyle name="Normal 8 3 4 2 3" xfId="29641"/>
    <cellStyle name="Normal 8 3 4 3" xfId="16859"/>
    <cellStyle name="Normal 8 3 4 3 2" xfId="23629"/>
    <cellStyle name="Normal 8 3 4 3 2 2" xfId="35599"/>
    <cellStyle name="Normal 8 3 4 3 3" xfId="29642"/>
    <cellStyle name="Normal 8 3 4 4" xfId="23627"/>
    <cellStyle name="Normal 8 3 4 4 2" xfId="35597"/>
    <cellStyle name="Normal 8 3 4 5" xfId="29640"/>
    <cellStyle name="Normal 8 3 5" xfId="16860"/>
    <cellStyle name="Normal 8 3 5 2" xfId="23630"/>
    <cellStyle name="Normal 8 3 5 2 2" xfId="35600"/>
    <cellStyle name="Normal 8 3 5 3" xfId="29643"/>
    <cellStyle name="Normal 8 3 6" xfId="16861"/>
    <cellStyle name="Normal 8 3 6 2" xfId="16862"/>
    <cellStyle name="Normal 8 3 6 3" xfId="23631"/>
    <cellStyle name="Normal 8 3 6 3 2" xfId="35601"/>
    <cellStyle name="Normal 8 3 6 4" xfId="29644"/>
    <cellStyle name="Normal 8 3 7" xfId="16863"/>
    <cellStyle name="Normal 8 3 7 2" xfId="16864"/>
    <cellStyle name="Normal 8 3 7 3" xfId="23632"/>
    <cellStyle name="Normal 8 3 7 3 2" xfId="35602"/>
    <cellStyle name="Normal 8 3 7 4" xfId="29645"/>
    <cellStyle name="Normal 8 3 8" xfId="16865"/>
    <cellStyle name="Normal 8 3 8 2" xfId="23633"/>
    <cellStyle name="Normal 8 3 8 2 2" xfId="35603"/>
    <cellStyle name="Normal 8 3 8 3" xfId="29646"/>
    <cellStyle name="Normal 8 3 9" xfId="23611"/>
    <cellStyle name="Normal 8 3 9 2" xfId="35581"/>
    <cellStyle name="Normal 8 4" xfId="16866"/>
    <cellStyle name="Normal 8 4 10" xfId="29647"/>
    <cellStyle name="Normal 8 4 2" xfId="16867"/>
    <cellStyle name="Normal 8 4 2 2" xfId="16868"/>
    <cellStyle name="Normal 8 4 2 2 2" xfId="16869"/>
    <cellStyle name="Normal 8 4 2 2 2 2" xfId="23637"/>
    <cellStyle name="Normal 8 4 2 2 2 2 2" xfId="35607"/>
    <cellStyle name="Normal 8 4 2 2 2 3" xfId="29650"/>
    <cellStyle name="Normal 8 4 2 2 3" xfId="16870"/>
    <cellStyle name="Normal 8 4 2 2 3 2" xfId="23638"/>
    <cellStyle name="Normal 8 4 2 2 3 2 2" xfId="35608"/>
    <cellStyle name="Normal 8 4 2 2 3 3" xfId="29651"/>
    <cellStyle name="Normal 8 4 2 2 4" xfId="23636"/>
    <cellStyle name="Normal 8 4 2 2 4 2" xfId="35606"/>
    <cellStyle name="Normal 8 4 2 2 5" xfId="29649"/>
    <cellStyle name="Normal 8 4 2 3" xfId="16871"/>
    <cellStyle name="Normal 8 4 2 3 2" xfId="23639"/>
    <cellStyle name="Normal 8 4 2 3 2 2" xfId="35609"/>
    <cellStyle name="Normal 8 4 2 3 3" xfId="29652"/>
    <cellStyle name="Normal 8 4 2 4" xfId="16872"/>
    <cellStyle name="Normal 8 4 2 4 2" xfId="16873"/>
    <cellStyle name="Normal 8 4 2 4 3" xfId="23640"/>
    <cellStyle name="Normal 8 4 2 4 3 2" xfId="35610"/>
    <cellStyle name="Normal 8 4 2 4 4" xfId="29653"/>
    <cellStyle name="Normal 8 4 2 5" xfId="16874"/>
    <cellStyle name="Normal 8 4 2 5 2" xfId="16875"/>
    <cellStyle name="Normal 8 4 2 5 3" xfId="23641"/>
    <cellStyle name="Normal 8 4 2 5 3 2" xfId="35611"/>
    <cellStyle name="Normal 8 4 2 5 4" xfId="29654"/>
    <cellStyle name="Normal 8 4 2 6" xfId="16876"/>
    <cellStyle name="Normal 8 4 2 6 2" xfId="23642"/>
    <cellStyle name="Normal 8 4 2 6 2 2" xfId="35612"/>
    <cellStyle name="Normal 8 4 2 6 3" xfId="29655"/>
    <cellStyle name="Normal 8 4 2 7" xfId="16877"/>
    <cellStyle name="Normal 8 4 2 7 2" xfId="23643"/>
    <cellStyle name="Normal 8 4 2 7 2 2" xfId="35613"/>
    <cellStyle name="Normal 8 4 2 7 3" xfId="29656"/>
    <cellStyle name="Normal 8 4 2 8" xfId="23635"/>
    <cellStyle name="Normal 8 4 2 8 2" xfId="35605"/>
    <cellStyle name="Normal 8 4 2 9" xfId="29648"/>
    <cellStyle name="Normal 8 4 3" xfId="16878"/>
    <cellStyle name="Normal 8 4 3 2" xfId="16879"/>
    <cellStyle name="Normal 8 4 3 2 2" xfId="23645"/>
    <cellStyle name="Normal 8 4 3 2 2 2" xfId="35615"/>
    <cellStyle name="Normal 8 4 3 2 3" xfId="29658"/>
    <cellStyle name="Normal 8 4 3 3" xfId="16880"/>
    <cellStyle name="Normal 8 4 3 3 2" xfId="23646"/>
    <cellStyle name="Normal 8 4 3 3 2 2" xfId="35616"/>
    <cellStyle name="Normal 8 4 3 3 3" xfId="29659"/>
    <cellStyle name="Normal 8 4 3 4" xfId="16881"/>
    <cellStyle name="Normal 8 4 3 4 2" xfId="23647"/>
    <cellStyle name="Normal 8 4 3 4 2 2" xfId="35617"/>
    <cellStyle name="Normal 8 4 3 4 3" xfId="29660"/>
    <cellStyle name="Normal 8 4 3 5" xfId="23644"/>
    <cellStyle name="Normal 8 4 3 5 2" xfId="35614"/>
    <cellStyle name="Normal 8 4 3 6" xfId="29657"/>
    <cellStyle name="Normal 8 4 4" xfId="16882"/>
    <cellStyle name="Normal 8 4 4 2" xfId="16883"/>
    <cellStyle name="Normal 8 4 4 2 2" xfId="23649"/>
    <cellStyle name="Normal 8 4 4 2 2 2" xfId="35619"/>
    <cellStyle name="Normal 8 4 4 2 3" xfId="29662"/>
    <cellStyle name="Normal 8 4 4 3" xfId="16884"/>
    <cellStyle name="Normal 8 4 4 3 2" xfId="23650"/>
    <cellStyle name="Normal 8 4 4 3 2 2" xfId="35620"/>
    <cellStyle name="Normal 8 4 4 3 3" xfId="29663"/>
    <cellStyle name="Normal 8 4 4 4" xfId="23648"/>
    <cellStyle name="Normal 8 4 4 4 2" xfId="35618"/>
    <cellStyle name="Normal 8 4 4 5" xfId="29661"/>
    <cellStyle name="Normal 8 4 5" xfId="16885"/>
    <cellStyle name="Normal 8 4 5 2" xfId="16886"/>
    <cellStyle name="Normal 8 4 5 3" xfId="23651"/>
    <cellStyle name="Normal 8 4 5 3 2" xfId="35621"/>
    <cellStyle name="Normal 8 4 5 4" xfId="29664"/>
    <cellStyle name="Normal 8 4 6" xfId="16887"/>
    <cellStyle name="Normal 8 4 6 2" xfId="16888"/>
    <cellStyle name="Normal 8 4 6 3" xfId="23652"/>
    <cellStyle name="Normal 8 4 6 3 2" xfId="35622"/>
    <cellStyle name="Normal 8 4 6 4" xfId="29665"/>
    <cellStyle name="Normal 8 4 7" xfId="16889"/>
    <cellStyle name="Normal 8 4 7 2" xfId="23653"/>
    <cellStyle name="Normal 8 4 7 2 2" xfId="35623"/>
    <cellStyle name="Normal 8 4 7 3" xfId="29666"/>
    <cellStyle name="Normal 8 4 8" xfId="16890"/>
    <cellStyle name="Normal 8 4 8 2" xfId="23654"/>
    <cellStyle name="Normal 8 4 8 2 2" xfId="35624"/>
    <cellStyle name="Normal 8 4 8 3" xfId="29667"/>
    <cellStyle name="Normal 8 4 9" xfId="23634"/>
    <cellStyle name="Normal 8 4 9 2" xfId="35604"/>
    <cellStyle name="Normal 8 5" xfId="16891"/>
    <cellStyle name="Normal 8 5 2" xfId="16892"/>
    <cellStyle name="Normal 8 5 2 2" xfId="16893"/>
    <cellStyle name="Normal 8 5 2 2 2" xfId="23657"/>
    <cellStyle name="Normal 8 5 2 2 2 2" xfId="35627"/>
    <cellStyle name="Normal 8 5 2 2 3" xfId="29670"/>
    <cellStyle name="Normal 8 5 2 3" xfId="16894"/>
    <cellStyle name="Normal 8 5 2 3 2" xfId="23658"/>
    <cellStyle name="Normal 8 5 2 3 2 2" xfId="35628"/>
    <cellStyle name="Normal 8 5 2 3 3" xfId="29671"/>
    <cellStyle name="Normal 8 5 2 4" xfId="16895"/>
    <cellStyle name="Normal 8 5 2 4 2" xfId="23659"/>
    <cellStyle name="Normal 8 5 2 4 2 2" xfId="35629"/>
    <cellStyle name="Normal 8 5 2 4 3" xfId="29672"/>
    <cellStyle name="Normal 8 5 2 5" xfId="16896"/>
    <cellStyle name="Normal 8 5 2 5 2" xfId="23660"/>
    <cellStyle name="Normal 8 5 2 5 2 2" xfId="35630"/>
    <cellStyle name="Normal 8 5 2 5 3" xfId="29673"/>
    <cellStyle name="Normal 8 5 2 6" xfId="23656"/>
    <cellStyle name="Normal 8 5 2 6 2" xfId="35626"/>
    <cellStyle name="Normal 8 5 2 7" xfId="29669"/>
    <cellStyle name="Normal 8 5 3" xfId="16897"/>
    <cellStyle name="Normal 8 5 3 2" xfId="16898"/>
    <cellStyle name="Normal 8 5 3 2 2" xfId="23662"/>
    <cellStyle name="Normal 8 5 3 2 2 2" xfId="35632"/>
    <cellStyle name="Normal 8 5 3 2 3" xfId="29675"/>
    <cellStyle name="Normal 8 5 3 3" xfId="16899"/>
    <cellStyle name="Normal 8 5 3 3 2" xfId="23663"/>
    <cellStyle name="Normal 8 5 3 3 2 2" xfId="35633"/>
    <cellStyle name="Normal 8 5 3 3 3" xfId="29676"/>
    <cellStyle name="Normal 8 5 3 4" xfId="16900"/>
    <cellStyle name="Normal 8 5 3 4 2" xfId="23664"/>
    <cellStyle name="Normal 8 5 3 4 2 2" xfId="35634"/>
    <cellStyle name="Normal 8 5 3 4 3" xfId="29677"/>
    <cellStyle name="Normal 8 5 3 5" xfId="23661"/>
    <cellStyle name="Normal 8 5 3 5 2" xfId="35631"/>
    <cellStyle name="Normal 8 5 3 6" xfId="29674"/>
    <cellStyle name="Normal 8 5 4" xfId="16901"/>
    <cellStyle name="Normal 8 5 4 2" xfId="16902"/>
    <cellStyle name="Normal 8 5 4 2 2" xfId="23666"/>
    <cellStyle name="Normal 8 5 4 2 2 2" xfId="35636"/>
    <cellStyle name="Normal 8 5 4 2 3" xfId="29679"/>
    <cellStyle name="Normal 8 5 4 3" xfId="16903"/>
    <cellStyle name="Normal 8 5 4 3 2" xfId="23667"/>
    <cellStyle name="Normal 8 5 4 3 2 2" xfId="35637"/>
    <cellStyle name="Normal 8 5 4 3 3" xfId="29680"/>
    <cellStyle name="Normal 8 5 4 4" xfId="16904"/>
    <cellStyle name="Normal 8 5 4 5" xfId="23665"/>
    <cellStyle name="Normal 8 5 4 5 2" xfId="35635"/>
    <cellStyle name="Normal 8 5 4 6" xfId="29678"/>
    <cellStyle name="Normal 8 5 5" xfId="16905"/>
    <cellStyle name="Normal 8 5 5 2" xfId="16906"/>
    <cellStyle name="Normal 8 5 5 3" xfId="23668"/>
    <cellStyle name="Normal 8 5 5 3 2" xfId="35638"/>
    <cellStyle name="Normal 8 5 5 4" xfId="29681"/>
    <cellStyle name="Normal 8 5 6" xfId="16907"/>
    <cellStyle name="Normal 8 5 6 2" xfId="23669"/>
    <cellStyle name="Normal 8 5 6 2 2" xfId="35639"/>
    <cellStyle name="Normal 8 5 6 3" xfId="29682"/>
    <cellStyle name="Normal 8 5 7" xfId="23655"/>
    <cellStyle name="Normal 8 5 7 2" xfId="35625"/>
    <cellStyle name="Normal 8 5 8" xfId="29668"/>
    <cellStyle name="Normal 8 6" xfId="16908"/>
    <cellStyle name="Normal 8 6 2" xfId="16909"/>
    <cellStyle name="Normal 8 6 2 10" xfId="29684"/>
    <cellStyle name="Normal 8 6 2 2" xfId="16910"/>
    <cellStyle name="Normal 8 6 2 2 2" xfId="16911"/>
    <cellStyle name="Normal 8 6 2 2 3" xfId="16912"/>
    <cellStyle name="Normal 8 6 2 2 4" xfId="16913"/>
    <cellStyle name="Normal 8 6 2 2 5" xfId="23672"/>
    <cellStyle name="Normal 8 6 2 2 5 2" xfId="35642"/>
    <cellStyle name="Normal 8 6 2 2 6" xfId="29685"/>
    <cellStyle name="Normal 8 6 2 3" xfId="16914"/>
    <cellStyle name="Normal 8 6 2 3 2" xfId="16915"/>
    <cellStyle name="Normal 8 6 2 3 3" xfId="23673"/>
    <cellStyle name="Normal 8 6 2 3 3 2" xfId="35643"/>
    <cellStyle name="Normal 8 6 2 3 4" xfId="29686"/>
    <cellStyle name="Normal 8 6 2 4" xfId="16916"/>
    <cellStyle name="Normal 8 6 2 4 2" xfId="16917"/>
    <cellStyle name="Normal 8 6 2 4 3" xfId="23674"/>
    <cellStyle name="Normal 8 6 2 4 3 2" xfId="35644"/>
    <cellStyle name="Normal 8 6 2 4 4" xfId="29687"/>
    <cellStyle name="Normal 8 6 2 5" xfId="16918"/>
    <cellStyle name="Normal 8 6 2 5 2" xfId="23675"/>
    <cellStyle name="Normal 8 6 2 5 2 2" xfId="35645"/>
    <cellStyle name="Normal 8 6 2 5 3" xfId="29688"/>
    <cellStyle name="Normal 8 6 2 6" xfId="16919"/>
    <cellStyle name="Normal 8 6 2 6 2" xfId="23676"/>
    <cellStyle name="Normal 8 6 2 6 2 2" xfId="35646"/>
    <cellStyle name="Normal 8 6 2 6 3" xfId="29689"/>
    <cellStyle name="Normal 8 6 2 7" xfId="16920"/>
    <cellStyle name="Normal 8 6 2 7 2" xfId="23677"/>
    <cellStyle name="Normal 8 6 2 7 2 2" xfId="35647"/>
    <cellStyle name="Normal 8 6 2 7 3" xfId="29690"/>
    <cellStyle name="Normal 8 6 2 8" xfId="16921"/>
    <cellStyle name="Normal 8 6 2 9" xfId="23671"/>
    <cellStyle name="Normal 8 6 2 9 2" xfId="35641"/>
    <cellStyle name="Normal 8 6 3" xfId="16922"/>
    <cellStyle name="Normal 8 6 3 2" xfId="16923"/>
    <cellStyle name="Normal 8 6 3 2 2" xfId="23679"/>
    <cellStyle name="Normal 8 6 3 2 2 2" xfId="35649"/>
    <cellStyle name="Normal 8 6 3 2 3" xfId="29692"/>
    <cellStyle name="Normal 8 6 3 3" xfId="23678"/>
    <cellStyle name="Normal 8 6 3 3 2" xfId="35648"/>
    <cellStyle name="Normal 8 6 3 4" xfId="29691"/>
    <cellStyle name="Normal 8 6 4" xfId="16924"/>
    <cellStyle name="Normal 8 6 4 2" xfId="16925"/>
    <cellStyle name="Normal 8 6 4 2 2" xfId="23681"/>
    <cellStyle name="Normal 8 6 4 2 2 2" xfId="35651"/>
    <cellStyle name="Normal 8 6 4 2 3" xfId="29694"/>
    <cellStyle name="Normal 8 6 4 3" xfId="23680"/>
    <cellStyle name="Normal 8 6 4 3 2" xfId="35650"/>
    <cellStyle name="Normal 8 6 4 4" xfId="29693"/>
    <cellStyle name="Normal 8 6 5" xfId="16926"/>
    <cellStyle name="Normal 8 6 5 2" xfId="23682"/>
    <cellStyle name="Normal 8 6 5 2 2" xfId="35652"/>
    <cellStyle name="Normal 8 6 5 3" xfId="29695"/>
    <cellStyle name="Normal 8 6 6" xfId="16927"/>
    <cellStyle name="Normal 8 6 7" xfId="23670"/>
    <cellStyle name="Normal 8 6 7 2" xfId="35640"/>
    <cellStyle name="Normal 8 6 8" xfId="29683"/>
    <cellStyle name="Normal 8 7" xfId="16928"/>
    <cellStyle name="Normal 8 7 2" xfId="16929"/>
    <cellStyle name="Normal 8 7 2 2" xfId="16930"/>
    <cellStyle name="Normal 8 7 2 2 2" xfId="23685"/>
    <cellStyle name="Normal 8 7 2 2 2 2" xfId="35655"/>
    <cellStyle name="Normal 8 7 2 2 3" xfId="29698"/>
    <cellStyle name="Normal 8 7 2 3" xfId="16931"/>
    <cellStyle name="Normal 8 7 2 3 2" xfId="23686"/>
    <cellStyle name="Normal 8 7 2 3 2 2" xfId="35656"/>
    <cellStyle name="Normal 8 7 2 3 3" xfId="29699"/>
    <cellStyle name="Normal 8 7 2 4" xfId="16932"/>
    <cellStyle name="Normal 8 7 2 4 2" xfId="23687"/>
    <cellStyle name="Normal 8 7 2 4 2 2" xfId="35657"/>
    <cellStyle name="Normal 8 7 2 4 3" xfId="29700"/>
    <cellStyle name="Normal 8 7 2 5" xfId="16933"/>
    <cellStyle name="Normal 8 7 2 5 2" xfId="23688"/>
    <cellStyle name="Normal 8 7 2 5 2 2" xfId="35658"/>
    <cellStyle name="Normal 8 7 2 5 3" xfId="29701"/>
    <cellStyle name="Normal 8 7 2 6" xfId="23684"/>
    <cellStyle name="Normal 8 7 2 6 2" xfId="35654"/>
    <cellStyle name="Normal 8 7 2 7" xfId="29697"/>
    <cellStyle name="Normal 8 7 3" xfId="16934"/>
    <cellStyle name="Normal 8 7 3 2" xfId="16935"/>
    <cellStyle name="Normal 8 7 3 2 2" xfId="23690"/>
    <cellStyle name="Normal 8 7 3 2 2 2" xfId="35660"/>
    <cellStyle name="Normal 8 7 3 2 3" xfId="29703"/>
    <cellStyle name="Normal 8 7 3 3" xfId="23689"/>
    <cellStyle name="Normal 8 7 3 3 2" xfId="35659"/>
    <cellStyle name="Normal 8 7 3 4" xfId="29702"/>
    <cellStyle name="Normal 8 7 4" xfId="16936"/>
    <cellStyle name="Normal 8 7 4 2" xfId="16937"/>
    <cellStyle name="Normal 8 7 4 2 2" xfId="23692"/>
    <cellStyle name="Normal 8 7 4 2 2 2" xfId="35662"/>
    <cellStyle name="Normal 8 7 4 2 3" xfId="29705"/>
    <cellStyle name="Normal 8 7 4 3" xfId="23691"/>
    <cellStyle name="Normal 8 7 4 3 2" xfId="35661"/>
    <cellStyle name="Normal 8 7 4 4" xfId="29704"/>
    <cellStyle name="Normal 8 7 5" xfId="16938"/>
    <cellStyle name="Normal 8 7 5 2" xfId="23693"/>
    <cellStyle name="Normal 8 7 5 2 2" xfId="35663"/>
    <cellStyle name="Normal 8 7 5 3" xfId="29706"/>
    <cellStyle name="Normal 8 7 6" xfId="16939"/>
    <cellStyle name="Normal 8 7 6 2" xfId="23694"/>
    <cellStyle name="Normal 8 7 6 2 2" xfId="35664"/>
    <cellStyle name="Normal 8 7 6 3" xfId="29707"/>
    <cellStyle name="Normal 8 7 7" xfId="16940"/>
    <cellStyle name="Normal 8 7 8" xfId="23683"/>
    <cellStyle name="Normal 8 7 8 2" xfId="35653"/>
    <cellStyle name="Normal 8 7 9" xfId="29696"/>
    <cellStyle name="Normal 8 8" xfId="16941"/>
    <cellStyle name="Normal 8 8 2" xfId="16942"/>
    <cellStyle name="Normal 8 8 2 2" xfId="16943"/>
    <cellStyle name="Normal 8 8 2 2 2" xfId="23697"/>
    <cellStyle name="Normal 8 8 2 2 2 2" xfId="35667"/>
    <cellStyle name="Normal 8 8 2 2 3" xfId="29710"/>
    <cellStyle name="Normal 8 8 2 3" xfId="23696"/>
    <cellStyle name="Normal 8 8 2 3 2" xfId="35666"/>
    <cellStyle name="Normal 8 8 2 4" xfId="29709"/>
    <cellStyle name="Normal 8 8 3" xfId="16944"/>
    <cellStyle name="Normal 8 8 3 2" xfId="16945"/>
    <cellStyle name="Normal 8 8 3 2 2" xfId="23699"/>
    <cellStyle name="Normal 8 8 3 2 2 2" xfId="35669"/>
    <cellStyle name="Normal 8 8 3 2 3" xfId="29712"/>
    <cellStyle name="Normal 8 8 3 3" xfId="23698"/>
    <cellStyle name="Normal 8 8 3 3 2" xfId="35668"/>
    <cellStyle name="Normal 8 8 3 4" xfId="29711"/>
    <cellStyle name="Normal 8 8 4" xfId="16946"/>
    <cellStyle name="Normal 8 8 4 2" xfId="16947"/>
    <cellStyle name="Normal 8 8 4 2 2" xfId="23701"/>
    <cellStyle name="Normal 8 8 4 2 2 2" xfId="35671"/>
    <cellStyle name="Normal 8 8 4 2 3" xfId="29714"/>
    <cellStyle name="Normal 8 8 4 3" xfId="23700"/>
    <cellStyle name="Normal 8 8 4 3 2" xfId="35670"/>
    <cellStyle name="Normal 8 8 4 4" xfId="29713"/>
    <cellStyle name="Normal 8 8 5" xfId="16948"/>
    <cellStyle name="Normal 8 8 5 2" xfId="23702"/>
    <cellStyle name="Normal 8 8 5 2 2" xfId="35672"/>
    <cellStyle name="Normal 8 8 5 3" xfId="29715"/>
    <cellStyle name="Normal 8 8 6" xfId="16949"/>
    <cellStyle name="Normal 8 8 6 2" xfId="23703"/>
    <cellStyle name="Normal 8 8 6 2 2" xfId="35673"/>
    <cellStyle name="Normal 8 8 6 3" xfId="29716"/>
    <cellStyle name="Normal 8 8 7" xfId="16950"/>
    <cellStyle name="Normal 8 8 8" xfId="23695"/>
    <cellStyle name="Normal 8 8 8 2" xfId="35665"/>
    <cellStyle name="Normal 8 8 9" xfId="29708"/>
    <cellStyle name="Normal 8 9" xfId="16951"/>
    <cellStyle name="Normal 8 9 2" xfId="16952"/>
    <cellStyle name="Normal 8 9 2 2" xfId="16953"/>
    <cellStyle name="Normal 8 9 2 2 2" xfId="23706"/>
    <cellStyle name="Normal 8 9 2 2 2 2" xfId="35676"/>
    <cellStyle name="Normal 8 9 2 2 3" xfId="29719"/>
    <cellStyle name="Normal 8 9 2 3" xfId="23705"/>
    <cellStyle name="Normal 8 9 2 3 2" xfId="35675"/>
    <cellStyle name="Normal 8 9 2 4" xfId="29718"/>
    <cellStyle name="Normal 8 9 3" xfId="16954"/>
    <cellStyle name="Normal 8 9 3 2" xfId="16955"/>
    <cellStyle name="Normal 8 9 3 2 2" xfId="23708"/>
    <cellStyle name="Normal 8 9 3 2 2 2" xfId="35678"/>
    <cellStyle name="Normal 8 9 3 2 3" xfId="29721"/>
    <cellStyle name="Normal 8 9 3 3" xfId="23707"/>
    <cellStyle name="Normal 8 9 3 3 2" xfId="35677"/>
    <cellStyle name="Normal 8 9 3 4" xfId="29720"/>
    <cellStyle name="Normal 8 9 4" xfId="16956"/>
    <cellStyle name="Normal 8 9 4 2" xfId="16957"/>
    <cellStyle name="Normal 8 9 4 2 2" xfId="23710"/>
    <cellStyle name="Normal 8 9 4 2 2 2" xfId="35680"/>
    <cellStyle name="Normal 8 9 4 2 3" xfId="29723"/>
    <cellStyle name="Normal 8 9 4 3" xfId="23709"/>
    <cellStyle name="Normal 8 9 4 3 2" xfId="35679"/>
    <cellStyle name="Normal 8 9 4 4" xfId="29722"/>
    <cellStyle name="Normal 8 9 5" xfId="16958"/>
    <cellStyle name="Normal 8 9 5 2" xfId="23711"/>
    <cellStyle name="Normal 8 9 5 2 2" xfId="35681"/>
    <cellStyle name="Normal 8 9 5 3" xfId="29724"/>
    <cellStyle name="Normal 8 9 6" xfId="16959"/>
    <cellStyle name="Normal 8 9 6 2" xfId="23712"/>
    <cellStyle name="Normal 8 9 6 2 2" xfId="35682"/>
    <cellStyle name="Normal 8 9 6 3" xfId="29725"/>
    <cellStyle name="Normal 8 9 7" xfId="16960"/>
    <cellStyle name="Normal 8 9 8" xfId="23704"/>
    <cellStyle name="Normal 8 9 8 2" xfId="35674"/>
    <cellStyle name="Normal 8 9 9" xfId="29717"/>
    <cellStyle name="Normal 80" xfId="16961"/>
    <cellStyle name="Normal 80 2" xfId="16962"/>
    <cellStyle name="Normal 80 2 2" xfId="23713"/>
    <cellStyle name="Normal 80 2 2 2" xfId="35683"/>
    <cellStyle name="Normal 80 2 3" xfId="29726"/>
    <cellStyle name="Normal 80 3" xfId="16963"/>
    <cellStyle name="Normal 80 3 2" xfId="23714"/>
    <cellStyle name="Normal 80 3 2 2" xfId="35684"/>
    <cellStyle name="Normal 80 3 3" xfId="29727"/>
    <cellStyle name="Normal 81" xfId="16964"/>
    <cellStyle name="Normal 81 2" xfId="16965"/>
    <cellStyle name="Normal 81 2 2" xfId="23715"/>
    <cellStyle name="Normal 81 2 2 2" xfId="35685"/>
    <cellStyle name="Normal 81 2 3" xfId="29728"/>
    <cellStyle name="Normal 81 3" xfId="16966"/>
    <cellStyle name="Normal 81 3 2" xfId="23716"/>
    <cellStyle name="Normal 81 3 2 2" xfId="35686"/>
    <cellStyle name="Normal 81 3 3" xfId="29729"/>
    <cellStyle name="Normal 82" xfId="16967"/>
    <cellStyle name="Normal 82 2" xfId="16968"/>
    <cellStyle name="Normal 82 2 2" xfId="23717"/>
    <cellStyle name="Normal 82 2 2 2" xfId="35687"/>
    <cellStyle name="Normal 82 2 3" xfId="29730"/>
    <cellStyle name="Normal 82 3" xfId="16969"/>
    <cellStyle name="Normal 82 3 2" xfId="23718"/>
    <cellStyle name="Normal 82 3 2 2" xfId="35688"/>
    <cellStyle name="Normal 82 3 3" xfId="29731"/>
    <cellStyle name="Normal 83" xfId="16970"/>
    <cellStyle name="Normal 83 2" xfId="16971"/>
    <cellStyle name="Normal 83 2 2" xfId="23719"/>
    <cellStyle name="Normal 83 2 2 2" xfId="35689"/>
    <cellStyle name="Normal 83 2 3" xfId="29732"/>
    <cellStyle name="Normal 83 3" xfId="16972"/>
    <cellStyle name="Normal 83 3 2" xfId="23720"/>
    <cellStyle name="Normal 83 3 2 2" xfId="35690"/>
    <cellStyle name="Normal 83 3 3" xfId="29733"/>
    <cellStyle name="Normal 84" xfId="16973"/>
    <cellStyle name="Normal 84 2" xfId="16974"/>
    <cellStyle name="Normal 84 2 2" xfId="23721"/>
    <cellStyle name="Normal 84 2 2 2" xfId="35691"/>
    <cellStyle name="Normal 84 2 3" xfId="29734"/>
    <cellStyle name="Normal 84 3" xfId="16975"/>
    <cellStyle name="Normal 84 3 2" xfId="23722"/>
    <cellStyle name="Normal 84 3 2 2" xfId="35692"/>
    <cellStyle name="Normal 84 3 3" xfId="29735"/>
    <cellStyle name="Normal 85" xfId="16976"/>
    <cellStyle name="Normal 85 2" xfId="16977"/>
    <cellStyle name="Normal 85 2 2" xfId="23723"/>
    <cellStyle name="Normal 85 2 2 2" xfId="35693"/>
    <cellStyle name="Normal 85 2 3" xfId="29736"/>
    <cellStyle name="Normal 85 3" xfId="16978"/>
    <cellStyle name="Normal 85 3 2" xfId="23724"/>
    <cellStyle name="Normal 85 3 2 2" xfId="35694"/>
    <cellStyle name="Normal 85 3 3" xfId="29737"/>
    <cellStyle name="Normal 86" xfId="16979"/>
    <cellStyle name="Normal 86 2" xfId="16980"/>
    <cellStyle name="Normal 86 2 2" xfId="23725"/>
    <cellStyle name="Normal 86 2 2 2" xfId="35695"/>
    <cellStyle name="Normal 86 2 3" xfId="29738"/>
    <cellStyle name="Normal 86 3" xfId="16981"/>
    <cellStyle name="Normal 86 3 2" xfId="23726"/>
    <cellStyle name="Normal 86 3 2 2" xfId="35696"/>
    <cellStyle name="Normal 86 3 3" xfId="29739"/>
    <cellStyle name="Normal 87" xfId="16982"/>
    <cellStyle name="Normal 87 2" xfId="16983"/>
    <cellStyle name="Normal 87 2 2" xfId="23727"/>
    <cellStyle name="Normal 87 2 2 2" xfId="35697"/>
    <cellStyle name="Normal 87 2 3" xfId="29740"/>
    <cellStyle name="Normal 87 3" xfId="16984"/>
    <cellStyle name="Normal 87 3 2" xfId="23728"/>
    <cellStyle name="Normal 87 3 2 2" xfId="35698"/>
    <cellStyle name="Normal 87 3 3" xfId="29741"/>
    <cellStyle name="Normal 88" xfId="16985"/>
    <cellStyle name="Normal 88 2" xfId="16986"/>
    <cellStyle name="Normal 88 2 2" xfId="23729"/>
    <cellStyle name="Normal 88 2 2 2" xfId="35699"/>
    <cellStyle name="Normal 88 2 3" xfId="29742"/>
    <cellStyle name="Normal 88 3" xfId="16987"/>
    <cellStyle name="Normal 88 3 2" xfId="23730"/>
    <cellStyle name="Normal 88 3 2 2" xfId="35700"/>
    <cellStyle name="Normal 88 3 3" xfId="29743"/>
    <cellStyle name="Normal 89" xfId="16988"/>
    <cellStyle name="Normal 89 2" xfId="16989"/>
    <cellStyle name="Normal 89 2 2" xfId="23731"/>
    <cellStyle name="Normal 89 2 2 2" xfId="35701"/>
    <cellStyle name="Normal 89 2 3" xfId="29744"/>
    <cellStyle name="Normal 89 3" xfId="16990"/>
    <cellStyle name="Normal 89 3 2" xfId="23732"/>
    <cellStyle name="Normal 89 3 2 2" xfId="35702"/>
    <cellStyle name="Normal 89 3 3" xfId="29745"/>
    <cellStyle name="Normal 9" xfId="16991"/>
    <cellStyle name="Normal 9 10" xfId="16992"/>
    <cellStyle name="Normal 9 10 2" xfId="16993"/>
    <cellStyle name="Normal 9 10 2 2" xfId="23734"/>
    <cellStyle name="Normal 9 10 2 2 2" xfId="35704"/>
    <cellStyle name="Normal 9 10 2 3" xfId="29747"/>
    <cellStyle name="Normal 9 10 3" xfId="16994"/>
    <cellStyle name="Normal 9 10 3 2" xfId="23735"/>
    <cellStyle name="Normal 9 10 3 2 2" xfId="35705"/>
    <cellStyle name="Normal 9 10 3 3" xfId="29748"/>
    <cellStyle name="Normal 9 10 4" xfId="16995"/>
    <cellStyle name="Normal 9 10 4 2" xfId="23736"/>
    <cellStyle name="Normal 9 10 4 2 2" xfId="35706"/>
    <cellStyle name="Normal 9 10 4 3" xfId="29749"/>
    <cellStyle name="Normal 9 10 5" xfId="16996"/>
    <cellStyle name="Normal 9 10 5 2" xfId="23737"/>
    <cellStyle name="Normal 9 10 5 2 2" xfId="35707"/>
    <cellStyle name="Normal 9 10 5 3" xfId="29750"/>
    <cellStyle name="Normal 9 10 6" xfId="16997"/>
    <cellStyle name="Normal 9 10 7" xfId="23733"/>
    <cellStyle name="Normal 9 10 7 2" xfId="35703"/>
    <cellStyle name="Normal 9 10 8" xfId="29746"/>
    <cellStyle name="Normal 9 11" xfId="16998"/>
    <cellStyle name="Normal 9 11 2" xfId="16999"/>
    <cellStyle name="Normal 9 11 2 2" xfId="23739"/>
    <cellStyle name="Normal 9 11 2 2 2" xfId="35709"/>
    <cellStyle name="Normal 9 11 2 3" xfId="29752"/>
    <cellStyle name="Normal 9 11 3" xfId="17000"/>
    <cellStyle name="Normal 9 11 3 2" xfId="23740"/>
    <cellStyle name="Normal 9 11 3 2 2" xfId="35710"/>
    <cellStyle name="Normal 9 11 3 3" xfId="29753"/>
    <cellStyle name="Normal 9 11 4" xfId="17001"/>
    <cellStyle name="Normal 9 11 4 2" xfId="23741"/>
    <cellStyle name="Normal 9 11 4 2 2" xfId="35711"/>
    <cellStyle name="Normal 9 11 4 3" xfId="29754"/>
    <cellStyle name="Normal 9 11 5" xfId="17002"/>
    <cellStyle name="Normal 9 11 5 2" xfId="23742"/>
    <cellStyle name="Normal 9 11 5 2 2" xfId="35712"/>
    <cellStyle name="Normal 9 11 5 3" xfId="29755"/>
    <cellStyle name="Normal 9 11 6" xfId="23738"/>
    <cellStyle name="Normal 9 11 6 2" xfId="35708"/>
    <cellStyle name="Normal 9 11 7" xfId="29751"/>
    <cellStyle name="Normal 9 12" xfId="17003"/>
    <cellStyle name="Normal 9 12 2" xfId="17004"/>
    <cellStyle name="Normal 9 12 2 2" xfId="23744"/>
    <cellStyle name="Normal 9 12 2 2 2" xfId="35714"/>
    <cellStyle name="Normal 9 12 2 3" xfId="29757"/>
    <cellStyle name="Normal 9 12 3" xfId="17005"/>
    <cellStyle name="Normal 9 12 3 2" xfId="23745"/>
    <cellStyle name="Normal 9 12 3 2 2" xfId="35715"/>
    <cellStyle name="Normal 9 12 3 3" xfId="29758"/>
    <cellStyle name="Normal 9 12 4" xfId="17006"/>
    <cellStyle name="Normal 9 12 4 2" xfId="23746"/>
    <cellStyle name="Normal 9 12 4 2 2" xfId="35716"/>
    <cellStyle name="Normal 9 12 4 3" xfId="29759"/>
    <cellStyle name="Normal 9 12 5" xfId="23743"/>
    <cellStyle name="Normal 9 12 5 2" xfId="35713"/>
    <cellStyle name="Normal 9 12 6" xfId="29756"/>
    <cellStyle name="Normal 9 13" xfId="17007"/>
    <cellStyle name="Normal 9 13 2" xfId="17008"/>
    <cellStyle name="Normal 9 13 2 2" xfId="23748"/>
    <cellStyle name="Normal 9 13 2 2 2" xfId="35718"/>
    <cellStyle name="Normal 9 13 2 3" xfId="29761"/>
    <cellStyle name="Normal 9 13 3" xfId="17009"/>
    <cellStyle name="Normal 9 13 3 2" xfId="23749"/>
    <cellStyle name="Normal 9 13 3 2 2" xfId="35719"/>
    <cellStyle name="Normal 9 13 3 3" xfId="29762"/>
    <cellStyle name="Normal 9 13 4" xfId="17010"/>
    <cellStyle name="Normal 9 13 4 2" xfId="23750"/>
    <cellStyle name="Normal 9 13 4 2 2" xfId="35720"/>
    <cellStyle name="Normal 9 13 4 3" xfId="29763"/>
    <cellStyle name="Normal 9 13 5" xfId="23747"/>
    <cellStyle name="Normal 9 13 5 2" xfId="35717"/>
    <cellStyle name="Normal 9 13 6" xfId="29760"/>
    <cellStyle name="Normal 9 14" xfId="17011"/>
    <cellStyle name="Normal 9 14 2" xfId="17012"/>
    <cellStyle name="Normal 9 14 2 2" xfId="23752"/>
    <cellStyle name="Normal 9 14 2 2 2" xfId="35722"/>
    <cellStyle name="Normal 9 14 2 3" xfId="29765"/>
    <cellStyle name="Normal 9 14 3" xfId="17013"/>
    <cellStyle name="Normal 9 14 3 2" xfId="23753"/>
    <cellStyle name="Normal 9 14 3 2 2" xfId="35723"/>
    <cellStyle name="Normal 9 14 3 3" xfId="29766"/>
    <cellStyle name="Normal 9 14 4" xfId="17014"/>
    <cellStyle name="Normal 9 14 4 2" xfId="23754"/>
    <cellStyle name="Normal 9 14 4 2 2" xfId="35724"/>
    <cellStyle name="Normal 9 14 4 3" xfId="29767"/>
    <cellStyle name="Normal 9 14 5" xfId="23751"/>
    <cellStyle name="Normal 9 14 5 2" xfId="35721"/>
    <cellStyle name="Normal 9 14 6" xfId="29764"/>
    <cellStyle name="Normal 9 15" xfId="17015"/>
    <cellStyle name="Normal 9 15 2" xfId="17016"/>
    <cellStyle name="Normal 9 15 2 2" xfId="23756"/>
    <cellStyle name="Normal 9 15 2 2 2" xfId="35726"/>
    <cellStyle name="Normal 9 15 2 3" xfId="29769"/>
    <cellStyle name="Normal 9 15 3" xfId="17017"/>
    <cellStyle name="Normal 9 15 3 2" xfId="23757"/>
    <cellStyle name="Normal 9 15 3 2 2" xfId="35727"/>
    <cellStyle name="Normal 9 15 3 3" xfId="29770"/>
    <cellStyle name="Normal 9 15 4" xfId="17018"/>
    <cellStyle name="Normal 9 15 4 2" xfId="23758"/>
    <cellStyle name="Normal 9 15 4 2 2" xfId="35728"/>
    <cellStyle name="Normal 9 15 4 3" xfId="29771"/>
    <cellStyle name="Normal 9 15 5" xfId="23755"/>
    <cellStyle name="Normal 9 15 5 2" xfId="35725"/>
    <cellStyle name="Normal 9 15 6" xfId="29768"/>
    <cellStyle name="Normal 9 16" xfId="17019"/>
    <cellStyle name="Normal 9 16 2" xfId="17020"/>
    <cellStyle name="Normal 9 16 2 2" xfId="23760"/>
    <cellStyle name="Normal 9 16 2 2 2" xfId="35730"/>
    <cellStyle name="Normal 9 16 2 3" xfId="29773"/>
    <cellStyle name="Normal 9 16 3" xfId="17021"/>
    <cellStyle name="Normal 9 16 3 2" xfId="23761"/>
    <cellStyle name="Normal 9 16 3 2 2" xfId="35731"/>
    <cellStyle name="Normal 9 16 3 3" xfId="29774"/>
    <cellStyle name="Normal 9 16 4" xfId="17022"/>
    <cellStyle name="Normal 9 16 4 2" xfId="23762"/>
    <cellStyle name="Normal 9 16 4 2 2" xfId="35732"/>
    <cellStyle name="Normal 9 16 4 3" xfId="29775"/>
    <cellStyle name="Normal 9 16 5" xfId="23759"/>
    <cellStyle name="Normal 9 16 5 2" xfId="35729"/>
    <cellStyle name="Normal 9 16 6" xfId="29772"/>
    <cellStyle name="Normal 9 17" xfId="17023"/>
    <cellStyle name="Normal 9 17 2" xfId="17024"/>
    <cellStyle name="Normal 9 17 2 2" xfId="23764"/>
    <cellStyle name="Normal 9 17 2 2 2" xfId="35734"/>
    <cellStyle name="Normal 9 17 2 3" xfId="29777"/>
    <cellStyle name="Normal 9 17 3" xfId="17025"/>
    <cellStyle name="Normal 9 17 3 2" xfId="23765"/>
    <cellStyle name="Normal 9 17 3 2 2" xfId="35735"/>
    <cellStyle name="Normal 9 17 3 3" xfId="29778"/>
    <cellStyle name="Normal 9 17 4" xfId="17026"/>
    <cellStyle name="Normal 9 17 4 2" xfId="23766"/>
    <cellStyle name="Normal 9 17 4 2 2" xfId="35736"/>
    <cellStyle name="Normal 9 17 4 3" xfId="29779"/>
    <cellStyle name="Normal 9 17 5" xfId="23763"/>
    <cellStyle name="Normal 9 17 5 2" xfId="35733"/>
    <cellStyle name="Normal 9 17 6" xfId="29776"/>
    <cellStyle name="Normal 9 18" xfId="17027"/>
    <cellStyle name="Normal 9 18 2" xfId="17028"/>
    <cellStyle name="Normal 9 18 2 2" xfId="17029"/>
    <cellStyle name="Normal 9 18 2 2 2" xfId="17030"/>
    <cellStyle name="Normal 9 18 2 2 2 2" xfId="23770"/>
    <cellStyle name="Normal 9 18 2 2 2 2 2" xfId="35740"/>
    <cellStyle name="Normal 9 18 2 2 2 3" xfId="29783"/>
    <cellStyle name="Normal 9 18 2 2 3" xfId="23769"/>
    <cellStyle name="Normal 9 18 2 2 3 2" xfId="35739"/>
    <cellStyle name="Normal 9 18 2 2 4" xfId="29782"/>
    <cellStyle name="Normal 9 18 2 3" xfId="17031"/>
    <cellStyle name="Normal 9 18 2 3 2" xfId="23771"/>
    <cellStyle name="Normal 9 18 2 3 2 2" xfId="35741"/>
    <cellStyle name="Normal 9 18 2 3 3" xfId="29784"/>
    <cellStyle name="Normal 9 18 2 4" xfId="23768"/>
    <cellStyle name="Normal 9 18 2 4 2" xfId="35738"/>
    <cellStyle name="Normal 9 18 2 5" xfId="29781"/>
    <cellStyle name="Normal 9 18 3" xfId="17032"/>
    <cellStyle name="Normal 9 18 3 2" xfId="17033"/>
    <cellStyle name="Normal 9 18 3 2 2" xfId="23773"/>
    <cellStyle name="Normal 9 18 3 2 2 2" xfId="35743"/>
    <cellStyle name="Normal 9 18 3 2 3" xfId="29786"/>
    <cellStyle name="Normal 9 18 3 3" xfId="23772"/>
    <cellStyle name="Normal 9 18 3 3 2" xfId="35742"/>
    <cellStyle name="Normal 9 18 3 4" xfId="29785"/>
    <cellStyle name="Normal 9 18 4" xfId="17034"/>
    <cellStyle name="Normal 9 18 4 2" xfId="23774"/>
    <cellStyle name="Normal 9 18 4 2 2" xfId="35744"/>
    <cellStyle name="Normal 9 18 4 3" xfId="29787"/>
    <cellStyle name="Normal 9 18 5" xfId="23767"/>
    <cellStyle name="Normal 9 18 5 2" xfId="35737"/>
    <cellStyle name="Normal 9 18 6" xfId="29780"/>
    <cellStyle name="Normal 9 19" xfId="17035"/>
    <cellStyle name="Normal 9 19 2" xfId="23775"/>
    <cellStyle name="Normal 9 19 2 2" xfId="35745"/>
    <cellStyle name="Normal 9 19 3" xfId="29788"/>
    <cellStyle name="Normal 9 2" xfId="17036"/>
    <cellStyle name="Normal 9 2 10" xfId="23776"/>
    <cellStyle name="Normal 9 2 10 2" xfId="35746"/>
    <cellStyle name="Normal 9 2 11" xfId="29789"/>
    <cellStyle name="Normal 9 2 2" xfId="17037"/>
    <cellStyle name="Normal 9 2 2 10" xfId="17038"/>
    <cellStyle name="Normal 9 2 2 10 2" xfId="23778"/>
    <cellStyle name="Normal 9 2 2 10 2 2" xfId="35748"/>
    <cellStyle name="Normal 9 2 2 10 3" xfId="29791"/>
    <cellStyle name="Normal 9 2 2 11" xfId="17039"/>
    <cellStyle name="Normal 9 2 2 11 2" xfId="23779"/>
    <cellStyle name="Normal 9 2 2 11 2 2" xfId="35749"/>
    <cellStyle name="Normal 9 2 2 11 3" xfId="29792"/>
    <cellStyle name="Normal 9 2 2 12" xfId="23777"/>
    <cellStyle name="Normal 9 2 2 12 2" xfId="35747"/>
    <cellStyle name="Normal 9 2 2 13" xfId="29790"/>
    <cellStyle name="Normal 9 2 2 2" xfId="17040"/>
    <cellStyle name="Normal 9 2 2 2 2" xfId="17041"/>
    <cellStyle name="Normal 9 2 2 2 2 2" xfId="17042"/>
    <cellStyle name="Normal 9 2 2 2 2 2 2" xfId="23782"/>
    <cellStyle name="Normal 9 2 2 2 2 2 2 2" xfId="35752"/>
    <cellStyle name="Normal 9 2 2 2 2 2 3" xfId="29795"/>
    <cellStyle name="Normal 9 2 2 2 2 3" xfId="17043"/>
    <cellStyle name="Normal 9 2 2 2 2 3 2" xfId="23783"/>
    <cellStyle name="Normal 9 2 2 2 2 3 2 2" xfId="35753"/>
    <cellStyle name="Normal 9 2 2 2 2 3 3" xfId="29796"/>
    <cellStyle name="Normal 9 2 2 2 2 4" xfId="17044"/>
    <cellStyle name="Normal 9 2 2 2 2 5" xfId="17045"/>
    <cellStyle name="Normal 9 2 2 2 2 6" xfId="23781"/>
    <cellStyle name="Normal 9 2 2 2 2 6 2" xfId="35751"/>
    <cellStyle name="Normal 9 2 2 2 2 7" xfId="29794"/>
    <cellStyle name="Normal 9 2 2 2 3" xfId="17046"/>
    <cellStyle name="Normal 9 2 2 2 3 2" xfId="23784"/>
    <cellStyle name="Normal 9 2 2 2 3 2 2" xfId="35754"/>
    <cellStyle name="Normal 9 2 2 2 3 3" xfId="29797"/>
    <cellStyle name="Normal 9 2 2 2 4" xfId="17047"/>
    <cellStyle name="Normal 9 2 2 2 4 2" xfId="23785"/>
    <cellStyle name="Normal 9 2 2 2 4 2 2" xfId="35755"/>
    <cellStyle name="Normal 9 2 2 2 4 3" xfId="29798"/>
    <cellStyle name="Normal 9 2 2 2 5" xfId="17048"/>
    <cellStyle name="Normal 9 2 2 2 5 2" xfId="17049"/>
    <cellStyle name="Normal 9 2 2 2 5 3" xfId="23786"/>
    <cellStyle name="Normal 9 2 2 2 5 3 2" xfId="35756"/>
    <cellStyle name="Normal 9 2 2 2 5 4" xfId="29799"/>
    <cellStyle name="Normal 9 2 2 2 6" xfId="17050"/>
    <cellStyle name="Normal 9 2 2 2 6 2" xfId="17051"/>
    <cellStyle name="Normal 9 2 2 2 6 3" xfId="23787"/>
    <cellStyle name="Normal 9 2 2 2 6 3 2" xfId="35757"/>
    <cellStyle name="Normal 9 2 2 2 6 4" xfId="29800"/>
    <cellStyle name="Normal 9 2 2 2 7" xfId="23780"/>
    <cellStyle name="Normal 9 2 2 2 7 2" xfId="35750"/>
    <cellStyle name="Normal 9 2 2 2 8" xfId="29793"/>
    <cellStyle name="Normal 9 2 2 3" xfId="17052"/>
    <cellStyle name="Normal 9 2 2 3 2" xfId="17053"/>
    <cellStyle name="Normal 9 2 2 3 2 2" xfId="17054"/>
    <cellStyle name="Normal 9 2 2 3 2 2 2" xfId="23790"/>
    <cellStyle name="Normal 9 2 2 3 2 2 2 2" xfId="35760"/>
    <cellStyle name="Normal 9 2 2 3 2 2 3" xfId="29803"/>
    <cellStyle name="Normal 9 2 2 3 2 3" xfId="23789"/>
    <cellStyle name="Normal 9 2 2 3 2 3 2" xfId="35759"/>
    <cellStyle name="Normal 9 2 2 3 2 4" xfId="29802"/>
    <cellStyle name="Normal 9 2 2 3 3" xfId="17055"/>
    <cellStyle name="Normal 9 2 2 3 3 2" xfId="23791"/>
    <cellStyle name="Normal 9 2 2 3 3 2 2" xfId="35761"/>
    <cellStyle name="Normal 9 2 2 3 3 3" xfId="29804"/>
    <cellStyle name="Normal 9 2 2 3 4" xfId="17056"/>
    <cellStyle name="Normal 9 2 2 3 4 2" xfId="17057"/>
    <cellStyle name="Normal 9 2 2 3 4 3" xfId="23792"/>
    <cellStyle name="Normal 9 2 2 3 4 3 2" xfId="35762"/>
    <cellStyle name="Normal 9 2 2 3 4 4" xfId="29805"/>
    <cellStyle name="Normal 9 2 2 3 5" xfId="17058"/>
    <cellStyle name="Normal 9 2 2 3 6" xfId="23788"/>
    <cellStyle name="Normal 9 2 2 3 6 2" xfId="35758"/>
    <cellStyle name="Normal 9 2 2 3 7" xfId="29801"/>
    <cellStyle name="Normal 9 2 2 4" xfId="17059"/>
    <cellStyle name="Normal 9 2 2 4 2" xfId="23793"/>
    <cellStyle name="Normal 9 2 2 4 2 2" xfId="35763"/>
    <cellStyle name="Normal 9 2 2 4 3" xfId="29806"/>
    <cellStyle name="Normal 9 2 2 5" xfId="17060"/>
    <cellStyle name="Normal 9 2 2 5 2" xfId="23794"/>
    <cellStyle name="Normal 9 2 2 5 2 2" xfId="35764"/>
    <cellStyle name="Normal 9 2 2 5 3" xfId="29807"/>
    <cellStyle name="Normal 9 2 2 6" xfId="17061"/>
    <cellStyle name="Normal 9 2 2 6 2" xfId="17062"/>
    <cellStyle name="Normal 9 2 2 6 3" xfId="23795"/>
    <cellStyle name="Normal 9 2 2 6 3 2" xfId="35765"/>
    <cellStyle name="Normal 9 2 2 6 4" xfId="29808"/>
    <cellStyle name="Normal 9 2 2 7" xfId="17063"/>
    <cellStyle name="Normal 9 2 2 7 2" xfId="17064"/>
    <cellStyle name="Normal 9 2 2 7 3" xfId="23796"/>
    <cellStyle name="Normal 9 2 2 7 3 2" xfId="35766"/>
    <cellStyle name="Normal 9 2 2 7 4" xfId="29809"/>
    <cellStyle name="Normal 9 2 2 8" xfId="17065"/>
    <cellStyle name="Normal 9 2 2 8 2" xfId="23797"/>
    <cellStyle name="Normal 9 2 2 8 2 2" xfId="35767"/>
    <cellStyle name="Normal 9 2 2 8 3" xfId="29810"/>
    <cellStyle name="Normal 9 2 2 9" xfId="17066"/>
    <cellStyle name="Normal 9 2 2 9 2" xfId="23798"/>
    <cellStyle name="Normal 9 2 2 9 2 2" xfId="35768"/>
    <cellStyle name="Normal 9 2 2 9 3" xfId="29811"/>
    <cellStyle name="Normal 9 2 3" xfId="17067"/>
    <cellStyle name="Normal 9 2 3 2" xfId="17068"/>
    <cellStyle name="Normal 9 2 3 2 2" xfId="17069"/>
    <cellStyle name="Normal 9 2 3 2 2 2" xfId="23801"/>
    <cellStyle name="Normal 9 2 3 2 2 2 2" xfId="35771"/>
    <cellStyle name="Normal 9 2 3 2 2 3" xfId="29814"/>
    <cellStyle name="Normal 9 2 3 2 3" xfId="17070"/>
    <cellStyle name="Normal 9 2 3 2 3 2" xfId="23802"/>
    <cellStyle name="Normal 9 2 3 2 3 2 2" xfId="35772"/>
    <cellStyle name="Normal 9 2 3 2 3 3" xfId="29815"/>
    <cellStyle name="Normal 9 2 3 2 4" xfId="17071"/>
    <cellStyle name="Normal 9 2 3 2 5" xfId="17072"/>
    <cellStyle name="Normal 9 2 3 2 6" xfId="23800"/>
    <cellStyle name="Normal 9 2 3 2 6 2" xfId="35770"/>
    <cellStyle name="Normal 9 2 3 2 7" xfId="29813"/>
    <cellStyle name="Normal 9 2 3 3" xfId="17073"/>
    <cellStyle name="Normal 9 2 3 3 2" xfId="23803"/>
    <cellStyle name="Normal 9 2 3 3 2 2" xfId="35773"/>
    <cellStyle name="Normal 9 2 3 3 3" xfId="29816"/>
    <cellStyle name="Normal 9 2 3 4" xfId="17074"/>
    <cellStyle name="Normal 9 2 3 4 2" xfId="23804"/>
    <cellStyle name="Normal 9 2 3 4 2 2" xfId="35774"/>
    <cellStyle name="Normal 9 2 3 4 3" xfId="29817"/>
    <cellStyle name="Normal 9 2 3 5" xfId="17075"/>
    <cellStyle name="Normal 9 2 3 6" xfId="17076"/>
    <cellStyle name="Normal 9 2 3 7" xfId="23799"/>
    <cellStyle name="Normal 9 2 3 7 2" xfId="35769"/>
    <cellStyle name="Normal 9 2 3 8" xfId="29812"/>
    <cellStyle name="Normal 9 2 4" xfId="17077"/>
    <cellStyle name="Normal 9 2 4 2" xfId="17078"/>
    <cellStyle name="Normal 9 2 4 2 2" xfId="23806"/>
    <cellStyle name="Normal 9 2 4 2 2 2" xfId="35776"/>
    <cellStyle name="Normal 9 2 4 2 3" xfId="29819"/>
    <cellStyle name="Normal 9 2 4 3" xfId="17079"/>
    <cellStyle name="Normal 9 2 4 3 2" xfId="23807"/>
    <cellStyle name="Normal 9 2 4 3 2 2" xfId="35777"/>
    <cellStyle name="Normal 9 2 4 3 3" xfId="29820"/>
    <cellStyle name="Normal 9 2 4 4" xfId="17080"/>
    <cellStyle name="Normal 9 2 4 5" xfId="17081"/>
    <cellStyle name="Normal 9 2 4 6" xfId="23805"/>
    <cellStyle name="Normal 9 2 4 6 2" xfId="35775"/>
    <cellStyle name="Normal 9 2 4 7" xfId="29818"/>
    <cellStyle name="Normal 9 2 5" xfId="17082"/>
    <cellStyle name="Normal 9 2 5 2" xfId="23808"/>
    <cellStyle name="Normal 9 2 5 2 2" xfId="35778"/>
    <cellStyle name="Normal 9 2 5 3" xfId="29821"/>
    <cellStyle name="Normal 9 2 6" xfId="17083"/>
    <cellStyle name="Normal 9 2 6 2" xfId="23809"/>
    <cellStyle name="Normal 9 2 6 2 2" xfId="35779"/>
    <cellStyle name="Normal 9 2 6 3" xfId="29822"/>
    <cellStyle name="Normal 9 2 7" xfId="17084"/>
    <cellStyle name="Normal 9 2 7 2" xfId="17085"/>
    <cellStyle name="Normal 9 2 7 3" xfId="23810"/>
    <cellStyle name="Normal 9 2 7 3 2" xfId="35780"/>
    <cellStyle name="Normal 9 2 7 4" xfId="29823"/>
    <cellStyle name="Normal 9 2 8" xfId="17086"/>
    <cellStyle name="Normal 9 2 8 2" xfId="17087"/>
    <cellStyle name="Normal 9 2 8 3" xfId="17088"/>
    <cellStyle name="Normal 9 2 8 4" xfId="23811"/>
    <cellStyle name="Normal 9 2 8 4 2" xfId="35781"/>
    <cellStyle name="Normal 9 2 8 5" xfId="29824"/>
    <cellStyle name="Normal 9 2 9" xfId="17089"/>
    <cellStyle name="Normal 9 20" xfId="17090"/>
    <cellStyle name="Normal 9 20 2" xfId="23812"/>
    <cellStyle name="Normal 9 20 2 2" xfId="35782"/>
    <cellStyle name="Normal 9 20 3" xfId="29825"/>
    <cellStyle name="Normal 9 21" xfId="17091"/>
    <cellStyle name="Normal 9 21 2" xfId="23813"/>
    <cellStyle name="Normal 9 21 2 2" xfId="35783"/>
    <cellStyle name="Normal 9 21 3" xfId="29826"/>
    <cellStyle name="Normal 9 22" xfId="17092"/>
    <cellStyle name="Normal 9 22 2" xfId="23814"/>
    <cellStyle name="Normal 9 22 2 2" xfId="35784"/>
    <cellStyle name="Normal 9 22 3" xfId="29827"/>
    <cellStyle name="Normal 9 3" xfId="17093"/>
    <cellStyle name="Normal 9 3 10" xfId="29828"/>
    <cellStyle name="Normal 9 3 2" xfId="17094"/>
    <cellStyle name="Normal 9 3 2 2" xfId="17095"/>
    <cellStyle name="Normal 9 3 2 2 2" xfId="17096"/>
    <cellStyle name="Normal 9 3 2 2 2 2" xfId="23818"/>
    <cellStyle name="Normal 9 3 2 2 2 2 2" xfId="35788"/>
    <cellStyle name="Normal 9 3 2 2 2 3" xfId="29831"/>
    <cellStyle name="Normal 9 3 2 2 3" xfId="17097"/>
    <cellStyle name="Normal 9 3 2 2 3 2" xfId="23819"/>
    <cellStyle name="Normal 9 3 2 2 3 2 2" xfId="35789"/>
    <cellStyle name="Normal 9 3 2 2 3 3" xfId="29832"/>
    <cellStyle name="Normal 9 3 2 2 4" xfId="17098"/>
    <cellStyle name="Normal 9 3 2 2 5" xfId="17099"/>
    <cellStyle name="Normal 9 3 2 2 6" xfId="23817"/>
    <cellStyle name="Normal 9 3 2 2 6 2" xfId="35787"/>
    <cellStyle name="Normal 9 3 2 2 7" xfId="29830"/>
    <cellStyle name="Normal 9 3 2 3" xfId="17100"/>
    <cellStyle name="Normal 9 3 2 3 2" xfId="17101"/>
    <cellStyle name="Normal 9 3 2 3 2 2" xfId="23821"/>
    <cellStyle name="Normal 9 3 2 3 2 2 2" xfId="35791"/>
    <cellStyle name="Normal 9 3 2 3 2 3" xfId="29834"/>
    <cellStyle name="Normal 9 3 2 3 3" xfId="23820"/>
    <cellStyle name="Normal 9 3 2 3 3 2" xfId="35790"/>
    <cellStyle name="Normal 9 3 2 3 4" xfId="29833"/>
    <cellStyle name="Normal 9 3 2 4" xfId="17102"/>
    <cellStyle name="Normal 9 3 2 4 2" xfId="23822"/>
    <cellStyle name="Normal 9 3 2 4 2 2" xfId="35792"/>
    <cellStyle name="Normal 9 3 2 4 3" xfId="29835"/>
    <cellStyle name="Normal 9 3 2 5" xfId="17103"/>
    <cellStyle name="Normal 9 3 2 5 2" xfId="17104"/>
    <cellStyle name="Normal 9 3 2 5 3" xfId="23823"/>
    <cellStyle name="Normal 9 3 2 5 3 2" xfId="35793"/>
    <cellStyle name="Normal 9 3 2 5 4" xfId="29836"/>
    <cellStyle name="Normal 9 3 2 6" xfId="17105"/>
    <cellStyle name="Normal 9 3 2 6 2" xfId="17106"/>
    <cellStyle name="Normal 9 3 2 6 3" xfId="23824"/>
    <cellStyle name="Normal 9 3 2 6 3 2" xfId="35794"/>
    <cellStyle name="Normal 9 3 2 6 4" xfId="29837"/>
    <cellStyle name="Normal 9 3 2 7" xfId="17107"/>
    <cellStyle name="Normal 9 3 2 7 2" xfId="23825"/>
    <cellStyle name="Normal 9 3 2 7 2 2" xfId="35795"/>
    <cellStyle name="Normal 9 3 2 7 3" xfId="29838"/>
    <cellStyle name="Normal 9 3 2 8" xfId="23816"/>
    <cellStyle name="Normal 9 3 2 8 2" xfId="35786"/>
    <cellStyle name="Normal 9 3 2 9" xfId="29829"/>
    <cellStyle name="Normal 9 3 3" xfId="17108"/>
    <cellStyle name="Normal 9 3 3 2" xfId="17109"/>
    <cellStyle name="Normal 9 3 3 2 2" xfId="17110"/>
    <cellStyle name="Normal 9 3 3 2 2 2" xfId="23828"/>
    <cellStyle name="Normal 9 3 3 2 2 2 2" xfId="35798"/>
    <cellStyle name="Normal 9 3 3 2 2 3" xfId="29841"/>
    <cellStyle name="Normal 9 3 3 2 3" xfId="23827"/>
    <cellStyle name="Normal 9 3 3 2 3 2" xfId="35797"/>
    <cellStyle name="Normal 9 3 3 2 4" xfId="29840"/>
    <cellStyle name="Normal 9 3 3 3" xfId="17111"/>
    <cellStyle name="Normal 9 3 3 3 2" xfId="23829"/>
    <cellStyle name="Normal 9 3 3 3 2 2" xfId="35799"/>
    <cellStyle name="Normal 9 3 3 3 3" xfId="29842"/>
    <cellStyle name="Normal 9 3 3 4" xfId="17112"/>
    <cellStyle name="Normal 9 3 3 4 2" xfId="17113"/>
    <cellStyle name="Normal 9 3 3 4 3" xfId="23830"/>
    <cellStyle name="Normal 9 3 3 4 3 2" xfId="35800"/>
    <cellStyle name="Normal 9 3 3 4 4" xfId="29843"/>
    <cellStyle name="Normal 9 3 3 5" xfId="17114"/>
    <cellStyle name="Normal 9 3 3 6" xfId="23826"/>
    <cellStyle name="Normal 9 3 3 6 2" xfId="35796"/>
    <cellStyle name="Normal 9 3 3 7" xfId="29839"/>
    <cellStyle name="Normal 9 3 4" xfId="17115"/>
    <cellStyle name="Normal 9 3 4 2" xfId="17116"/>
    <cellStyle name="Normal 9 3 4 2 2" xfId="23832"/>
    <cellStyle name="Normal 9 3 4 2 2 2" xfId="35802"/>
    <cellStyle name="Normal 9 3 4 2 3" xfId="29845"/>
    <cellStyle name="Normal 9 3 4 3" xfId="17117"/>
    <cellStyle name="Normal 9 3 4 3 2" xfId="23833"/>
    <cellStyle name="Normal 9 3 4 3 2 2" xfId="35803"/>
    <cellStyle name="Normal 9 3 4 3 3" xfId="29846"/>
    <cellStyle name="Normal 9 3 4 4" xfId="23831"/>
    <cellStyle name="Normal 9 3 4 4 2" xfId="35801"/>
    <cellStyle name="Normal 9 3 4 5" xfId="29844"/>
    <cellStyle name="Normal 9 3 5" xfId="17118"/>
    <cellStyle name="Normal 9 3 5 2" xfId="23834"/>
    <cellStyle name="Normal 9 3 5 2 2" xfId="35804"/>
    <cellStyle name="Normal 9 3 5 3" xfId="29847"/>
    <cellStyle name="Normal 9 3 6" xfId="17119"/>
    <cellStyle name="Normal 9 3 6 2" xfId="17120"/>
    <cellStyle name="Normal 9 3 6 3" xfId="23835"/>
    <cellStyle name="Normal 9 3 6 3 2" xfId="35805"/>
    <cellStyle name="Normal 9 3 6 4" xfId="29848"/>
    <cellStyle name="Normal 9 3 7" xfId="17121"/>
    <cellStyle name="Normal 9 3 7 2" xfId="17122"/>
    <cellStyle name="Normal 9 3 7 3" xfId="23836"/>
    <cellStyle name="Normal 9 3 7 3 2" xfId="35806"/>
    <cellStyle name="Normal 9 3 7 4" xfId="29849"/>
    <cellStyle name="Normal 9 3 8" xfId="17123"/>
    <cellStyle name="Normal 9 3 8 2" xfId="23837"/>
    <cellStyle name="Normal 9 3 8 2 2" xfId="35807"/>
    <cellStyle name="Normal 9 3 8 3" xfId="29850"/>
    <cellStyle name="Normal 9 3 9" xfId="23815"/>
    <cellStyle name="Normal 9 3 9 2" xfId="35785"/>
    <cellStyle name="Normal 9 4" xfId="17124"/>
    <cellStyle name="Normal 9 4 2" xfId="17125"/>
    <cellStyle name="Normal 9 4 2 2" xfId="17126"/>
    <cellStyle name="Normal 9 4 2 2 2" xfId="23840"/>
    <cellStyle name="Normal 9 4 2 2 2 2" xfId="35810"/>
    <cellStyle name="Normal 9 4 2 2 3" xfId="29853"/>
    <cellStyle name="Normal 9 4 2 3" xfId="17127"/>
    <cellStyle name="Normal 9 4 2 3 2" xfId="23841"/>
    <cellStyle name="Normal 9 4 2 3 2 2" xfId="35811"/>
    <cellStyle name="Normal 9 4 2 3 3" xfId="29854"/>
    <cellStyle name="Normal 9 4 2 4" xfId="17128"/>
    <cellStyle name="Normal 9 4 2 4 2" xfId="17129"/>
    <cellStyle name="Normal 9 4 2 4 3" xfId="23842"/>
    <cellStyle name="Normal 9 4 2 4 3 2" xfId="35812"/>
    <cellStyle name="Normal 9 4 2 4 4" xfId="29855"/>
    <cellStyle name="Normal 9 4 2 5" xfId="17130"/>
    <cellStyle name="Normal 9 4 2 5 2" xfId="17131"/>
    <cellStyle name="Normal 9 4 2 5 3" xfId="23843"/>
    <cellStyle name="Normal 9 4 2 5 3 2" xfId="35813"/>
    <cellStyle name="Normal 9 4 2 5 4" xfId="29856"/>
    <cellStyle name="Normal 9 4 2 6" xfId="23839"/>
    <cellStyle name="Normal 9 4 2 6 2" xfId="35809"/>
    <cellStyle name="Normal 9 4 2 7" xfId="29852"/>
    <cellStyle name="Normal 9 4 3" xfId="17132"/>
    <cellStyle name="Normal 9 4 3 2" xfId="23844"/>
    <cellStyle name="Normal 9 4 3 2 2" xfId="35814"/>
    <cellStyle name="Normal 9 4 3 3" xfId="29857"/>
    <cellStyle name="Normal 9 4 4" xfId="17133"/>
    <cellStyle name="Normal 9 4 4 2" xfId="23845"/>
    <cellStyle name="Normal 9 4 4 2 2" xfId="35815"/>
    <cellStyle name="Normal 9 4 4 3" xfId="29858"/>
    <cellStyle name="Normal 9 4 5" xfId="17134"/>
    <cellStyle name="Normal 9 4 5 2" xfId="17135"/>
    <cellStyle name="Normal 9 4 5 3" xfId="23846"/>
    <cellStyle name="Normal 9 4 5 3 2" xfId="35816"/>
    <cellStyle name="Normal 9 4 5 4" xfId="29859"/>
    <cellStyle name="Normal 9 4 6" xfId="17136"/>
    <cellStyle name="Normal 9 4 7" xfId="23838"/>
    <cellStyle name="Normal 9 4 7 2" xfId="35808"/>
    <cellStyle name="Normal 9 4 8" xfId="29851"/>
    <cellStyle name="Normal 9 5" xfId="17137"/>
    <cellStyle name="Normal 9 5 2" xfId="17138"/>
    <cellStyle name="Normal 9 5 2 2" xfId="17139"/>
    <cellStyle name="Normal 9 5 2 2 2" xfId="23849"/>
    <cellStyle name="Normal 9 5 2 2 2 2" xfId="35819"/>
    <cellStyle name="Normal 9 5 2 2 3" xfId="29862"/>
    <cellStyle name="Normal 9 5 2 3" xfId="17140"/>
    <cellStyle name="Normal 9 5 2 3 2" xfId="23850"/>
    <cellStyle name="Normal 9 5 2 3 2 2" xfId="35820"/>
    <cellStyle name="Normal 9 5 2 3 3" xfId="29863"/>
    <cellStyle name="Normal 9 5 2 4" xfId="17141"/>
    <cellStyle name="Normal 9 5 2 4 2" xfId="23851"/>
    <cellStyle name="Normal 9 5 2 4 2 2" xfId="35821"/>
    <cellStyle name="Normal 9 5 2 4 3" xfId="29864"/>
    <cellStyle name="Normal 9 5 2 5" xfId="17142"/>
    <cellStyle name="Normal 9 5 2 5 2" xfId="23852"/>
    <cellStyle name="Normal 9 5 2 5 2 2" xfId="35822"/>
    <cellStyle name="Normal 9 5 2 5 3" xfId="29865"/>
    <cellStyle name="Normal 9 5 2 6" xfId="23848"/>
    <cellStyle name="Normal 9 5 2 6 2" xfId="35818"/>
    <cellStyle name="Normal 9 5 2 7" xfId="29861"/>
    <cellStyle name="Normal 9 5 3" xfId="17143"/>
    <cellStyle name="Normal 9 5 3 2" xfId="17144"/>
    <cellStyle name="Normal 9 5 3 2 2" xfId="23854"/>
    <cellStyle name="Normal 9 5 3 2 2 2" xfId="35824"/>
    <cellStyle name="Normal 9 5 3 2 3" xfId="29867"/>
    <cellStyle name="Normal 9 5 3 3" xfId="17145"/>
    <cellStyle name="Normal 9 5 3 3 2" xfId="23855"/>
    <cellStyle name="Normal 9 5 3 3 2 2" xfId="35825"/>
    <cellStyle name="Normal 9 5 3 3 3" xfId="29868"/>
    <cellStyle name="Normal 9 5 3 4" xfId="17146"/>
    <cellStyle name="Normal 9 5 3 4 2" xfId="23856"/>
    <cellStyle name="Normal 9 5 3 4 2 2" xfId="35826"/>
    <cellStyle name="Normal 9 5 3 4 3" xfId="29869"/>
    <cellStyle name="Normal 9 5 3 5" xfId="23853"/>
    <cellStyle name="Normal 9 5 3 5 2" xfId="35823"/>
    <cellStyle name="Normal 9 5 3 6" xfId="29866"/>
    <cellStyle name="Normal 9 5 4" xfId="17147"/>
    <cellStyle name="Normal 9 5 4 2" xfId="17148"/>
    <cellStyle name="Normal 9 5 4 2 2" xfId="23858"/>
    <cellStyle name="Normal 9 5 4 2 2 2" xfId="35828"/>
    <cellStyle name="Normal 9 5 4 2 3" xfId="29871"/>
    <cellStyle name="Normal 9 5 4 3" xfId="17149"/>
    <cellStyle name="Normal 9 5 4 3 2" xfId="23859"/>
    <cellStyle name="Normal 9 5 4 3 2 2" xfId="35829"/>
    <cellStyle name="Normal 9 5 4 3 3" xfId="29872"/>
    <cellStyle name="Normal 9 5 4 4" xfId="17150"/>
    <cellStyle name="Normal 9 5 4 5" xfId="23857"/>
    <cellStyle name="Normal 9 5 4 5 2" xfId="35827"/>
    <cellStyle name="Normal 9 5 4 6" xfId="29870"/>
    <cellStyle name="Normal 9 5 5" xfId="17151"/>
    <cellStyle name="Normal 9 5 5 2" xfId="17152"/>
    <cellStyle name="Normal 9 5 5 3" xfId="23860"/>
    <cellStyle name="Normal 9 5 5 3 2" xfId="35830"/>
    <cellStyle name="Normal 9 5 5 4" xfId="29873"/>
    <cellStyle name="Normal 9 5 6" xfId="17153"/>
    <cellStyle name="Normal 9 5 6 2" xfId="23861"/>
    <cellStyle name="Normal 9 5 6 2 2" xfId="35831"/>
    <cellStyle name="Normal 9 5 6 3" xfId="29874"/>
    <cellStyle name="Normal 9 5 7" xfId="23847"/>
    <cellStyle name="Normal 9 5 7 2" xfId="35817"/>
    <cellStyle name="Normal 9 5 8" xfId="29860"/>
    <cellStyle name="Normal 9 6" xfId="17154"/>
    <cellStyle name="Normal 9 6 2" xfId="17155"/>
    <cellStyle name="Normal 9 6 2 2" xfId="17156"/>
    <cellStyle name="Normal 9 6 2 2 2" xfId="23864"/>
    <cellStyle name="Normal 9 6 2 2 2 2" xfId="35834"/>
    <cellStyle name="Normal 9 6 2 2 3" xfId="29877"/>
    <cellStyle name="Normal 9 6 2 3" xfId="17157"/>
    <cellStyle name="Normal 9 6 2 3 2" xfId="23865"/>
    <cellStyle name="Normal 9 6 2 3 2 2" xfId="35835"/>
    <cellStyle name="Normal 9 6 2 3 3" xfId="29878"/>
    <cellStyle name="Normal 9 6 2 4" xfId="17158"/>
    <cellStyle name="Normal 9 6 2 4 2" xfId="23866"/>
    <cellStyle name="Normal 9 6 2 4 2 2" xfId="35836"/>
    <cellStyle name="Normal 9 6 2 4 3" xfId="29879"/>
    <cellStyle name="Normal 9 6 2 5" xfId="23863"/>
    <cellStyle name="Normal 9 6 2 5 2" xfId="35833"/>
    <cellStyle name="Normal 9 6 2 6" xfId="29876"/>
    <cellStyle name="Normal 9 6 3" xfId="17159"/>
    <cellStyle name="Normal 9 6 3 2" xfId="17160"/>
    <cellStyle name="Normal 9 6 3 2 2" xfId="23868"/>
    <cellStyle name="Normal 9 6 3 2 2 2" xfId="35838"/>
    <cellStyle name="Normal 9 6 3 2 3" xfId="29881"/>
    <cellStyle name="Normal 9 6 3 3" xfId="23867"/>
    <cellStyle name="Normal 9 6 3 3 2" xfId="35837"/>
    <cellStyle name="Normal 9 6 3 4" xfId="29880"/>
    <cellStyle name="Normal 9 6 4" xfId="17161"/>
    <cellStyle name="Normal 9 6 4 2" xfId="17162"/>
    <cellStyle name="Normal 9 6 4 2 2" xfId="23870"/>
    <cellStyle name="Normal 9 6 4 2 2 2" xfId="35840"/>
    <cellStyle name="Normal 9 6 4 2 3" xfId="29883"/>
    <cellStyle name="Normal 9 6 4 3" xfId="23869"/>
    <cellStyle name="Normal 9 6 4 3 2" xfId="35839"/>
    <cellStyle name="Normal 9 6 4 4" xfId="29882"/>
    <cellStyle name="Normal 9 6 5" xfId="17163"/>
    <cellStyle name="Normal 9 6 5 2" xfId="23871"/>
    <cellStyle name="Normal 9 6 5 2 2" xfId="35841"/>
    <cellStyle name="Normal 9 6 5 3" xfId="29884"/>
    <cellStyle name="Normal 9 6 6" xfId="17164"/>
    <cellStyle name="Normal 9 6 6 2" xfId="23872"/>
    <cellStyle name="Normal 9 6 6 2 2" xfId="35842"/>
    <cellStyle name="Normal 9 6 6 3" xfId="29885"/>
    <cellStyle name="Normal 9 6 7" xfId="17165"/>
    <cellStyle name="Normal 9 6 7 2" xfId="23873"/>
    <cellStyle name="Normal 9 6 7 2 2" xfId="35843"/>
    <cellStyle name="Normal 9 6 7 3" xfId="29886"/>
    <cellStyle name="Normal 9 6 8" xfId="23862"/>
    <cellStyle name="Normal 9 6 8 2" xfId="35832"/>
    <cellStyle name="Normal 9 6 9" xfId="29875"/>
    <cellStyle name="Normal 9 7" xfId="17166"/>
    <cellStyle name="Normal 9 7 2" xfId="17167"/>
    <cellStyle name="Normal 9 7 2 2" xfId="17168"/>
    <cellStyle name="Normal 9 7 2 2 2" xfId="23876"/>
    <cellStyle name="Normal 9 7 2 2 2 2" xfId="35846"/>
    <cellStyle name="Normal 9 7 2 2 3" xfId="29889"/>
    <cellStyle name="Normal 9 7 2 3" xfId="23875"/>
    <cellStyle name="Normal 9 7 2 3 2" xfId="35845"/>
    <cellStyle name="Normal 9 7 2 4" xfId="29888"/>
    <cellStyle name="Normal 9 7 3" xfId="17169"/>
    <cellStyle name="Normal 9 7 3 2" xfId="23877"/>
    <cellStyle name="Normal 9 7 3 2 2" xfId="35847"/>
    <cellStyle name="Normal 9 7 3 3" xfId="29890"/>
    <cellStyle name="Normal 9 7 4" xfId="17170"/>
    <cellStyle name="Normal 9 7 4 2" xfId="23878"/>
    <cellStyle name="Normal 9 7 4 2 2" xfId="35848"/>
    <cellStyle name="Normal 9 7 4 3" xfId="29891"/>
    <cellStyle name="Normal 9 7 5" xfId="17171"/>
    <cellStyle name="Normal 9 7 5 2" xfId="23879"/>
    <cellStyle name="Normal 9 7 5 2 2" xfId="35849"/>
    <cellStyle name="Normal 9 7 5 3" xfId="29892"/>
    <cellStyle name="Normal 9 7 6" xfId="23874"/>
    <cellStyle name="Normal 9 7 6 2" xfId="35844"/>
    <cellStyle name="Normal 9 7 7" xfId="29887"/>
    <cellStyle name="Normal 9 8" xfId="17172"/>
    <cellStyle name="Normal 9 8 2" xfId="17173"/>
    <cellStyle name="Normal 9 8 2 2" xfId="23881"/>
    <cellStyle name="Normal 9 8 2 2 2" xfId="35851"/>
    <cellStyle name="Normal 9 8 2 3" xfId="29894"/>
    <cellStyle name="Normal 9 8 3" xfId="17174"/>
    <cellStyle name="Normal 9 8 3 2" xfId="23882"/>
    <cellStyle name="Normal 9 8 3 2 2" xfId="35852"/>
    <cellStyle name="Normal 9 8 3 3" xfId="29895"/>
    <cellStyle name="Normal 9 8 4" xfId="17175"/>
    <cellStyle name="Normal 9 8 4 2" xfId="23883"/>
    <cellStyle name="Normal 9 8 4 2 2" xfId="35853"/>
    <cellStyle name="Normal 9 8 4 3" xfId="29896"/>
    <cellStyle name="Normal 9 8 5" xfId="17176"/>
    <cellStyle name="Normal 9 8 5 2" xfId="23884"/>
    <cellStyle name="Normal 9 8 5 2 2" xfId="35854"/>
    <cellStyle name="Normal 9 8 5 3" xfId="29897"/>
    <cellStyle name="Normal 9 8 6" xfId="17177"/>
    <cellStyle name="Normal 9 8 7" xfId="23880"/>
    <cellStyle name="Normal 9 8 7 2" xfId="35850"/>
    <cellStyle name="Normal 9 8 8" xfId="29893"/>
    <cellStyle name="Normal 9 9" xfId="17178"/>
    <cellStyle name="Normal 9 9 2" xfId="17179"/>
    <cellStyle name="Normal 9 9 2 2" xfId="17180"/>
    <cellStyle name="Normal 9 9 2 3" xfId="23886"/>
    <cellStyle name="Normal 9 9 2 3 2" xfId="35856"/>
    <cellStyle name="Normal 9 9 2 4" xfId="29899"/>
    <cellStyle name="Normal 9 9 3" xfId="17181"/>
    <cellStyle name="Normal 9 9 3 2" xfId="17182"/>
    <cellStyle name="Normal 9 9 3 3" xfId="23887"/>
    <cellStyle name="Normal 9 9 3 3 2" xfId="35857"/>
    <cellStyle name="Normal 9 9 3 4" xfId="29900"/>
    <cellStyle name="Normal 9 9 4" xfId="17183"/>
    <cellStyle name="Normal 9 9 4 2" xfId="23888"/>
    <cellStyle name="Normal 9 9 4 2 2" xfId="35858"/>
    <cellStyle name="Normal 9 9 4 3" xfId="29901"/>
    <cellStyle name="Normal 9 9 5" xfId="17184"/>
    <cellStyle name="Normal 9 9 5 2" xfId="23889"/>
    <cellStyle name="Normal 9 9 5 2 2" xfId="35859"/>
    <cellStyle name="Normal 9 9 5 3" xfId="29902"/>
    <cellStyle name="Normal 9 9 6" xfId="17185"/>
    <cellStyle name="Normal 9 9 7" xfId="23885"/>
    <cellStyle name="Normal 9 9 7 2" xfId="35855"/>
    <cellStyle name="Normal 9 9 8" xfId="29898"/>
    <cellStyle name="Normal 90" xfId="17186"/>
    <cellStyle name="Normal 90 2" xfId="17187"/>
    <cellStyle name="Normal 90 2 2" xfId="23890"/>
    <cellStyle name="Normal 90 2 2 2" xfId="35860"/>
    <cellStyle name="Normal 90 2 3" xfId="29903"/>
    <cellStyle name="Normal 90 3" xfId="17188"/>
    <cellStyle name="Normal 90 3 2" xfId="23891"/>
    <cellStyle name="Normal 90 3 2 2" xfId="35861"/>
    <cellStyle name="Normal 90 3 3" xfId="29904"/>
    <cellStyle name="Normal 91" xfId="17189"/>
    <cellStyle name="Normal 91 2" xfId="17190"/>
    <cellStyle name="Normal 91 2 2" xfId="23892"/>
    <cellStyle name="Normal 91 2 2 2" xfId="35862"/>
    <cellStyle name="Normal 91 2 3" xfId="29905"/>
    <cellStyle name="Normal 91 3" xfId="17191"/>
    <cellStyle name="Normal 91 3 2" xfId="23893"/>
    <cellStyle name="Normal 91 3 2 2" xfId="35863"/>
    <cellStyle name="Normal 91 3 3" xfId="29906"/>
    <cellStyle name="Normal 92" xfId="17192"/>
    <cellStyle name="Normal 92 2" xfId="17193"/>
    <cellStyle name="Normal 92 2 2" xfId="23894"/>
    <cellStyle name="Normal 92 2 2 2" xfId="35864"/>
    <cellStyle name="Normal 92 2 3" xfId="29907"/>
    <cellStyle name="Normal 92 3" xfId="17194"/>
    <cellStyle name="Normal 92 3 2" xfId="23895"/>
    <cellStyle name="Normal 92 3 2 2" xfId="35865"/>
    <cellStyle name="Normal 92 3 3" xfId="29908"/>
    <cellStyle name="Normal 93" xfId="17195"/>
    <cellStyle name="Normal 93 2" xfId="17196"/>
    <cellStyle name="Normal 93 2 2" xfId="23896"/>
    <cellStyle name="Normal 93 2 2 2" xfId="35866"/>
    <cellStyle name="Normal 93 2 3" xfId="29909"/>
    <cellStyle name="Normal 93 3" xfId="17197"/>
    <cellStyle name="Normal 93 3 2" xfId="23897"/>
    <cellStyle name="Normal 93 3 2 2" xfId="35867"/>
    <cellStyle name="Normal 93 3 3" xfId="29910"/>
    <cellStyle name="Normal 94" xfId="17198"/>
    <cellStyle name="Normal 94 2" xfId="17199"/>
    <cellStyle name="Normal 94 2 2" xfId="23898"/>
    <cellStyle name="Normal 94 2 2 2" xfId="35868"/>
    <cellStyle name="Normal 94 2 3" xfId="29911"/>
    <cellStyle name="Normal 94 3" xfId="17200"/>
    <cellStyle name="Normal 94 3 2" xfId="23899"/>
    <cellStyle name="Normal 94 3 2 2" xfId="35869"/>
    <cellStyle name="Normal 94 3 3" xfId="29912"/>
    <cellStyle name="Normal 95" xfId="17201"/>
    <cellStyle name="Normal 95 2" xfId="17202"/>
    <cellStyle name="Normal 95 2 2" xfId="23900"/>
    <cellStyle name="Normal 95 2 2 2" xfId="35870"/>
    <cellStyle name="Normal 95 2 3" xfId="29913"/>
    <cellStyle name="Normal 95 3" xfId="17203"/>
    <cellStyle name="Normal 95 3 2" xfId="23901"/>
    <cellStyle name="Normal 95 3 2 2" xfId="35871"/>
    <cellStyle name="Normal 95 3 3" xfId="29914"/>
    <cellStyle name="Normal 96" xfId="17204"/>
    <cellStyle name="Normal 96 2" xfId="17205"/>
    <cellStyle name="Normal 96 2 2" xfId="23902"/>
    <cellStyle name="Normal 96 2 2 2" xfId="35872"/>
    <cellStyle name="Normal 96 2 3" xfId="29915"/>
    <cellStyle name="Normal 96 3" xfId="17206"/>
    <cellStyle name="Normal 96 3 2" xfId="23903"/>
    <cellStyle name="Normal 96 3 2 2" xfId="35873"/>
    <cellStyle name="Normal 96 3 3" xfId="29916"/>
    <cellStyle name="Normal 97" xfId="17207"/>
    <cellStyle name="Normal 97 2" xfId="17208"/>
    <cellStyle name="Normal 97 2 2" xfId="23904"/>
    <cellStyle name="Normal 97 2 2 2" xfId="35874"/>
    <cellStyle name="Normal 97 2 3" xfId="29917"/>
    <cellStyle name="Normal 97 3" xfId="17209"/>
    <cellStyle name="Normal 97 3 2" xfId="23905"/>
    <cellStyle name="Normal 97 3 2 2" xfId="35875"/>
    <cellStyle name="Normal 97 3 3" xfId="29918"/>
    <cellStyle name="Normal 97 4" xfId="17210"/>
    <cellStyle name="Normal 97 4 2" xfId="23906"/>
    <cellStyle name="Normal 97 4 2 2" xfId="35876"/>
    <cellStyle name="Normal 97 4 3" xfId="29919"/>
    <cellStyle name="Normal 98" xfId="17211"/>
    <cellStyle name="Normal 98 2" xfId="17212"/>
    <cellStyle name="Normal 98 2 2" xfId="23907"/>
    <cellStyle name="Normal 98 2 2 2" xfId="35877"/>
    <cellStyle name="Normal 98 2 3" xfId="29920"/>
    <cellStyle name="Normal 98 3" xfId="17213"/>
    <cellStyle name="Normal 98 3 2" xfId="23908"/>
    <cellStyle name="Normal 98 3 2 2" xfId="35878"/>
    <cellStyle name="Normal 98 3 3" xfId="29921"/>
    <cellStyle name="Normal 99" xfId="17214"/>
    <cellStyle name="Normal 99 2" xfId="17215"/>
    <cellStyle name="Normal 99 2 2" xfId="17216"/>
    <cellStyle name="Normal 99 2 3" xfId="23909"/>
    <cellStyle name="Normal 99 2 3 2" xfId="35879"/>
    <cellStyle name="Normal 99 2 4" xfId="29922"/>
    <cellStyle name="Normal 99 3" xfId="17217"/>
    <cellStyle name="Normal 99 3 2" xfId="23910"/>
    <cellStyle name="Normal 99 3 2 2" xfId="35880"/>
    <cellStyle name="Normal 99 3 3" xfId="29923"/>
    <cellStyle name="Normal 99 4" xfId="17218"/>
    <cellStyle name="Normal[0]" xfId="17219"/>
    <cellStyle name="Normal[0] 2" xfId="23911"/>
    <cellStyle name="Normal[0] 2 2" xfId="35881"/>
    <cellStyle name="Normal[0] 3" xfId="29924"/>
    <cellStyle name="Normal[hi" xfId="17220"/>
    <cellStyle name="Normal[hi 2" xfId="23912"/>
    <cellStyle name="Normal[hi 2 2" xfId="35882"/>
    <cellStyle name="Normal[hi 3" xfId="29925"/>
    <cellStyle name="NormalRO" xfId="17221"/>
    <cellStyle name="NormalRO 2" xfId="23913"/>
    <cellStyle name="NormalRO 2 2" xfId="35883"/>
    <cellStyle name="NormalRO 3" xfId="29926"/>
    <cellStyle name="NormalUP" xfId="17222"/>
    <cellStyle name="NormalUP 2" xfId="17223"/>
    <cellStyle name="NormalUP 2 2" xfId="23915"/>
    <cellStyle name="NormalUP 2 2 2" xfId="35885"/>
    <cellStyle name="NormalUP 2 3" xfId="29928"/>
    <cellStyle name="NormalUP 3" xfId="17224"/>
    <cellStyle name="NormalUP 3 2" xfId="17225"/>
    <cellStyle name="NormalUP 3 2 2" xfId="23917"/>
    <cellStyle name="NormalUP 3 2 2 2" xfId="35887"/>
    <cellStyle name="NormalUP 3 2 3" xfId="29930"/>
    <cellStyle name="NormalUP 3 3" xfId="23916"/>
    <cellStyle name="NormalUP 3 3 2" xfId="35886"/>
    <cellStyle name="NormalUP 3 4" xfId="29929"/>
    <cellStyle name="NormalUP 4" xfId="17226"/>
    <cellStyle name="NormalUP 4 2" xfId="17227"/>
    <cellStyle name="NormalUP 4 2 2" xfId="23919"/>
    <cellStyle name="NormalUP 4 2 2 2" xfId="35889"/>
    <cellStyle name="NormalUP 4 2 3" xfId="29932"/>
    <cellStyle name="NormalUP 4 3" xfId="23918"/>
    <cellStyle name="NormalUP 4 3 2" xfId="35888"/>
    <cellStyle name="NormalUP 4 4" xfId="29931"/>
    <cellStyle name="NormalUP 5" xfId="17228"/>
    <cellStyle name="NormalUP 5 2" xfId="17229"/>
    <cellStyle name="NormalUP 5 2 2" xfId="23921"/>
    <cellStyle name="NormalUP 5 2 2 2" xfId="35891"/>
    <cellStyle name="NormalUP 5 2 3" xfId="29934"/>
    <cellStyle name="NormalUP 5 3" xfId="23920"/>
    <cellStyle name="NormalUP 5 3 2" xfId="35890"/>
    <cellStyle name="NormalUP 5 4" xfId="29933"/>
    <cellStyle name="NormalUP 6" xfId="23914"/>
    <cellStyle name="NormalUP 6 2" xfId="35884"/>
    <cellStyle name="NormalUP 7" xfId="29927"/>
    <cellStyle name="Note 10" xfId="17230"/>
    <cellStyle name="Note 10 2" xfId="17231"/>
    <cellStyle name="Note 10 3" xfId="23922"/>
    <cellStyle name="Note 10 3 2" xfId="35892"/>
    <cellStyle name="Note 10 4" xfId="29935"/>
    <cellStyle name="Note 11" xfId="17232"/>
    <cellStyle name="Note 11 2" xfId="17233"/>
    <cellStyle name="Note 2" xfId="17234"/>
    <cellStyle name="Note 2 10" xfId="17235"/>
    <cellStyle name="Note 2 10 2" xfId="23923"/>
    <cellStyle name="Note 2 10 2 2" xfId="35893"/>
    <cellStyle name="Note 2 10 3" xfId="29937"/>
    <cellStyle name="Note 2 11" xfId="17236"/>
    <cellStyle name="Note 2 11 2" xfId="23924"/>
    <cellStyle name="Note 2 11 2 2" xfId="35894"/>
    <cellStyle name="Note 2 11 3" xfId="29938"/>
    <cellStyle name="Note 2 12" xfId="17237"/>
    <cellStyle name="Note 2 12 2" xfId="23925"/>
    <cellStyle name="Note 2 12 2 2" xfId="35895"/>
    <cellStyle name="Note 2 12 3" xfId="29939"/>
    <cellStyle name="Note 2 13" xfId="17238"/>
    <cellStyle name="Note 2 13 2" xfId="23926"/>
    <cellStyle name="Note 2 13 2 2" xfId="35896"/>
    <cellStyle name="Note 2 13 3" xfId="29940"/>
    <cellStyle name="Note 2 14" xfId="17239"/>
    <cellStyle name="Note 2 14 2" xfId="23927"/>
    <cellStyle name="Note 2 14 2 2" xfId="35897"/>
    <cellStyle name="Note 2 14 3" xfId="29941"/>
    <cellStyle name="Note 2 15" xfId="17240"/>
    <cellStyle name="Note 2 15 2" xfId="29942"/>
    <cellStyle name="Note 2 16" xfId="17241"/>
    <cellStyle name="Note 2 17" xfId="29936"/>
    <cellStyle name="Note 2 2" xfId="17242"/>
    <cellStyle name="Note 2 2 10" xfId="17243"/>
    <cellStyle name="Note 2 2 10 2" xfId="23928"/>
    <cellStyle name="Note 2 2 10 2 2" xfId="35898"/>
    <cellStyle name="Note 2 2 10 3" xfId="29944"/>
    <cellStyle name="Note 2 2 11" xfId="17244"/>
    <cellStyle name="Note 2 2 11 2" xfId="23929"/>
    <cellStyle name="Note 2 2 11 2 2" xfId="35899"/>
    <cellStyle name="Note 2 2 11 3" xfId="29945"/>
    <cellStyle name="Note 2 2 12" xfId="17245"/>
    <cellStyle name="Note 2 2 12 2" xfId="23930"/>
    <cellStyle name="Note 2 2 12 2 2" xfId="35900"/>
    <cellStyle name="Note 2 2 12 3" xfId="29946"/>
    <cellStyle name="Note 2 2 13" xfId="17246"/>
    <cellStyle name="Note 2 2 14" xfId="29943"/>
    <cellStyle name="Note 2 2 2" xfId="17247"/>
    <cellStyle name="Note 2 2 2 10" xfId="29947"/>
    <cellStyle name="Note 2 2 2 2" xfId="17248"/>
    <cellStyle name="Note 2 2 2 2 2" xfId="17249"/>
    <cellStyle name="Note 2 2 2 2 2 2" xfId="17250"/>
    <cellStyle name="Note 2 2 2 2 2 2 2" xfId="23934"/>
    <cellStyle name="Note 2 2 2 2 2 2 2 2" xfId="35904"/>
    <cellStyle name="Note 2 2 2 2 2 2 3" xfId="29950"/>
    <cellStyle name="Note 2 2 2 2 2 3" xfId="23933"/>
    <cellStyle name="Note 2 2 2 2 2 3 2" xfId="35903"/>
    <cellStyle name="Note 2 2 2 2 2 4" xfId="29949"/>
    <cellStyle name="Note 2 2 2 2 3" xfId="17251"/>
    <cellStyle name="Note 2 2 2 2 3 2" xfId="23935"/>
    <cellStyle name="Note 2 2 2 2 3 2 2" xfId="35905"/>
    <cellStyle name="Note 2 2 2 2 3 3" xfId="29951"/>
    <cellStyle name="Note 2 2 2 2 4" xfId="17252"/>
    <cellStyle name="Note 2 2 2 2 4 2" xfId="23936"/>
    <cellStyle name="Note 2 2 2 2 4 2 2" xfId="35906"/>
    <cellStyle name="Note 2 2 2 2 4 3" xfId="29952"/>
    <cellStyle name="Note 2 2 2 2 5" xfId="17253"/>
    <cellStyle name="Note 2 2 2 2 5 2" xfId="23937"/>
    <cellStyle name="Note 2 2 2 2 5 2 2" xfId="35907"/>
    <cellStyle name="Note 2 2 2 2 5 3" xfId="29953"/>
    <cellStyle name="Note 2 2 2 2 6" xfId="17254"/>
    <cellStyle name="Note 2 2 2 2 6 2" xfId="23938"/>
    <cellStyle name="Note 2 2 2 2 6 2 2" xfId="35908"/>
    <cellStyle name="Note 2 2 2 2 6 3" xfId="29954"/>
    <cellStyle name="Note 2 2 2 2 7" xfId="17255"/>
    <cellStyle name="Note 2 2 2 2 8" xfId="23932"/>
    <cellStyle name="Note 2 2 2 2 8 2" xfId="35902"/>
    <cellStyle name="Note 2 2 2 2 9" xfId="29948"/>
    <cellStyle name="Note 2 2 2 3" xfId="17256"/>
    <cellStyle name="Note 2 2 2 3 2" xfId="17257"/>
    <cellStyle name="Note 2 2 2 3 2 2" xfId="23940"/>
    <cellStyle name="Note 2 2 2 3 2 2 2" xfId="35910"/>
    <cellStyle name="Note 2 2 2 3 2 3" xfId="29956"/>
    <cellStyle name="Note 2 2 2 3 3" xfId="17258"/>
    <cellStyle name="Note 2 2 2 3 4" xfId="23939"/>
    <cellStyle name="Note 2 2 2 3 4 2" xfId="35909"/>
    <cellStyle name="Note 2 2 2 3 5" xfId="29955"/>
    <cellStyle name="Note 2 2 2 4" xfId="17259"/>
    <cellStyle name="Note 2 2 2 4 2" xfId="23941"/>
    <cellStyle name="Note 2 2 2 4 2 2" xfId="35911"/>
    <cellStyle name="Note 2 2 2 4 3" xfId="29957"/>
    <cellStyle name="Note 2 2 2 5" xfId="17260"/>
    <cellStyle name="Note 2 2 2 5 2" xfId="23942"/>
    <cellStyle name="Note 2 2 2 5 2 2" xfId="35912"/>
    <cellStyle name="Note 2 2 2 5 3" xfId="29958"/>
    <cellStyle name="Note 2 2 2 6" xfId="17261"/>
    <cellStyle name="Note 2 2 2 6 2" xfId="23943"/>
    <cellStyle name="Note 2 2 2 6 2 2" xfId="35913"/>
    <cellStyle name="Note 2 2 2 6 3" xfId="29959"/>
    <cellStyle name="Note 2 2 2 7" xfId="17262"/>
    <cellStyle name="Note 2 2 2 7 2" xfId="23944"/>
    <cellStyle name="Note 2 2 2 7 2 2" xfId="35914"/>
    <cellStyle name="Note 2 2 2 7 3" xfId="29960"/>
    <cellStyle name="Note 2 2 2 8" xfId="17263"/>
    <cellStyle name="Note 2 2 2 9" xfId="23931"/>
    <cellStyle name="Note 2 2 2 9 2" xfId="35901"/>
    <cellStyle name="Note 2 2 3" xfId="17264"/>
    <cellStyle name="Note 2 2 3 2" xfId="17265"/>
    <cellStyle name="Note 2 2 3 2 2" xfId="23946"/>
    <cellStyle name="Note 2 2 3 2 2 2" xfId="35916"/>
    <cellStyle name="Note 2 2 3 2 3" xfId="29962"/>
    <cellStyle name="Note 2 2 3 3" xfId="17266"/>
    <cellStyle name="Note 2 2 3 3 2" xfId="23947"/>
    <cellStyle name="Note 2 2 3 3 2 2" xfId="35917"/>
    <cellStyle name="Note 2 2 3 3 3" xfId="29963"/>
    <cellStyle name="Note 2 2 3 4" xfId="17267"/>
    <cellStyle name="Note 2 2 3 4 2" xfId="23948"/>
    <cellStyle name="Note 2 2 3 4 2 2" xfId="35918"/>
    <cellStyle name="Note 2 2 3 4 3" xfId="29964"/>
    <cellStyle name="Note 2 2 3 5" xfId="17268"/>
    <cellStyle name="Note 2 2 3 6" xfId="23945"/>
    <cellStyle name="Note 2 2 3 6 2" xfId="35915"/>
    <cellStyle name="Note 2 2 3 7" xfId="29961"/>
    <cellStyle name="Note 2 2 4" xfId="17269"/>
    <cellStyle name="Note 2 2 4 2" xfId="17270"/>
    <cellStyle name="Note 2 2 4 3" xfId="23949"/>
    <cellStyle name="Note 2 2 4 3 2" xfId="35919"/>
    <cellStyle name="Note 2 2 4 4" xfId="29965"/>
    <cellStyle name="Note 2 2 5" xfId="17271"/>
    <cellStyle name="Note 2 2 5 2" xfId="17272"/>
    <cellStyle name="Note 2 2 5 3" xfId="23950"/>
    <cellStyle name="Note 2 2 5 3 2" xfId="35920"/>
    <cellStyle name="Note 2 2 5 4" xfId="29966"/>
    <cellStyle name="Note 2 2 6" xfId="17273"/>
    <cellStyle name="Note 2 2 6 2" xfId="23951"/>
    <cellStyle name="Note 2 2 6 2 2" xfId="35921"/>
    <cellStyle name="Note 2 2 6 3" xfId="29967"/>
    <cellStyle name="Note 2 2 7" xfId="17274"/>
    <cellStyle name="Note 2 2 7 2" xfId="23952"/>
    <cellStyle name="Note 2 2 7 2 2" xfId="35922"/>
    <cellStyle name="Note 2 2 7 3" xfId="29968"/>
    <cellStyle name="Note 2 2 8" xfId="17275"/>
    <cellStyle name="Note 2 2 8 2" xfId="23953"/>
    <cellStyle name="Note 2 2 8 2 2" xfId="35923"/>
    <cellStyle name="Note 2 2 8 3" xfId="29969"/>
    <cellStyle name="Note 2 2 9" xfId="17276"/>
    <cellStyle name="Note 2 2 9 2" xfId="23954"/>
    <cellStyle name="Note 2 2 9 2 2" xfId="35924"/>
    <cellStyle name="Note 2 2 9 3" xfId="29970"/>
    <cellStyle name="Note 2 3" xfId="17277"/>
    <cellStyle name="Note 2 3 2" xfId="17278"/>
    <cellStyle name="Note 2 3 2 2" xfId="17279"/>
    <cellStyle name="Note 2 3 2 3" xfId="17280"/>
    <cellStyle name="Note 2 3 2 4" xfId="17281"/>
    <cellStyle name="Note 2 3 2 5" xfId="23956"/>
    <cellStyle name="Note 2 3 2 5 2" xfId="35926"/>
    <cellStyle name="Note 2 3 2 6" xfId="29972"/>
    <cellStyle name="Note 2 3 3" xfId="17282"/>
    <cellStyle name="Note 2 3 4" xfId="17283"/>
    <cellStyle name="Note 2 3 5" xfId="17284"/>
    <cellStyle name="Note 2 3 6" xfId="23955"/>
    <cellStyle name="Note 2 3 6 2" xfId="35925"/>
    <cellStyle name="Note 2 3 7" xfId="29971"/>
    <cellStyle name="Note 2 4" xfId="17285"/>
    <cellStyle name="Note 2 4 10" xfId="29973"/>
    <cellStyle name="Note 2 4 2" xfId="17286"/>
    <cellStyle name="Note 2 4 2 2" xfId="17287"/>
    <cellStyle name="Note 2 4 2 2 2" xfId="23959"/>
    <cellStyle name="Note 2 4 2 2 2 2" xfId="35929"/>
    <cellStyle name="Note 2 4 2 2 3" xfId="29975"/>
    <cellStyle name="Note 2 4 2 3" xfId="23958"/>
    <cellStyle name="Note 2 4 2 3 2" xfId="35928"/>
    <cellStyle name="Note 2 4 2 4" xfId="29974"/>
    <cellStyle name="Note 2 4 3" xfId="17288"/>
    <cellStyle name="Note 2 4 3 2" xfId="23960"/>
    <cellStyle name="Note 2 4 3 2 2" xfId="35930"/>
    <cellStyle name="Note 2 4 3 3" xfId="29976"/>
    <cellStyle name="Note 2 4 4" xfId="17289"/>
    <cellStyle name="Note 2 4 4 2" xfId="23961"/>
    <cellStyle name="Note 2 4 4 2 2" xfId="35931"/>
    <cellStyle name="Note 2 4 4 3" xfId="29977"/>
    <cellStyle name="Note 2 4 5" xfId="17290"/>
    <cellStyle name="Note 2 4 5 2" xfId="23962"/>
    <cellStyle name="Note 2 4 5 2 2" xfId="35932"/>
    <cellStyle name="Note 2 4 5 3" xfId="29978"/>
    <cellStyle name="Note 2 4 6" xfId="17291"/>
    <cellStyle name="Note 2 4 6 2" xfId="23963"/>
    <cellStyle name="Note 2 4 6 2 2" xfId="35933"/>
    <cellStyle name="Note 2 4 6 3" xfId="29979"/>
    <cellStyle name="Note 2 4 7" xfId="17292"/>
    <cellStyle name="Note 2 4 7 2" xfId="23964"/>
    <cellStyle name="Note 2 4 7 2 2" xfId="35934"/>
    <cellStyle name="Note 2 4 7 3" xfId="29980"/>
    <cellStyle name="Note 2 4 8" xfId="17293"/>
    <cellStyle name="Note 2 4 8 2" xfId="29981"/>
    <cellStyle name="Note 2 4 9" xfId="23957"/>
    <cellStyle name="Note 2 4 9 2" xfId="35927"/>
    <cellStyle name="Note 2 5" xfId="17294"/>
    <cellStyle name="Note 2 5 2" xfId="17295"/>
    <cellStyle name="Note 2 5 2 2" xfId="23966"/>
    <cellStyle name="Note 2 5 2 2 2" xfId="35936"/>
    <cellStyle name="Note 2 5 2 3" xfId="29983"/>
    <cellStyle name="Note 2 5 3" xfId="17296"/>
    <cellStyle name="Note 2 5 3 2" xfId="23967"/>
    <cellStyle name="Note 2 5 3 2 2" xfId="35937"/>
    <cellStyle name="Note 2 5 3 3" xfId="29984"/>
    <cellStyle name="Note 2 5 4" xfId="17297"/>
    <cellStyle name="Note 2 5 5" xfId="23965"/>
    <cellStyle name="Note 2 5 5 2" xfId="35935"/>
    <cellStyle name="Note 2 5 6" xfId="29982"/>
    <cellStyle name="Note 2 6" xfId="17298"/>
    <cellStyle name="Note 2 6 2" xfId="17299"/>
    <cellStyle name="Note 2 6 3" xfId="23968"/>
    <cellStyle name="Note 2 6 3 2" xfId="35938"/>
    <cellStyle name="Note 2 6 4" xfId="29985"/>
    <cellStyle name="Note 2 7" xfId="17300"/>
    <cellStyle name="Note 2 7 2" xfId="17301"/>
    <cellStyle name="Note 2 7 3" xfId="23969"/>
    <cellStyle name="Note 2 7 3 2" xfId="35939"/>
    <cellStyle name="Note 2 7 4" xfId="29986"/>
    <cellStyle name="Note 2 8" xfId="17302"/>
    <cellStyle name="Note 2 8 2" xfId="23970"/>
    <cellStyle name="Note 2 8 2 2" xfId="35940"/>
    <cellStyle name="Note 2 8 3" xfId="29987"/>
    <cellStyle name="Note 2 9" xfId="17303"/>
    <cellStyle name="Note 2 9 2" xfId="23971"/>
    <cellStyle name="Note 2 9 2 2" xfId="35941"/>
    <cellStyle name="Note 2 9 3" xfId="29988"/>
    <cellStyle name="Note 3" xfId="17304"/>
    <cellStyle name="Note 3 10" xfId="29989"/>
    <cellStyle name="Note 3 2" xfId="17305"/>
    <cellStyle name="Note 3 2 2" xfId="17306"/>
    <cellStyle name="Note 3 2 2 2" xfId="17307"/>
    <cellStyle name="Note 3 2 2 3" xfId="17308"/>
    <cellStyle name="Note 3 2 2 4" xfId="17309"/>
    <cellStyle name="Note 3 2 2 5" xfId="23974"/>
    <cellStyle name="Note 3 2 2 5 2" xfId="35944"/>
    <cellStyle name="Note 3 2 2 6" xfId="29991"/>
    <cellStyle name="Note 3 2 3" xfId="17310"/>
    <cellStyle name="Note 3 2 3 2" xfId="17311"/>
    <cellStyle name="Note 3 2 3 3" xfId="23975"/>
    <cellStyle name="Note 3 2 3 3 2" xfId="35945"/>
    <cellStyle name="Note 3 2 3 4" xfId="29992"/>
    <cellStyle name="Note 3 2 4" xfId="17312"/>
    <cellStyle name="Note 3 2 4 2" xfId="17313"/>
    <cellStyle name="Note 3 2 4 3" xfId="23976"/>
    <cellStyle name="Note 3 2 4 3 2" xfId="35946"/>
    <cellStyle name="Note 3 2 4 4" xfId="29993"/>
    <cellStyle name="Note 3 2 5" xfId="17314"/>
    <cellStyle name="Note 3 2 5 2" xfId="17315"/>
    <cellStyle name="Note 3 2 5 3" xfId="23977"/>
    <cellStyle name="Note 3 2 5 3 2" xfId="35947"/>
    <cellStyle name="Note 3 2 5 4" xfId="29994"/>
    <cellStyle name="Note 3 2 6" xfId="17316"/>
    <cellStyle name="Note 3 2 6 2" xfId="23978"/>
    <cellStyle name="Note 3 2 6 2 2" xfId="35948"/>
    <cellStyle name="Note 3 2 6 3" xfId="29995"/>
    <cellStyle name="Note 3 2 7" xfId="17317"/>
    <cellStyle name="Note 3 2 8" xfId="23973"/>
    <cellStyle name="Note 3 2 8 2" xfId="35943"/>
    <cellStyle name="Note 3 2 9" xfId="29990"/>
    <cellStyle name="Note 3 3" xfId="17318"/>
    <cellStyle name="Note 3 3 2" xfId="17319"/>
    <cellStyle name="Note 3 3 2 2" xfId="17320"/>
    <cellStyle name="Note 3 3 2 3" xfId="17321"/>
    <cellStyle name="Note 3 3 2 4" xfId="17322"/>
    <cellStyle name="Note 3 3 2 5" xfId="23980"/>
    <cellStyle name="Note 3 3 2 5 2" xfId="35950"/>
    <cellStyle name="Note 3 3 2 6" xfId="29997"/>
    <cellStyle name="Note 3 3 3" xfId="17323"/>
    <cellStyle name="Note 3 3 4" xfId="17324"/>
    <cellStyle name="Note 3 3 5" xfId="17325"/>
    <cellStyle name="Note 3 3 6" xfId="23979"/>
    <cellStyle name="Note 3 3 6 2" xfId="35949"/>
    <cellStyle name="Note 3 3 7" xfId="29996"/>
    <cellStyle name="Note 3 4" xfId="17326"/>
    <cellStyle name="Note 3 4 2" xfId="17327"/>
    <cellStyle name="Note 3 4 2 2" xfId="23983"/>
    <cellStyle name="Note 3 4 2 2 2" xfId="35953"/>
    <cellStyle name="Note 3 4 2 3" xfId="29999"/>
    <cellStyle name="Note 3 4 3" xfId="17328"/>
    <cellStyle name="Note 3 4 3 2" xfId="30000"/>
    <cellStyle name="Note 3 4 4" xfId="23982"/>
    <cellStyle name="Note 3 4 4 2" xfId="35952"/>
    <cellStyle name="Note 3 4 5" xfId="29998"/>
    <cellStyle name="Note 3 5" xfId="17329"/>
    <cellStyle name="Note 3 5 2" xfId="17330"/>
    <cellStyle name="Note 3 5 3" xfId="23984"/>
    <cellStyle name="Note 3 5 3 2" xfId="35954"/>
    <cellStyle name="Note 3 5 4" xfId="30001"/>
    <cellStyle name="Note 3 6" xfId="17331"/>
    <cellStyle name="Note 3 6 2" xfId="17332"/>
    <cellStyle name="Note 3 6 3" xfId="23985"/>
    <cellStyle name="Note 3 6 3 2" xfId="35955"/>
    <cellStyle name="Note 3 6 4" xfId="30002"/>
    <cellStyle name="Note 3 7" xfId="17333"/>
    <cellStyle name="Note 3 7 2" xfId="17334"/>
    <cellStyle name="Note 3 7 3" xfId="23986"/>
    <cellStyle name="Note 3 7 3 2" xfId="35956"/>
    <cellStyle name="Note 3 7 4" xfId="30003"/>
    <cellStyle name="Note 3 8" xfId="17335"/>
    <cellStyle name="Note 3 9" xfId="23972"/>
    <cellStyle name="Note 3 9 2" xfId="35942"/>
    <cellStyle name="Note 4" xfId="17336"/>
    <cellStyle name="Note 4 10" xfId="30004"/>
    <cellStyle name="Note 4 2" xfId="17337"/>
    <cellStyle name="Note 4 2 2" xfId="17338"/>
    <cellStyle name="Note 4 2 2 2" xfId="17339"/>
    <cellStyle name="Note 4 2 2 2 2" xfId="17340"/>
    <cellStyle name="Note 4 2 2 2 2 2" xfId="23991"/>
    <cellStyle name="Note 4 2 2 2 2 2 2" xfId="35961"/>
    <cellStyle name="Note 4 2 2 2 2 3" xfId="30008"/>
    <cellStyle name="Note 4 2 2 2 3" xfId="17341"/>
    <cellStyle name="Note 4 2 2 2 4" xfId="23990"/>
    <cellStyle name="Note 4 2 2 2 4 2" xfId="35960"/>
    <cellStyle name="Note 4 2 2 2 5" xfId="30007"/>
    <cellStyle name="Note 4 2 2 3" xfId="17342"/>
    <cellStyle name="Note 4 2 2 3 2" xfId="17343"/>
    <cellStyle name="Note 4 2 2 3 3" xfId="23992"/>
    <cellStyle name="Note 4 2 2 3 3 2" xfId="35962"/>
    <cellStyle name="Note 4 2 2 3 4" xfId="30009"/>
    <cellStyle name="Note 4 2 2 4" xfId="17344"/>
    <cellStyle name="Note 4 2 2 5" xfId="23989"/>
    <cellStyle name="Note 4 2 2 5 2" xfId="35959"/>
    <cellStyle name="Note 4 2 2 6" xfId="30006"/>
    <cellStyle name="Note 4 2 3" xfId="17345"/>
    <cellStyle name="Note 4 2 3 2" xfId="17346"/>
    <cellStyle name="Note 4 2 3 2 2" xfId="23994"/>
    <cellStyle name="Note 4 2 3 2 2 2" xfId="35964"/>
    <cellStyle name="Note 4 2 3 2 3" xfId="30011"/>
    <cellStyle name="Note 4 2 3 3" xfId="17347"/>
    <cellStyle name="Note 4 2 3 4" xfId="23993"/>
    <cellStyle name="Note 4 2 3 4 2" xfId="35963"/>
    <cellStyle name="Note 4 2 3 5" xfId="30010"/>
    <cellStyle name="Note 4 2 4" xfId="17348"/>
    <cellStyle name="Note 4 2 4 2" xfId="17349"/>
    <cellStyle name="Note 4 2 4 3" xfId="23995"/>
    <cellStyle name="Note 4 2 4 3 2" xfId="35965"/>
    <cellStyle name="Note 4 2 4 4" xfId="30012"/>
    <cellStyle name="Note 4 2 5" xfId="17350"/>
    <cellStyle name="Note 4 2 5 2" xfId="23996"/>
    <cellStyle name="Note 4 2 5 2 2" xfId="35966"/>
    <cellStyle name="Note 4 2 5 3" xfId="30013"/>
    <cellStyle name="Note 4 2 6" xfId="17351"/>
    <cellStyle name="Note 4 2 7" xfId="23988"/>
    <cellStyle name="Note 4 2 7 2" xfId="35958"/>
    <cellStyle name="Note 4 2 8" xfId="30005"/>
    <cellStyle name="Note 4 3" xfId="17352"/>
    <cellStyle name="Note 4 3 2" xfId="17353"/>
    <cellStyle name="Note 4 3 3" xfId="23997"/>
    <cellStyle name="Note 4 3 3 2" xfId="35967"/>
    <cellStyle name="Note 4 3 4" xfId="30014"/>
    <cellStyle name="Note 4 4" xfId="17354"/>
    <cellStyle name="Note 4 4 2" xfId="17355"/>
    <cellStyle name="Note 4 4 2 2" xfId="30016"/>
    <cellStyle name="Note 4 4 3" xfId="23998"/>
    <cellStyle name="Note 4 4 3 2" xfId="35968"/>
    <cellStyle name="Note 4 4 4" xfId="30015"/>
    <cellStyle name="Note 4 5" xfId="17356"/>
    <cellStyle name="Note 4 5 2" xfId="23999"/>
    <cellStyle name="Note 4 5 2 2" xfId="35969"/>
    <cellStyle name="Note 4 5 3" xfId="30017"/>
    <cellStyle name="Note 4 6" xfId="17357"/>
    <cellStyle name="Note 4 6 2" xfId="24000"/>
    <cellStyle name="Note 4 6 2 2" xfId="35970"/>
    <cellStyle name="Note 4 6 3" xfId="30018"/>
    <cellStyle name="Note 4 7" xfId="17358"/>
    <cellStyle name="Note 4 7 2" xfId="24001"/>
    <cellStyle name="Note 4 7 2 2" xfId="35971"/>
    <cellStyle name="Note 4 7 3" xfId="30019"/>
    <cellStyle name="Note 4 8" xfId="17359"/>
    <cellStyle name="Note 4 9" xfId="23987"/>
    <cellStyle name="Note 4 9 2" xfId="35957"/>
    <cellStyle name="Note 5" xfId="17360"/>
    <cellStyle name="Note 5 2" xfId="17361"/>
    <cellStyle name="Note 5 2 2" xfId="17362"/>
    <cellStyle name="Note 5 2 2 2" xfId="17363"/>
    <cellStyle name="Note 5 2 2 2 2" xfId="17364"/>
    <cellStyle name="Note 5 2 2 2 2 2" xfId="24006"/>
    <cellStyle name="Note 5 2 2 2 2 2 2" xfId="35976"/>
    <cellStyle name="Note 5 2 2 2 2 3" xfId="30024"/>
    <cellStyle name="Note 5 2 2 2 3" xfId="24005"/>
    <cellStyle name="Note 5 2 2 2 3 2" xfId="35975"/>
    <cellStyle name="Note 5 2 2 2 4" xfId="30023"/>
    <cellStyle name="Note 5 2 2 3" xfId="17365"/>
    <cellStyle name="Note 5 2 2 3 2" xfId="24007"/>
    <cellStyle name="Note 5 2 2 3 2 2" xfId="35977"/>
    <cellStyle name="Note 5 2 2 3 3" xfId="30025"/>
    <cellStyle name="Note 5 2 2 4" xfId="24004"/>
    <cellStyle name="Note 5 2 2 4 2" xfId="35974"/>
    <cellStyle name="Note 5 2 2 5" xfId="30022"/>
    <cellStyle name="Note 5 2 3" xfId="17366"/>
    <cellStyle name="Note 5 2 3 2" xfId="17367"/>
    <cellStyle name="Note 5 2 3 2 2" xfId="24009"/>
    <cellStyle name="Note 5 2 3 2 2 2" xfId="35979"/>
    <cellStyle name="Note 5 2 3 2 3" xfId="30027"/>
    <cellStyle name="Note 5 2 3 3" xfId="24008"/>
    <cellStyle name="Note 5 2 3 3 2" xfId="35978"/>
    <cellStyle name="Note 5 2 3 4" xfId="30026"/>
    <cellStyle name="Note 5 2 4" xfId="17368"/>
    <cellStyle name="Note 5 2 4 2" xfId="24010"/>
    <cellStyle name="Note 5 2 4 2 2" xfId="35980"/>
    <cellStyle name="Note 5 2 4 3" xfId="30028"/>
    <cellStyle name="Note 5 2 5" xfId="17369"/>
    <cellStyle name="Note 5 2 5 2" xfId="24011"/>
    <cellStyle name="Note 5 2 5 2 2" xfId="35981"/>
    <cellStyle name="Note 5 2 5 3" xfId="30029"/>
    <cellStyle name="Note 5 2 6" xfId="17370"/>
    <cellStyle name="Note 5 2 7" xfId="24003"/>
    <cellStyle name="Note 5 2 7 2" xfId="35973"/>
    <cellStyle name="Note 5 2 8" xfId="30021"/>
    <cellStyle name="Note 5 3" xfId="17371"/>
    <cellStyle name="Note 5 3 2" xfId="17372"/>
    <cellStyle name="Note 5 3 3" xfId="24012"/>
    <cellStyle name="Note 5 3 3 2" xfId="35982"/>
    <cellStyle name="Note 5 3 4" xfId="30030"/>
    <cellStyle name="Note 5 4" xfId="17373"/>
    <cellStyle name="Note 5 4 2" xfId="24013"/>
    <cellStyle name="Note 5 4 2 2" xfId="35983"/>
    <cellStyle name="Note 5 4 3" xfId="30031"/>
    <cellStyle name="Note 5 5" xfId="17374"/>
    <cellStyle name="Note 5 5 2" xfId="24014"/>
    <cellStyle name="Note 5 5 2 2" xfId="35984"/>
    <cellStyle name="Note 5 5 3" xfId="30032"/>
    <cellStyle name="Note 5 6" xfId="17375"/>
    <cellStyle name="Note 5 6 2" xfId="24015"/>
    <cellStyle name="Note 5 6 2 2" xfId="35985"/>
    <cellStyle name="Note 5 6 3" xfId="30033"/>
    <cellStyle name="Note 5 7" xfId="17376"/>
    <cellStyle name="Note 5 8" xfId="24002"/>
    <cellStyle name="Note 5 8 2" xfId="35972"/>
    <cellStyle name="Note 5 9" xfId="30020"/>
    <cellStyle name="Note 6" xfId="17377"/>
    <cellStyle name="Note 6 2" xfId="17378"/>
    <cellStyle name="Note 6 2 2" xfId="17379"/>
    <cellStyle name="Note 6 2 3" xfId="24017"/>
    <cellStyle name="Note 6 2 3 2" xfId="35987"/>
    <cellStyle name="Note 6 2 4" xfId="30035"/>
    <cellStyle name="Note 6 3" xfId="17380"/>
    <cellStyle name="Note 6 3 2" xfId="17381"/>
    <cellStyle name="Note 6 3 2 2" xfId="17382"/>
    <cellStyle name="Note 6 3 2 2 2" xfId="24020"/>
    <cellStyle name="Note 6 3 2 2 2 2" xfId="35990"/>
    <cellStyle name="Note 6 3 2 2 3" xfId="30038"/>
    <cellStyle name="Note 6 3 2 3" xfId="24019"/>
    <cellStyle name="Note 6 3 2 3 2" xfId="35989"/>
    <cellStyle name="Note 6 3 2 4" xfId="30037"/>
    <cellStyle name="Note 6 3 3" xfId="17383"/>
    <cellStyle name="Note 6 3 3 2" xfId="24021"/>
    <cellStyle name="Note 6 3 3 2 2" xfId="35991"/>
    <cellStyle name="Note 6 3 3 3" xfId="30039"/>
    <cellStyle name="Note 6 3 4" xfId="17384"/>
    <cellStyle name="Note 6 3 5" xfId="24018"/>
    <cellStyle name="Note 6 3 5 2" xfId="35988"/>
    <cellStyle name="Note 6 3 6" xfId="30036"/>
    <cellStyle name="Note 6 4" xfId="17385"/>
    <cellStyle name="Note 6 4 2" xfId="17386"/>
    <cellStyle name="Note 6 4 2 2" xfId="24023"/>
    <cellStyle name="Note 6 4 2 2 2" xfId="35993"/>
    <cellStyle name="Note 6 4 2 3" xfId="30041"/>
    <cellStyle name="Note 6 4 3" xfId="24022"/>
    <cellStyle name="Note 6 4 3 2" xfId="35992"/>
    <cellStyle name="Note 6 4 4" xfId="30040"/>
    <cellStyle name="Note 6 5" xfId="17387"/>
    <cellStyle name="Note 6 5 2" xfId="24024"/>
    <cellStyle name="Note 6 5 2 2" xfId="35994"/>
    <cellStyle name="Note 6 5 3" xfId="30042"/>
    <cellStyle name="Note 6 6" xfId="17388"/>
    <cellStyle name="Note 6 6 2" xfId="24025"/>
    <cellStyle name="Note 6 6 2 2" xfId="35995"/>
    <cellStyle name="Note 6 6 3" xfId="30043"/>
    <cellStyle name="Note 6 7" xfId="17389"/>
    <cellStyle name="Note 6 8" xfId="24016"/>
    <cellStyle name="Note 6 8 2" xfId="35986"/>
    <cellStyle name="Note 6 9" xfId="30034"/>
    <cellStyle name="Note 7" xfId="17390"/>
    <cellStyle name="Note 7 2" xfId="17391"/>
    <cellStyle name="Note 7 2 2" xfId="17392"/>
    <cellStyle name="Note 7 2 2 2" xfId="17393"/>
    <cellStyle name="Note 7 2 2 2 2" xfId="24029"/>
    <cellStyle name="Note 7 2 2 2 2 2" xfId="35999"/>
    <cellStyle name="Note 7 2 2 2 3" xfId="30047"/>
    <cellStyle name="Note 7 2 2 3" xfId="24028"/>
    <cellStyle name="Note 7 2 2 3 2" xfId="35998"/>
    <cellStyle name="Note 7 2 2 4" xfId="30046"/>
    <cellStyle name="Note 7 2 3" xfId="17394"/>
    <cellStyle name="Note 7 2 3 2" xfId="24030"/>
    <cellStyle name="Note 7 2 3 2 2" xfId="36000"/>
    <cellStyle name="Note 7 2 3 3" xfId="30048"/>
    <cellStyle name="Note 7 2 4" xfId="17395"/>
    <cellStyle name="Note 7 2 5" xfId="24027"/>
    <cellStyle name="Note 7 2 5 2" xfId="35997"/>
    <cellStyle name="Note 7 2 6" xfId="30045"/>
    <cellStyle name="Note 7 3" xfId="17396"/>
    <cellStyle name="Note 7 3 2" xfId="17397"/>
    <cellStyle name="Note 7 3 2 2" xfId="24032"/>
    <cellStyle name="Note 7 3 2 2 2" xfId="36002"/>
    <cellStyle name="Note 7 3 2 3" xfId="30050"/>
    <cellStyle name="Note 7 3 3" xfId="17398"/>
    <cellStyle name="Note 7 3 4" xfId="24031"/>
    <cellStyle name="Note 7 3 4 2" xfId="36001"/>
    <cellStyle name="Note 7 3 5" xfId="30049"/>
    <cellStyle name="Note 7 4" xfId="17399"/>
    <cellStyle name="Note 7 4 2" xfId="24033"/>
    <cellStyle name="Note 7 4 2 2" xfId="36003"/>
    <cellStyle name="Note 7 4 3" xfId="30051"/>
    <cellStyle name="Note 7 5" xfId="17400"/>
    <cellStyle name="Note 7 5 2" xfId="24034"/>
    <cellStyle name="Note 7 5 2 2" xfId="36004"/>
    <cellStyle name="Note 7 5 3" xfId="30052"/>
    <cellStyle name="Note 7 6" xfId="17401"/>
    <cellStyle name="Note 7 7" xfId="24026"/>
    <cellStyle name="Note 7 7 2" xfId="35996"/>
    <cellStyle name="Note 7 8" xfId="30044"/>
    <cellStyle name="Note 8" xfId="17402"/>
    <cellStyle name="Note 8 2" xfId="17403"/>
    <cellStyle name="Note 8 2 2" xfId="24036"/>
    <cellStyle name="Note 8 2 2 2" xfId="36006"/>
    <cellStyle name="Note 8 2 3" xfId="30054"/>
    <cellStyle name="Note 8 3" xfId="17404"/>
    <cellStyle name="Note 8 4" xfId="24035"/>
    <cellStyle name="Note 8 4 2" xfId="36005"/>
    <cellStyle name="Note 8 5" xfId="30053"/>
    <cellStyle name="Note 9" xfId="17405"/>
    <cellStyle name="Note 9 2" xfId="17406"/>
    <cellStyle name="Note 9 3" xfId="24037"/>
    <cellStyle name="Note 9 3 2" xfId="36007"/>
    <cellStyle name="Note 9 4" xfId="30055"/>
    <cellStyle name="nPlodedDetails" xfId="17407"/>
    <cellStyle name="nPlodedDetails 2" xfId="24038"/>
    <cellStyle name="nPlodedDetails 2 2" xfId="36008"/>
    <cellStyle name="nPlodedDetails 3" xfId="30056"/>
    <cellStyle name="NullValueStyle" xfId="17408"/>
    <cellStyle name="NullValueStyle 2" xfId="17409"/>
    <cellStyle name="NullValueStyle 2 2" xfId="24040"/>
    <cellStyle name="NullValueStyle 2 2 2" xfId="36010"/>
    <cellStyle name="NullValueStyle 2 3" xfId="30058"/>
    <cellStyle name="NullValueStyle 3" xfId="17410"/>
    <cellStyle name="NullValueStyle 3 2" xfId="24041"/>
    <cellStyle name="NullValueStyle 3 2 2" xfId="36011"/>
    <cellStyle name="NullValueStyle 3 3" xfId="30059"/>
    <cellStyle name="NullValueStyle 4" xfId="17411"/>
    <cellStyle name="NullValueStyle 4 2" xfId="24042"/>
    <cellStyle name="NullValueStyle 4 2 2" xfId="36012"/>
    <cellStyle name="NullValueStyle 4 3" xfId="30060"/>
    <cellStyle name="NullValueStyle 5" xfId="24039"/>
    <cellStyle name="NullValueStyle 5 2" xfId="36009"/>
    <cellStyle name="NullValueStyle 6" xfId="30057"/>
    <cellStyle name="ook63" xfId="17412"/>
    <cellStyle name="ook63 2" xfId="24043"/>
    <cellStyle name="ook63 2 2" xfId="36013"/>
    <cellStyle name="ook63 3" xfId="30061"/>
    <cellStyle name="ook6D" xfId="17413"/>
    <cellStyle name="ook6D 2" xfId="24044"/>
    <cellStyle name="ook6D 2 2" xfId="36014"/>
    <cellStyle name="ook6D 3" xfId="30062"/>
    <cellStyle name="Output 10" xfId="17414"/>
    <cellStyle name="Output 10 2" xfId="24045"/>
    <cellStyle name="Output 10 2 2" xfId="36015"/>
    <cellStyle name="Output 10 3" xfId="30063"/>
    <cellStyle name="Output 11" xfId="17415"/>
    <cellStyle name="Output 12" xfId="17416"/>
    <cellStyle name="Output 2" xfId="17417"/>
    <cellStyle name="Output 2 2" xfId="17418"/>
    <cellStyle name="Output 2 2 2" xfId="17419"/>
    <cellStyle name="Output 2 2 2 2" xfId="24047"/>
    <cellStyle name="Output 2 2 2 2 2" xfId="36017"/>
    <cellStyle name="Output 2 2 2 3" xfId="30066"/>
    <cellStyle name="Output 2 2 3" xfId="17420"/>
    <cellStyle name="Output 2 2 3 2" xfId="24048"/>
    <cellStyle name="Output 2 2 3 2 2" xfId="36018"/>
    <cellStyle name="Output 2 2 3 3" xfId="30067"/>
    <cellStyle name="Output 2 2 4" xfId="24046"/>
    <cellStyle name="Output 2 2 4 2" xfId="36016"/>
    <cellStyle name="Output 2 2 5" xfId="30065"/>
    <cellStyle name="Output 2 3" xfId="17421"/>
    <cellStyle name="Output 2 3 2" xfId="17422"/>
    <cellStyle name="Output 2 3 2 2" xfId="24050"/>
    <cellStyle name="Output 2 3 2 2 2" xfId="36020"/>
    <cellStyle name="Output 2 3 2 3" xfId="30069"/>
    <cellStyle name="Output 2 3 3" xfId="24049"/>
    <cellStyle name="Output 2 3 3 2" xfId="36019"/>
    <cellStyle name="Output 2 3 4" xfId="30068"/>
    <cellStyle name="Output 2 4" xfId="17423"/>
    <cellStyle name="Output 2 4 2" xfId="24051"/>
    <cellStyle name="Output 2 4 2 2" xfId="36021"/>
    <cellStyle name="Output 2 4 3" xfId="30070"/>
    <cellStyle name="Output 2 5" xfId="17424"/>
    <cellStyle name="Output 2 5 2" xfId="24052"/>
    <cellStyle name="Output 2 5 2 2" xfId="36022"/>
    <cellStyle name="Output 2 5 3" xfId="30071"/>
    <cellStyle name="Output 2 6" xfId="17425"/>
    <cellStyle name="Output 2 6 2" xfId="24053"/>
    <cellStyle name="Output 2 6 2 2" xfId="36023"/>
    <cellStyle name="Output 2 6 3" xfId="30072"/>
    <cellStyle name="Output 2 7" xfId="17426"/>
    <cellStyle name="Output 2 7 2" xfId="24054"/>
    <cellStyle name="Output 2 7 2 2" xfId="36024"/>
    <cellStyle name="Output 2 7 3" xfId="30073"/>
    <cellStyle name="Output 2 8" xfId="17427"/>
    <cellStyle name="Output 2 8 2" xfId="24055"/>
    <cellStyle name="Output 2 8 2 2" xfId="36025"/>
    <cellStyle name="Output 2 8 3" xfId="30074"/>
    <cellStyle name="Output 2 9" xfId="30064"/>
    <cellStyle name="Output 3" xfId="17428"/>
    <cellStyle name="Output 3 2" xfId="17429"/>
    <cellStyle name="Output 3 2 2" xfId="17430"/>
    <cellStyle name="Output 3 2 2 2" xfId="24058"/>
    <cellStyle name="Output 3 2 2 2 2" xfId="36028"/>
    <cellStyle name="Output 3 2 2 3" xfId="30077"/>
    <cellStyle name="Output 3 2 3" xfId="24057"/>
    <cellStyle name="Output 3 2 3 2" xfId="36027"/>
    <cellStyle name="Output 3 2 4" xfId="30076"/>
    <cellStyle name="Output 3 3" xfId="17431"/>
    <cellStyle name="Output 3 3 2" xfId="24059"/>
    <cellStyle name="Output 3 3 2 2" xfId="36029"/>
    <cellStyle name="Output 3 3 3" xfId="30078"/>
    <cellStyle name="Output 3 4" xfId="17432"/>
    <cellStyle name="Output 3 4 2" xfId="24060"/>
    <cellStyle name="Output 3 4 2 2" xfId="36030"/>
    <cellStyle name="Output 3 4 3" xfId="30079"/>
    <cellStyle name="Output 3 5" xfId="17433"/>
    <cellStyle name="Output 3 5 2" xfId="24061"/>
    <cellStyle name="Output 3 5 2 2" xfId="36031"/>
    <cellStyle name="Output 3 5 3" xfId="30080"/>
    <cellStyle name="Output 3 6" xfId="17434"/>
    <cellStyle name="Output 3 6 2" xfId="30081"/>
    <cellStyle name="Output 3 7" xfId="24056"/>
    <cellStyle name="Output 3 7 2" xfId="36026"/>
    <cellStyle name="Output 3 8" xfId="30075"/>
    <cellStyle name="Output 4" xfId="17435"/>
    <cellStyle name="Output 4 2" xfId="17436"/>
    <cellStyle name="Output 4 2 2" xfId="17437"/>
    <cellStyle name="Output 4 2 2 2" xfId="24064"/>
    <cellStyle name="Output 4 2 2 2 2" xfId="36034"/>
    <cellStyle name="Output 4 2 2 3" xfId="30084"/>
    <cellStyle name="Output 4 2 3" xfId="24063"/>
    <cellStyle name="Output 4 2 3 2" xfId="36033"/>
    <cellStyle name="Output 4 2 4" xfId="30083"/>
    <cellStyle name="Output 4 3" xfId="17438"/>
    <cellStyle name="Output 4 3 2" xfId="24065"/>
    <cellStyle name="Output 4 3 2 2" xfId="36035"/>
    <cellStyle name="Output 4 3 3" xfId="30085"/>
    <cellStyle name="Output 4 4" xfId="17439"/>
    <cellStyle name="Output 4 4 2" xfId="30086"/>
    <cellStyle name="Output 4 5" xfId="24062"/>
    <cellStyle name="Output 4 5 2" xfId="36032"/>
    <cellStyle name="Output 4 6" xfId="30082"/>
    <cellStyle name="Output 5" xfId="17440"/>
    <cellStyle name="Output 5 2" xfId="17441"/>
    <cellStyle name="Output 5 2 2" xfId="24067"/>
    <cellStyle name="Output 5 2 2 2" xfId="36037"/>
    <cellStyle name="Output 5 2 3" xfId="30088"/>
    <cellStyle name="Output 5 3" xfId="17442"/>
    <cellStyle name="Output 5 4" xfId="24066"/>
    <cellStyle name="Output 5 4 2" xfId="36036"/>
    <cellStyle name="Output 5 5" xfId="30087"/>
    <cellStyle name="Output 6" xfId="17443"/>
    <cellStyle name="Output 6 2" xfId="24068"/>
    <cellStyle name="Output 6 2 2" xfId="36038"/>
    <cellStyle name="Output 6 3" xfId="30089"/>
    <cellStyle name="Output 7" xfId="17444"/>
    <cellStyle name="Output 7 2" xfId="24069"/>
    <cellStyle name="Output 7 2 2" xfId="36039"/>
    <cellStyle name="Output 7 3" xfId="30090"/>
    <cellStyle name="Output 8" xfId="17445"/>
    <cellStyle name="Output 8 2" xfId="24070"/>
    <cellStyle name="Output 8 2 2" xfId="36040"/>
    <cellStyle name="Output 8 3" xfId="30091"/>
    <cellStyle name="Output 9" xfId="17446"/>
    <cellStyle name="Output 9 2" xfId="24071"/>
    <cellStyle name="Output 9 2 2" xfId="36041"/>
    <cellStyle name="Output 9 3" xfId="30092"/>
    <cellStyle name="pb_page_heading_LS" xfId="17447"/>
    <cellStyle name="Percen - Style1" xfId="17448"/>
    <cellStyle name="Percen - Style1 2" xfId="24072"/>
    <cellStyle name="Percen - Style1 2 2" xfId="36042"/>
    <cellStyle name="Percen - Style1 3" xfId="30093"/>
    <cellStyle name="Percen - Style2" xfId="17449"/>
    <cellStyle name="Percent" xfId="25574" builtinId="5"/>
    <cellStyle name="Percent (0)" xfId="17450"/>
    <cellStyle name="Percent (0) 2" xfId="24073"/>
    <cellStyle name="Percent (0) 2 2" xfId="36043"/>
    <cellStyle name="Percent (0) 3" xfId="30094"/>
    <cellStyle name="Percent (2)" xfId="17451"/>
    <cellStyle name="Percent (2) 2" xfId="24074"/>
    <cellStyle name="Percent (2) 2 2" xfId="36044"/>
    <cellStyle name="Percent (2) 3" xfId="30095"/>
    <cellStyle name="Percent .00" xfId="17452"/>
    <cellStyle name="Percent .00 2" xfId="17453"/>
    <cellStyle name="Percent .00 2 2" xfId="24076"/>
    <cellStyle name="Percent .00 2 2 2" xfId="36046"/>
    <cellStyle name="Percent .00 2 3" xfId="30097"/>
    <cellStyle name="Percent .00 3" xfId="17454"/>
    <cellStyle name="Percent .00 3 2" xfId="17455"/>
    <cellStyle name="Percent .00 3 2 2" xfId="24078"/>
    <cellStyle name="Percent .00 3 2 2 2" xfId="36048"/>
    <cellStyle name="Percent .00 3 2 3" xfId="30099"/>
    <cellStyle name="Percent .00 3 3" xfId="24077"/>
    <cellStyle name="Percent .00 3 3 2" xfId="36047"/>
    <cellStyle name="Percent .00 3 4" xfId="30098"/>
    <cellStyle name="Percent .00 4" xfId="17456"/>
    <cellStyle name="Percent .00 4 2" xfId="17457"/>
    <cellStyle name="Percent .00 4 2 2" xfId="24080"/>
    <cellStyle name="Percent .00 4 2 2 2" xfId="36050"/>
    <cellStyle name="Percent .00 4 2 3" xfId="30101"/>
    <cellStyle name="Percent .00 4 3" xfId="24079"/>
    <cellStyle name="Percent .00 4 3 2" xfId="36049"/>
    <cellStyle name="Percent .00 4 4" xfId="30100"/>
    <cellStyle name="Percent .00 5" xfId="17458"/>
    <cellStyle name="Percent .00 5 2" xfId="17459"/>
    <cellStyle name="Percent .00 5 2 2" xfId="24082"/>
    <cellStyle name="Percent .00 5 2 2 2" xfId="36052"/>
    <cellStyle name="Percent .00 5 2 3" xfId="30103"/>
    <cellStyle name="Percent .00 5 3" xfId="24081"/>
    <cellStyle name="Percent .00 5 3 2" xfId="36051"/>
    <cellStyle name="Percent .00 5 4" xfId="30102"/>
    <cellStyle name="Percent .00 6" xfId="24075"/>
    <cellStyle name="Percent .00 6 2" xfId="36045"/>
    <cellStyle name="Percent .00 7" xfId="30096"/>
    <cellStyle name="Percent .n" xfId="17460"/>
    <cellStyle name="Percent .n 2" xfId="24083"/>
    <cellStyle name="Percent .n 2 2" xfId="36053"/>
    <cellStyle name="Percent .n 3" xfId="30104"/>
    <cellStyle name="Percent [0%]" xfId="17461"/>
    <cellStyle name="Percent [0.00%]" xfId="17462"/>
    <cellStyle name="Percent [2]" xfId="17463"/>
    <cellStyle name="Percent [2] 10" xfId="17464"/>
    <cellStyle name="Percent [2] 10 2" xfId="24084"/>
    <cellStyle name="Percent [2] 10 2 2" xfId="36054"/>
    <cellStyle name="Percent [2] 10 3" xfId="30105"/>
    <cellStyle name="Percent [2] 11" xfId="17465"/>
    <cellStyle name="Percent [2] 11 2" xfId="24085"/>
    <cellStyle name="Percent [2] 11 2 2" xfId="36055"/>
    <cellStyle name="Percent [2] 11 3" xfId="30106"/>
    <cellStyle name="Percent [2] 12" xfId="17466"/>
    <cellStyle name="Percent [2] 12 2" xfId="24086"/>
    <cellStyle name="Percent [2] 12 2 2" xfId="36056"/>
    <cellStyle name="Percent [2] 12 3" xfId="30107"/>
    <cellStyle name="Percent [2] 13" xfId="17467"/>
    <cellStyle name="Percent [2] 13 2" xfId="24087"/>
    <cellStyle name="Percent [2] 13 2 2" xfId="36057"/>
    <cellStyle name="Percent [2] 13 3" xfId="30108"/>
    <cellStyle name="Percent [2] 14" xfId="17468"/>
    <cellStyle name="Percent [2] 14 2" xfId="24088"/>
    <cellStyle name="Percent [2] 14 2 2" xfId="36058"/>
    <cellStyle name="Percent [2] 14 3" xfId="30109"/>
    <cellStyle name="Percent [2] 15" xfId="17469"/>
    <cellStyle name="Percent [2] 15 2" xfId="24089"/>
    <cellStyle name="Percent [2] 15 2 2" xfId="36059"/>
    <cellStyle name="Percent [2] 15 3" xfId="30110"/>
    <cellStyle name="Percent [2] 16" xfId="17470"/>
    <cellStyle name="Percent [2] 16 2" xfId="24090"/>
    <cellStyle name="Percent [2] 16 2 2" xfId="36060"/>
    <cellStyle name="Percent [2] 16 3" xfId="30111"/>
    <cellStyle name="Percent [2] 17" xfId="17471"/>
    <cellStyle name="Percent [2] 17 2" xfId="24091"/>
    <cellStyle name="Percent [2] 17 2 2" xfId="36061"/>
    <cellStyle name="Percent [2] 17 3" xfId="30112"/>
    <cellStyle name="Percent [2] 18" xfId="17472"/>
    <cellStyle name="Percent [2] 18 2" xfId="24092"/>
    <cellStyle name="Percent [2] 18 2 2" xfId="36062"/>
    <cellStyle name="Percent [2] 18 3" xfId="30113"/>
    <cellStyle name="Percent [2] 19" xfId="17473"/>
    <cellStyle name="Percent [2] 19 2" xfId="24093"/>
    <cellStyle name="Percent [2] 19 2 2" xfId="36063"/>
    <cellStyle name="Percent [2] 19 3" xfId="30114"/>
    <cellStyle name="Percent [2] 2" xfId="17474"/>
    <cellStyle name="Percent [2] 2 2" xfId="24094"/>
    <cellStyle name="Percent [2] 2 2 2" xfId="36064"/>
    <cellStyle name="Percent [2] 2 3" xfId="30115"/>
    <cellStyle name="Percent [2] 20" xfId="17475"/>
    <cellStyle name="Percent [2] 20 2" xfId="24095"/>
    <cellStyle name="Percent [2] 20 2 2" xfId="36065"/>
    <cellStyle name="Percent [2] 20 3" xfId="30116"/>
    <cellStyle name="Percent [2] 21" xfId="17476"/>
    <cellStyle name="Percent [2] 21 2" xfId="24096"/>
    <cellStyle name="Percent [2] 21 2 2" xfId="36066"/>
    <cellStyle name="Percent [2] 21 3" xfId="30117"/>
    <cellStyle name="Percent [2] 22" xfId="17477"/>
    <cellStyle name="Percent [2] 22 2" xfId="24097"/>
    <cellStyle name="Percent [2] 22 2 2" xfId="36067"/>
    <cellStyle name="Percent [2] 22 3" xfId="30118"/>
    <cellStyle name="Percent [2] 23" xfId="17478"/>
    <cellStyle name="Percent [2] 23 2" xfId="24098"/>
    <cellStyle name="Percent [2] 23 2 2" xfId="36068"/>
    <cellStyle name="Percent [2] 23 3" xfId="30119"/>
    <cellStyle name="Percent [2] 24" xfId="17479"/>
    <cellStyle name="Percent [2] 24 2" xfId="24099"/>
    <cellStyle name="Percent [2] 24 2 2" xfId="36069"/>
    <cellStyle name="Percent [2] 24 3" xfId="30120"/>
    <cellStyle name="Percent [2] 25" xfId="17480"/>
    <cellStyle name="Percent [2] 25 2" xfId="24100"/>
    <cellStyle name="Percent [2] 25 2 2" xfId="36070"/>
    <cellStyle name="Percent [2] 25 3" xfId="30121"/>
    <cellStyle name="Percent [2] 26" xfId="17481"/>
    <cellStyle name="Percent [2] 26 2" xfId="24101"/>
    <cellStyle name="Percent [2] 26 2 2" xfId="36071"/>
    <cellStyle name="Percent [2] 26 3" xfId="30122"/>
    <cellStyle name="Percent [2] 27" xfId="17482"/>
    <cellStyle name="Percent [2] 27 2" xfId="24102"/>
    <cellStyle name="Percent [2] 27 2 2" xfId="36072"/>
    <cellStyle name="Percent [2] 27 3" xfId="30123"/>
    <cellStyle name="Percent [2] 28" xfId="17483"/>
    <cellStyle name="Percent [2] 28 2" xfId="24103"/>
    <cellStyle name="Percent [2] 28 2 2" xfId="36073"/>
    <cellStyle name="Percent [2] 28 3" xfId="30124"/>
    <cellStyle name="Percent [2] 29" xfId="17484"/>
    <cellStyle name="Percent [2] 29 2" xfId="24104"/>
    <cellStyle name="Percent [2] 29 2 2" xfId="36074"/>
    <cellStyle name="Percent [2] 29 3" xfId="30125"/>
    <cellStyle name="Percent [2] 3" xfId="17485"/>
    <cellStyle name="Percent [2] 3 2" xfId="17486"/>
    <cellStyle name="Percent [2] 3 2 2" xfId="24106"/>
    <cellStyle name="Percent [2] 3 2 2 2" xfId="36076"/>
    <cellStyle name="Percent [2] 3 2 3" xfId="30127"/>
    <cellStyle name="Percent [2] 3 3" xfId="24105"/>
    <cellStyle name="Percent [2] 3 3 2" xfId="36075"/>
    <cellStyle name="Percent [2] 3 4" xfId="30126"/>
    <cellStyle name="Percent [2] 30" xfId="17487"/>
    <cellStyle name="Percent [2] 30 2" xfId="24107"/>
    <cellStyle name="Percent [2] 30 2 2" xfId="36077"/>
    <cellStyle name="Percent [2] 30 3" xfId="30128"/>
    <cellStyle name="Percent [2] 31" xfId="17488"/>
    <cellStyle name="Percent [2] 31 2" xfId="24108"/>
    <cellStyle name="Percent [2] 31 2 2" xfId="36078"/>
    <cellStyle name="Percent [2] 31 3" xfId="30129"/>
    <cellStyle name="Percent [2] 32" xfId="17489"/>
    <cellStyle name="Percent [2] 32 2" xfId="17490"/>
    <cellStyle name="Percent [2] 32 2 2" xfId="24110"/>
    <cellStyle name="Percent [2] 32 2 2 2" xfId="36080"/>
    <cellStyle name="Percent [2] 32 2 3" xfId="30131"/>
    <cellStyle name="Percent [2] 32 3" xfId="17491"/>
    <cellStyle name="Percent [2] 32 3 2" xfId="24111"/>
    <cellStyle name="Percent [2] 32 3 2 2" xfId="36081"/>
    <cellStyle name="Percent [2] 32 3 3" xfId="30132"/>
    <cellStyle name="Percent [2] 32 4" xfId="24109"/>
    <cellStyle name="Percent [2] 32 4 2" xfId="36079"/>
    <cellStyle name="Percent [2] 32 5" xfId="30130"/>
    <cellStyle name="Percent [2] 33" xfId="17492"/>
    <cellStyle name="Percent [2] 33 2" xfId="24112"/>
    <cellStyle name="Percent [2] 33 2 2" xfId="36082"/>
    <cellStyle name="Percent [2] 33 3" xfId="30133"/>
    <cellStyle name="Percent [2] 34" xfId="17493"/>
    <cellStyle name="Percent [2] 34 2" xfId="24113"/>
    <cellStyle name="Percent [2] 34 2 2" xfId="36083"/>
    <cellStyle name="Percent [2] 34 3" xfId="30134"/>
    <cellStyle name="Percent [2] 35" xfId="17494"/>
    <cellStyle name="Percent [2] 35 2" xfId="24114"/>
    <cellStyle name="Percent [2] 35 2 2" xfId="36084"/>
    <cellStyle name="Percent [2] 35 3" xfId="30135"/>
    <cellStyle name="Percent [2] 4" xfId="17495"/>
    <cellStyle name="Percent [2] 4 2" xfId="17496"/>
    <cellStyle name="Percent [2] 4 2 2" xfId="24116"/>
    <cellStyle name="Percent [2] 4 2 2 2" xfId="36086"/>
    <cellStyle name="Percent [2] 4 2 3" xfId="30137"/>
    <cellStyle name="Percent [2] 4 3" xfId="24115"/>
    <cellStyle name="Percent [2] 4 3 2" xfId="36085"/>
    <cellStyle name="Percent [2] 4 4" xfId="30136"/>
    <cellStyle name="Percent [2] 5" xfId="17497"/>
    <cellStyle name="Percent [2] 5 2" xfId="17498"/>
    <cellStyle name="Percent [2] 5 2 2" xfId="24118"/>
    <cellStyle name="Percent [2] 5 2 2 2" xfId="36088"/>
    <cellStyle name="Percent [2] 5 2 3" xfId="30139"/>
    <cellStyle name="Percent [2] 5 3" xfId="24117"/>
    <cellStyle name="Percent [2] 5 3 2" xfId="36087"/>
    <cellStyle name="Percent [2] 5 4" xfId="30138"/>
    <cellStyle name="Percent [2] 6" xfId="17499"/>
    <cellStyle name="Percent [2] 6 2" xfId="24119"/>
    <cellStyle name="Percent [2] 6 2 2" xfId="36089"/>
    <cellStyle name="Percent [2] 6 3" xfId="30140"/>
    <cellStyle name="Percent [2] 7" xfId="17500"/>
    <cellStyle name="Percent [2] 7 2" xfId="24120"/>
    <cellStyle name="Percent [2] 7 2 2" xfId="36090"/>
    <cellStyle name="Percent [2] 7 3" xfId="30141"/>
    <cellStyle name="Percent [2] 8" xfId="17501"/>
    <cellStyle name="Percent [2] 8 2" xfId="17502"/>
    <cellStyle name="Percent [2] 8 2 2" xfId="24122"/>
    <cellStyle name="Percent [2] 8 2 2 2" xfId="36092"/>
    <cellStyle name="Percent [2] 8 2 3" xfId="30143"/>
    <cellStyle name="Percent [2] 8 3" xfId="24121"/>
    <cellStyle name="Percent [2] 8 3 2" xfId="36091"/>
    <cellStyle name="Percent [2] 8 4" xfId="30142"/>
    <cellStyle name="Percent [2] 9" xfId="17503"/>
    <cellStyle name="Percent [2] 9 2" xfId="24123"/>
    <cellStyle name="Percent [2] 9 2 2" xfId="36093"/>
    <cellStyle name="Percent [2] 9 3" xfId="30144"/>
    <cellStyle name="Percent [n" xfId="17504"/>
    <cellStyle name="Percent [n 2" xfId="24124"/>
    <cellStyle name="Percent [n 2 2" xfId="36094"/>
    <cellStyle name="Percent [n 3" xfId="30145"/>
    <cellStyle name="Percent 0%" xfId="17505"/>
    <cellStyle name="Percent 10" xfId="17506"/>
    <cellStyle name="Percent 10 2" xfId="17507"/>
    <cellStyle name="Percent 10 2 2" xfId="17508"/>
    <cellStyle name="Percent 10 2 2 2" xfId="17509"/>
    <cellStyle name="Percent 10 2 2 2 2" xfId="24127"/>
    <cellStyle name="Percent 10 2 2 2 2 2" xfId="36097"/>
    <cellStyle name="Percent 10 2 2 2 3" xfId="30148"/>
    <cellStyle name="Percent 10 2 2 3" xfId="24126"/>
    <cellStyle name="Percent 10 2 2 3 2" xfId="36096"/>
    <cellStyle name="Percent 10 2 2 4" xfId="30147"/>
    <cellStyle name="Percent 10 2 3" xfId="17510"/>
    <cellStyle name="Percent 10 2 3 2" xfId="24128"/>
    <cellStyle name="Percent 10 2 3 2 2" xfId="36098"/>
    <cellStyle name="Percent 10 2 3 3" xfId="30149"/>
    <cellStyle name="Percent 10 2 4" xfId="17511"/>
    <cellStyle name="Percent 10 2 4 2" xfId="24129"/>
    <cellStyle name="Percent 10 2 4 2 2" xfId="36099"/>
    <cellStyle name="Percent 10 2 4 3" xfId="30150"/>
    <cellStyle name="Percent 10 2 5" xfId="24125"/>
    <cellStyle name="Percent 10 2 5 2" xfId="36095"/>
    <cellStyle name="Percent 10 2 6" xfId="30146"/>
    <cellStyle name="Percent 10 3" xfId="17512"/>
    <cellStyle name="Percent 10 3 2" xfId="17513"/>
    <cellStyle name="Percent 10 3 2 2" xfId="24131"/>
    <cellStyle name="Percent 10 3 2 2 2" xfId="36101"/>
    <cellStyle name="Percent 10 3 2 3" xfId="30152"/>
    <cellStyle name="Percent 10 3 3" xfId="17514"/>
    <cellStyle name="Percent 10 3 3 2" xfId="24132"/>
    <cellStyle name="Percent 10 3 3 2 2" xfId="36102"/>
    <cellStyle name="Percent 10 3 3 3" xfId="30153"/>
    <cellStyle name="Percent 10 3 4" xfId="24130"/>
    <cellStyle name="Percent 10 3 4 2" xfId="36100"/>
    <cellStyle name="Percent 10 3 5" xfId="30151"/>
    <cellStyle name="Percent 10 4" xfId="17515"/>
    <cellStyle name="Percent 10 4 2" xfId="24133"/>
    <cellStyle name="Percent 10 4 2 2" xfId="36103"/>
    <cellStyle name="Percent 10 4 3" xfId="30154"/>
    <cellStyle name="Percent 10 5" xfId="17516"/>
    <cellStyle name="Percent 10 5 2" xfId="24134"/>
    <cellStyle name="Percent 10 5 2 2" xfId="36104"/>
    <cellStyle name="Percent 10 5 3" xfId="30155"/>
    <cellStyle name="Percent 10 6" xfId="17517"/>
    <cellStyle name="Percent 10 6 2" xfId="24135"/>
    <cellStyle name="Percent 10 6 2 2" xfId="36105"/>
    <cellStyle name="Percent 10 6 3" xfId="30156"/>
    <cellStyle name="Percent 10 7" xfId="17518"/>
    <cellStyle name="Percent 10 7 2" xfId="24136"/>
    <cellStyle name="Percent 10 7 2 2" xfId="36106"/>
    <cellStyle name="Percent 10 7 3" xfId="30157"/>
    <cellStyle name="Percent 10 8" xfId="17519"/>
    <cellStyle name="Percent 10 8 2" xfId="24137"/>
    <cellStyle name="Percent 10 8 2 2" xfId="36107"/>
    <cellStyle name="Percent 10 8 3" xfId="30158"/>
    <cellStyle name="Percent 100" xfId="17520"/>
    <cellStyle name="Percent 100 2" xfId="24138"/>
    <cellStyle name="Percent 100 2 2" xfId="36108"/>
    <cellStyle name="Percent 100 3" xfId="30159"/>
    <cellStyle name="Percent 101" xfId="17521"/>
    <cellStyle name="Percent 101 2" xfId="24139"/>
    <cellStyle name="Percent 101 2 2" xfId="36109"/>
    <cellStyle name="Percent 101 3" xfId="30160"/>
    <cellStyle name="Percent 102" xfId="17522"/>
    <cellStyle name="Percent 102 2" xfId="24140"/>
    <cellStyle name="Percent 102 2 2" xfId="36110"/>
    <cellStyle name="Percent 102 3" xfId="30161"/>
    <cellStyle name="Percent 103" xfId="17523"/>
    <cellStyle name="Percent 103 2" xfId="24141"/>
    <cellStyle name="Percent 103 2 2" xfId="36111"/>
    <cellStyle name="Percent 103 3" xfId="30162"/>
    <cellStyle name="Percent 104" xfId="17524"/>
    <cellStyle name="Percent 104 2" xfId="24142"/>
    <cellStyle name="Percent 104 2 2" xfId="36112"/>
    <cellStyle name="Percent 104 3" xfId="30163"/>
    <cellStyle name="Percent 105" xfId="17525"/>
    <cellStyle name="Percent 105 2" xfId="24143"/>
    <cellStyle name="Percent 105 2 2" xfId="36113"/>
    <cellStyle name="Percent 105 3" xfId="30164"/>
    <cellStyle name="Percent 106" xfId="17526"/>
    <cellStyle name="Percent 106 2" xfId="24144"/>
    <cellStyle name="Percent 106 2 2" xfId="36114"/>
    <cellStyle name="Percent 106 3" xfId="30165"/>
    <cellStyle name="Percent 107" xfId="17527"/>
    <cellStyle name="Percent 107 2" xfId="24145"/>
    <cellStyle name="Percent 107 2 2" xfId="36115"/>
    <cellStyle name="Percent 107 3" xfId="30166"/>
    <cellStyle name="Percent 108" xfId="17528"/>
    <cellStyle name="Percent 108 2" xfId="24146"/>
    <cellStyle name="Percent 108 2 2" xfId="36116"/>
    <cellStyle name="Percent 108 3" xfId="30167"/>
    <cellStyle name="Percent 109" xfId="17529"/>
    <cellStyle name="Percent 109 2" xfId="24147"/>
    <cellStyle name="Percent 109 2 2" xfId="36117"/>
    <cellStyle name="Percent 109 3" xfId="30168"/>
    <cellStyle name="Percent 11" xfId="17530"/>
    <cellStyle name="Percent 11 2" xfId="17531"/>
    <cellStyle name="Percent 11 2 2" xfId="17532"/>
    <cellStyle name="Percent 11 2 2 2" xfId="17533"/>
    <cellStyle name="Percent 11 2 2 2 2" xfId="24150"/>
    <cellStyle name="Percent 11 2 2 2 2 2" xfId="36120"/>
    <cellStyle name="Percent 11 2 2 2 3" xfId="30171"/>
    <cellStyle name="Percent 11 2 2 3" xfId="24149"/>
    <cellStyle name="Percent 11 2 2 3 2" xfId="36119"/>
    <cellStyle name="Percent 11 2 2 4" xfId="30170"/>
    <cellStyle name="Percent 11 2 3" xfId="17534"/>
    <cellStyle name="Percent 11 2 3 2" xfId="24151"/>
    <cellStyle name="Percent 11 2 3 2 2" xfId="36121"/>
    <cellStyle name="Percent 11 2 3 3" xfId="30172"/>
    <cellStyle name="Percent 11 2 4" xfId="17535"/>
    <cellStyle name="Percent 11 2 4 2" xfId="24152"/>
    <cellStyle name="Percent 11 2 4 2 2" xfId="36122"/>
    <cellStyle name="Percent 11 2 4 3" xfId="30173"/>
    <cellStyle name="Percent 11 2 5" xfId="17536"/>
    <cellStyle name="Percent 11 2 5 2" xfId="24153"/>
    <cellStyle name="Percent 11 2 5 2 2" xfId="36123"/>
    <cellStyle name="Percent 11 2 5 3" xfId="30174"/>
    <cellStyle name="Percent 11 2 6" xfId="24148"/>
    <cellStyle name="Percent 11 2 6 2" xfId="36118"/>
    <cellStyle name="Percent 11 2 7" xfId="30169"/>
    <cellStyle name="Percent 11 3" xfId="17537"/>
    <cellStyle name="Percent 11 3 2" xfId="17538"/>
    <cellStyle name="Percent 11 3 2 2" xfId="24155"/>
    <cellStyle name="Percent 11 3 2 2 2" xfId="36125"/>
    <cellStyle name="Percent 11 3 2 3" xfId="30176"/>
    <cellStyle name="Percent 11 3 3" xfId="24154"/>
    <cellStyle name="Percent 11 3 3 2" xfId="36124"/>
    <cellStyle name="Percent 11 3 4" xfId="30175"/>
    <cellStyle name="Percent 11 4" xfId="17539"/>
    <cellStyle name="Percent 11 4 2" xfId="17540"/>
    <cellStyle name="Percent 11 4 2 2" xfId="24157"/>
    <cellStyle name="Percent 11 4 2 2 2" xfId="36127"/>
    <cellStyle name="Percent 11 4 2 3" xfId="30178"/>
    <cellStyle name="Percent 11 4 3" xfId="24156"/>
    <cellStyle name="Percent 11 4 3 2" xfId="36126"/>
    <cellStyle name="Percent 11 4 4" xfId="30177"/>
    <cellStyle name="Percent 11 5" xfId="17541"/>
    <cellStyle name="Percent 11 5 2" xfId="24158"/>
    <cellStyle name="Percent 11 5 2 2" xfId="36128"/>
    <cellStyle name="Percent 11 5 3" xfId="30179"/>
    <cellStyle name="Percent 11 6" xfId="17542"/>
    <cellStyle name="Percent 11 6 2" xfId="24159"/>
    <cellStyle name="Percent 11 6 2 2" xfId="36129"/>
    <cellStyle name="Percent 11 6 3" xfId="30180"/>
    <cellStyle name="Percent 11 7" xfId="17543"/>
    <cellStyle name="Percent 11 7 2" xfId="24160"/>
    <cellStyle name="Percent 11 7 2 2" xfId="36130"/>
    <cellStyle name="Percent 11 7 3" xfId="30181"/>
    <cellStyle name="Percent 11 8" xfId="17544"/>
    <cellStyle name="Percent 11 8 2" xfId="24161"/>
    <cellStyle name="Percent 11 8 2 2" xfId="36131"/>
    <cellStyle name="Percent 11 8 3" xfId="30182"/>
    <cellStyle name="Percent 110" xfId="17545"/>
    <cellStyle name="Percent 110 2" xfId="24162"/>
    <cellStyle name="Percent 110 2 2" xfId="36132"/>
    <cellStyle name="Percent 110 3" xfId="30183"/>
    <cellStyle name="Percent 111" xfId="17546"/>
    <cellStyle name="Percent 111 2" xfId="24163"/>
    <cellStyle name="Percent 111 2 2" xfId="36133"/>
    <cellStyle name="Percent 111 3" xfId="30184"/>
    <cellStyle name="Percent 112" xfId="17547"/>
    <cellStyle name="Percent 112 2" xfId="24164"/>
    <cellStyle name="Percent 112 2 2" xfId="36134"/>
    <cellStyle name="Percent 112 3" xfId="30185"/>
    <cellStyle name="Percent 113" xfId="17548"/>
    <cellStyle name="Percent 113 2" xfId="24165"/>
    <cellStyle name="Percent 113 2 2" xfId="36135"/>
    <cellStyle name="Percent 113 3" xfId="30186"/>
    <cellStyle name="Percent 114" xfId="17549"/>
    <cellStyle name="Percent 114 2" xfId="24166"/>
    <cellStyle name="Percent 114 2 2" xfId="36136"/>
    <cellStyle name="Percent 114 3" xfId="30187"/>
    <cellStyle name="Percent 115" xfId="17550"/>
    <cellStyle name="Percent 115 2" xfId="24167"/>
    <cellStyle name="Percent 115 2 2" xfId="36137"/>
    <cellStyle name="Percent 115 3" xfId="30188"/>
    <cellStyle name="Percent 116" xfId="17551"/>
    <cellStyle name="Percent 116 2" xfId="24168"/>
    <cellStyle name="Percent 116 2 2" xfId="36138"/>
    <cellStyle name="Percent 116 3" xfId="30189"/>
    <cellStyle name="Percent 117" xfId="17552"/>
    <cellStyle name="Percent 117 2" xfId="24169"/>
    <cellStyle name="Percent 117 2 2" xfId="36139"/>
    <cellStyle name="Percent 117 3" xfId="30190"/>
    <cellStyle name="Percent 118" xfId="17553"/>
    <cellStyle name="Percent 118 2" xfId="24170"/>
    <cellStyle name="Percent 118 2 2" xfId="36140"/>
    <cellStyle name="Percent 118 3" xfId="30191"/>
    <cellStyle name="Percent 119" xfId="17554"/>
    <cellStyle name="Percent 119 2" xfId="24171"/>
    <cellStyle name="Percent 119 2 2" xfId="36141"/>
    <cellStyle name="Percent 119 3" xfId="30192"/>
    <cellStyle name="Percent 12" xfId="17555"/>
    <cellStyle name="Percent 12 2" xfId="17556"/>
    <cellStyle name="Percent 12 2 2" xfId="17557"/>
    <cellStyle name="Percent 12 2 2 2" xfId="24173"/>
    <cellStyle name="Percent 12 2 2 2 2" xfId="36143"/>
    <cellStyle name="Percent 12 2 2 3" xfId="30194"/>
    <cellStyle name="Percent 12 2 3" xfId="17558"/>
    <cellStyle name="Percent 12 2 3 2" xfId="24174"/>
    <cellStyle name="Percent 12 2 3 2 2" xfId="36144"/>
    <cellStyle name="Percent 12 2 3 3" xfId="30195"/>
    <cellStyle name="Percent 12 2 4" xfId="24172"/>
    <cellStyle name="Percent 12 2 4 2" xfId="36142"/>
    <cellStyle name="Percent 12 2 5" xfId="30193"/>
    <cellStyle name="Percent 12 3" xfId="17559"/>
    <cellStyle name="Percent 12 3 2" xfId="17560"/>
    <cellStyle name="Percent 12 3 2 2" xfId="24176"/>
    <cellStyle name="Percent 12 3 2 2 2" xfId="36146"/>
    <cellStyle name="Percent 12 3 2 3" xfId="30197"/>
    <cellStyle name="Percent 12 3 3" xfId="24175"/>
    <cellStyle name="Percent 12 3 3 2" xfId="36145"/>
    <cellStyle name="Percent 12 3 4" xfId="30196"/>
    <cellStyle name="Percent 12 4" xfId="17561"/>
    <cellStyle name="Percent 12 4 2" xfId="17562"/>
    <cellStyle name="Percent 12 4 2 2" xfId="24178"/>
    <cellStyle name="Percent 12 4 2 2 2" xfId="36148"/>
    <cellStyle name="Percent 12 4 2 3" xfId="30199"/>
    <cellStyle name="Percent 12 4 3" xfId="24177"/>
    <cellStyle name="Percent 12 4 3 2" xfId="36147"/>
    <cellStyle name="Percent 12 4 4" xfId="30198"/>
    <cellStyle name="Percent 12 5" xfId="17563"/>
    <cellStyle name="Percent 12 5 2" xfId="24179"/>
    <cellStyle name="Percent 12 5 2 2" xfId="36149"/>
    <cellStyle name="Percent 12 5 3" xfId="30200"/>
    <cellStyle name="Percent 12 6" xfId="17564"/>
    <cellStyle name="Percent 12 6 2" xfId="24180"/>
    <cellStyle name="Percent 12 6 2 2" xfId="36150"/>
    <cellStyle name="Percent 12 6 3" xfId="30201"/>
    <cellStyle name="Percent 12 7" xfId="17565"/>
    <cellStyle name="Percent 12 7 2" xfId="24181"/>
    <cellStyle name="Percent 12 7 2 2" xfId="36151"/>
    <cellStyle name="Percent 12 7 3" xfId="30202"/>
    <cellStyle name="Percent 12 8" xfId="17566"/>
    <cellStyle name="Percent 12 8 2" xfId="24182"/>
    <cellStyle name="Percent 12 8 2 2" xfId="36152"/>
    <cellStyle name="Percent 12 8 3" xfId="30203"/>
    <cellStyle name="Percent 120" xfId="17567"/>
    <cellStyle name="Percent 120 2" xfId="24183"/>
    <cellStyle name="Percent 120 2 2" xfId="36153"/>
    <cellStyle name="Percent 120 3" xfId="30204"/>
    <cellStyle name="Percent 121" xfId="17568"/>
    <cellStyle name="Percent 121 2" xfId="24184"/>
    <cellStyle name="Percent 121 2 2" xfId="36154"/>
    <cellStyle name="Percent 121 3" xfId="30205"/>
    <cellStyle name="Percent 122" xfId="17569"/>
    <cellStyle name="Percent 122 2" xfId="24185"/>
    <cellStyle name="Percent 122 2 2" xfId="36155"/>
    <cellStyle name="Percent 122 3" xfId="30206"/>
    <cellStyle name="Percent 123" xfId="17570"/>
    <cellStyle name="Percent 123 2" xfId="24186"/>
    <cellStyle name="Percent 123 2 2" xfId="36156"/>
    <cellStyle name="Percent 123 3" xfId="30207"/>
    <cellStyle name="Percent 124" xfId="17571"/>
    <cellStyle name="Percent 124 2" xfId="24187"/>
    <cellStyle name="Percent 124 2 2" xfId="36157"/>
    <cellStyle name="Percent 124 3" xfId="30208"/>
    <cellStyle name="Percent 125" xfId="17572"/>
    <cellStyle name="Percent 125 2" xfId="24188"/>
    <cellStyle name="Percent 125 2 2" xfId="36158"/>
    <cellStyle name="Percent 125 3" xfId="30209"/>
    <cellStyle name="Percent 126" xfId="17573"/>
    <cellStyle name="Percent 126 2" xfId="24189"/>
    <cellStyle name="Percent 126 2 2" xfId="36159"/>
    <cellStyle name="Percent 126 3" xfId="30210"/>
    <cellStyle name="Percent 127" xfId="17574"/>
    <cellStyle name="Percent 127 2" xfId="24190"/>
    <cellStyle name="Percent 127 2 2" xfId="36160"/>
    <cellStyle name="Percent 127 3" xfId="30211"/>
    <cellStyle name="Percent 128" xfId="17575"/>
    <cellStyle name="Percent 128 2" xfId="24191"/>
    <cellStyle name="Percent 128 2 2" xfId="36161"/>
    <cellStyle name="Percent 128 3" xfId="30212"/>
    <cellStyle name="Percent 129" xfId="17576"/>
    <cellStyle name="Percent 129 2" xfId="24192"/>
    <cellStyle name="Percent 129 2 2" xfId="36162"/>
    <cellStyle name="Percent 129 3" xfId="30213"/>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6 2 2" xfId="36163"/>
    <cellStyle name="Percent 13 16 3" xfId="30214"/>
    <cellStyle name="Percent 13 17" xfId="17585"/>
    <cellStyle name="Percent 13 17 2" xfId="24194"/>
    <cellStyle name="Percent 13 17 2 2" xfId="36164"/>
    <cellStyle name="Percent 13 17 3" xfId="30215"/>
    <cellStyle name="Percent 13 18" xfId="17586"/>
    <cellStyle name="Percent 13 2" xfId="17587"/>
    <cellStyle name="Percent 13 2 2" xfId="17588"/>
    <cellStyle name="Percent 13 2 2 2" xfId="24195"/>
    <cellStyle name="Percent 13 2 2 2 2" xfId="36165"/>
    <cellStyle name="Percent 13 2 2 3" xfId="30216"/>
    <cellStyle name="Percent 13 2 3" xfId="17589"/>
    <cellStyle name="Percent 13 2 3 2" xfId="24196"/>
    <cellStyle name="Percent 13 2 3 2 2" xfId="36166"/>
    <cellStyle name="Percent 13 2 3 3" xfId="30217"/>
    <cellStyle name="Percent 13 2 4" xfId="17590"/>
    <cellStyle name="Percent 13 2 4 2" xfId="24197"/>
    <cellStyle name="Percent 13 2 4 2 2" xfId="36167"/>
    <cellStyle name="Percent 13 2 4 3" xfId="30218"/>
    <cellStyle name="Percent 13 3" xfId="17591"/>
    <cellStyle name="Percent 13 3 2" xfId="17592"/>
    <cellStyle name="Percent 13 3 2 2" xfId="24198"/>
    <cellStyle name="Percent 13 3 2 2 2" xfId="36168"/>
    <cellStyle name="Percent 13 3 2 3" xfId="30219"/>
    <cellStyle name="Percent 13 3 3" xfId="17593"/>
    <cellStyle name="Percent 13 3 3 2" xfId="24199"/>
    <cellStyle name="Percent 13 3 3 2 2" xfId="36169"/>
    <cellStyle name="Percent 13 3 3 3" xfId="30220"/>
    <cellStyle name="Percent 13 4" xfId="17594"/>
    <cellStyle name="Percent 13 4 2" xfId="17595"/>
    <cellStyle name="Percent 13 4 2 2" xfId="24200"/>
    <cellStyle name="Percent 13 4 2 2 2" xfId="36170"/>
    <cellStyle name="Percent 13 4 2 3" xfId="30221"/>
    <cellStyle name="Percent 13 4 3" xfId="17596"/>
    <cellStyle name="Percent 13 4 3 2" xfId="24201"/>
    <cellStyle name="Percent 13 4 3 2 2" xfId="36171"/>
    <cellStyle name="Percent 13 4 3 3" xfId="30222"/>
    <cellStyle name="Percent 13 5" xfId="17597"/>
    <cellStyle name="Percent 13 5 2" xfId="17598"/>
    <cellStyle name="Percent 13 5 2 2" xfId="24202"/>
    <cellStyle name="Percent 13 5 2 2 2" xfId="36172"/>
    <cellStyle name="Percent 13 5 2 3" xfId="30223"/>
    <cellStyle name="Percent 13 5 3" xfId="17599"/>
    <cellStyle name="Percent 13 5 3 2" xfId="24203"/>
    <cellStyle name="Percent 13 5 3 2 2" xfId="36173"/>
    <cellStyle name="Percent 13 5 3 3" xfId="30224"/>
    <cellStyle name="Percent 13 6" xfId="17600"/>
    <cellStyle name="Percent 13 6 2" xfId="17601"/>
    <cellStyle name="Percent 13 6 2 2" xfId="24204"/>
    <cellStyle name="Percent 13 6 2 2 2" xfId="36174"/>
    <cellStyle name="Percent 13 6 2 3" xfId="30225"/>
    <cellStyle name="Percent 13 6 3" xfId="17602"/>
    <cellStyle name="Percent 13 6 3 2" xfId="24205"/>
    <cellStyle name="Percent 13 6 3 2 2" xfId="36175"/>
    <cellStyle name="Percent 13 6 3 3" xfId="30226"/>
    <cellStyle name="Percent 13 7" xfId="17603"/>
    <cellStyle name="Percent 13 8" xfId="17604"/>
    <cellStyle name="Percent 13 9" xfId="17605"/>
    <cellStyle name="Percent 130" xfId="17606"/>
    <cellStyle name="Percent 130 2" xfId="24206"/>
    <cellStyle name="Percent 130 2 2" xfId="36176"/>
    <cellStyle name="Percent 130 3" xfId="30227"/>
    <cellStyle name="Percent 131" xfId="17607"/>
    <cellStyle name="Percent 131 2" xfId="24207"/>
    <cellStyle name="Percent 131 2 2" xfId="36177"/>
    <cellStyle name="Percent 131 3" xfId="30228"/>
    <cellStyle name="Percent 132" xfId="17608"/>
    <cellStyle name="Percent 132 2" xfId="24208"/>
    <cellStyle name="Percent 132 2 2" xfId="36178"/>
    <cellStyle name="Percent 132 3" xfId="30229"/>
    <cellStyle name="Percent 133" xfId="17609"/>
    <cellStyle name="Percent 133 2" xfId="24209"/>
    <cellStyle name="Percent 133 2 2" xfId="36179"/>
    <cellStyle name="Percent 133 3" xfId="30230"/>
    <cellStyle name="Percent 134" xfId="17610"/>
    <cellStyle name="Percent 134 2" xfId="24210"/>
    <cellStyle name="Percent 134 2 2" xfId="36180"/>
    <cellStyle name="Percent 134 3" xfId="30231"/>
    <cellStyle name="Percent 135" xfId="17611"/>
    <cellStyle name="Percent 135 2" xfId="24211"/>
    <cellStyle name="Percent 135 2 2" xfId="36181"/>
    <cellStyle name="Percent 135 3" xfId="30232"/>
    <cellStyle name="Percent 136" xfId="17612"/>
    <cellStyle name="Percent 136 2" xfId="24212"/>
    <cellStyle name="Percent 136 2 2" xfId="36182"/>
    <cellStyle name="Percent 136 3" xfId="30233"/>
    <cellStyle name="Percent 137" xfId="17613"/>
    <cellStyle name="Percent 137 2" xfId="24213"/>
    <cellStyle name="Percent 137 2 2" xfId="36183"/>
    <cellStyle name="Percent 137 3" xfId="30234"/>
    <cellStyle name="Percent 138" xfId="17614"/>
    <cellStyle name="Percent 138 2" xfId="24214"/>
    <cellStyle name="Percent 138 2 2" xfId="36184"/>
    <cellStyle name="Percent 138 3" xfId="30235"/>
    <cellStyle name="Percent 139" xfId="17615"/>
    <cellStyle name="Percent 139 2" xfId="24215"/>
    <cellStyle name="Percent 139 2 2" xfId="36185"/>
    <cellStyle name="Percent 139 3" xfId="30236"/>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6 2 2" xfId="36186"/>
    <cellStyle name="Percent 14 16 3" xfId="30237"/>
    <cellStyle name="Percent 14 17" xfId="17624"/>
    <cellStyle name="Percent 14 17 2" xfId="24217"/>
    <cellStyle name="Percent 14 17 2 2" xfId="36187"/>
    <cellStyle name="Percent 14 17 3" xfId="30238"/>
    <cellStyle name="Percent 14 18" xfId="17625"/>
    <cellStyle name="Percent 14 2" xfId="17626"/>
    <cellStyle name="Percent 14 2 2" xfId="17627"/>
    <cellStyle name="Percent 14 2 2 2" xfId="24218"/>
    <cellStyle name="Percent 14 2 2 2 2" xfId="36188"/>
    <cellStyle name="Percent 14 2 2 3" xfId="30239"/>
    <cellStyle name="Percent 14 2 3" xfId="17628"/>
    <cellStyle name="Percent 14 2 3 2" xfId="24219"/>
    <cellStyle name="Percent 14 2 3 2 2" xfId="36189"/>
    <cellStyle name="Percent 14 2 3 3" xfId="30240"/>
    <cellStyle name="Percent 14 2 4" xfId="17629"/>
    <cellStyle name="Percent 14 2 4 2" xfId="24220"/>
    <cellStyle name="Percent 14 2 4 2 2" xfId="36190"/>
    <cellStyle name="Percent 14 2 4 3" xfId="30241"/>
    <cellStyle name="Percent 14 3" xfId="17630"/>
    <cellStyle name="Percent 14 3 2" xfId="17631"/>
    <cellStyle name="Percent 14 3 2 2" xfId="24221"/>
    <cellStyle name="Percent 14 3 2 2 2" xfId="36191"/>
    <cellStyle name="Percent 14 3 2 3" xfId="30242"/>
    <cellStyle name="Percent 14 3 3" xfId="17632"/>
    <cellStyle name="Percent 14 3 3 2" xfId="24222"/>
    <cellStyle name="Percent 14 3 3 2 2" xfId="36192"/>
    <cellStyle name="Percent 14 3 3 3" xfId="30243"/>
    <cellStyle name="Percent 14 4" xfId="17633"/>
    <cellStyle name="Percent 14 4 2" xfId="17634"/>
    <cellStyle name="Percent 14 4 2 2" xfId="24223"/>
    <cellStyle name="Percent 14 4 2 2 2" xfId="36193"/>
    <cellStyle name="Percent 14 4 2 3" xfId="30244"/>
    <cellStyle name="Percent 14 4 3" xfId="17635"/>
    <cellStyle name="Percent 14 4 3 2" xfId="24224"/>
    <cellStyle name="Percent 14 4 3 2 2" xfId="36194"/>
    <cellStyle name="Percent 14 4 3 3" xfId="30245"/>
    <cellStyle name="Percent 14 5" xfId="17636"/>
    <cellStyle name="Percent 14 5 2" xfId="17637"/>
    <cellStyle name="Percent 14 5 2 2" xfId="24225"/>
    <cellStyle name="Percent 14 5 2 2 2" xfId="36195"/>
    <cellStyle name="Percent 14 5 2 3" xfId="30246"/>
    <cellStyle name="Percent 14 5 3" xfId="17638"/>
    <cellStyle name="Percent 14 5 3 2" xfId="24226"/>
    <cellStyle name="Percent 14 5 3 2 2" xfId="36196"/>
    <cellStyle name="Percent 14 5 3 3" xfId="30247"/>
    <cellStyle name="Percent 14 6" xfId="17639"/>
    <cellStyle name="Percent 14 6 2" xfId="17640"/>
    <cellStyle name="Percent 14 6 2 2" xfId="24227"/>
    <cellStyle name="Percent 14 6 2 2 2" xfId="36197"/>
    <cellStyle name="Percent 14 6 2 3" xfId="30248"/>
    <cellStyle name="Percent 14 6 3" xfId="17641"/>
    <cellStyle name="Percent 14 6 3 2" xfId="24228"/>
    <cellStyle name="Percent 14 6 3 2 2" xfId="36198"/>
    <cellStyle name="Percent 14 6 3 3" xfId="30249"/>
    <cellStyle name="Percent 14 7" xfId="17642"/>
    <cellStyle name="Percent 14 8" xfId="17643"/>
    <cellStyle name="Percent 14 9" xfId="17644"/>
    <cellStyle name="Percent 140" xfId="17645"/>
    <cellStyle name="Percent 140 2" xfId="24229"/>
    <cellStyle name="Percent 140 2 2" xfId="36199"/>
    <cellStyle name="Percent 140 3" xfId="30250"/>
    <cellStyle name="Percent 141" xfId="17646"/>
    <cellStyle name="Percent 141 2" xfId="24230"/>
    <cellStyle name="Percent 141 2 2" xfId="36200"/>
    <cellStyle name="Percent 141 3" xfId="30251"/>
    <cellStyle name="Percent 142" xfId="17647"/>
    <cellStyle name="Percent 142 2" xfId="24231"/>
    <cellStyle name="Percent 142 2 2" xfId="36201"/>
    <cellStyle name="Percent 142 3" xfId="30252"/>
    <cellStyle name="Percent 143" xfId="17648"/>
    <cellStyle name="Percent 143 2" xfId="24232"/>
    <cellStyle name="Percent 143 2 2" xfId="36202"/>
    <cellStyle name="Percent 143 3" xfId="30253"/>
    <cellStyle name="Percent 144" xfId="17649"/>
    <cellStyle name="Percent 144 2" xfId="24233"/>
    <cellStyle name="Percent 144 2 2" xfId="36203"/>
    <cellStyle name="Percent 144 3" xfId="30254"/>
    <cellStyle name="Percent 145" xfId="17650"/>
    <cellStyle name="Percent 145 2" xfId="24234"/>
    <cellStyle name="Percent 145 2 2" xfId="36204"/>
    <cellStyle name="Percent 145 3" xfId="30255"/>
    <cellStyle name="Percent 146" xfId="17651"/>
    <cellStyle name="Percent 146 2" xfId="24235"/>
    <cellStyle name="Percent 146 2 2" xfId="36205"/>
    <cellStyle name="Percent 146 3" xfId="30256"/>
    <cellStyle name="Percent 147" xfId="17652"/>
    <cellStyle name="Percent 147 2" xfId="24236"/>
    <cellStyle name="Percent 147 2 2" xfId="36206"/>
    <cellStyle name="Percent 147 3" xfId="30257"/>
    <cellStyle name="Percent 148" xfId="17653"/>
    <cellStyle name="Percent 148 2" xfId="24237"/>
    <cellStyle name="Percent 148 2 2" xfId="36207"/>
    <cellStyle name="Percent 148 3" xfId="30258"/>
    <cellStyle name="Percent 149" xfId="17654"/>
    <cellStyle name="Percent 149 2" xfId="17655"/>
    <cellStyle name="Percent 149 2 2" xfId="24239"/>
    <cellStyle name="Percent 149 2 2 2" xfId="36209"/>
    <cellStyle name="Percent 149 2 3" xfId="30260"/>
    <cellStyle name="Percent 149 3" xfId="24238"/>
    <cellStyle name="Percent 149 3 2" xfId="36208"/>
    <cellStyle name="Percent 149 4" xfId="30259"/>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6 2 2" xfId="36210"/>
    <cellStyle name="Percent 15 16 3" xfId="30261"/>
    <cellStyle name="Percent 15 17" xfId="17664"/>
    <cellStyle name="Percent 15 17 2" xfId="24241"/>
    <cellStyle name="Percent 15 17 2 2" xfId="36211"/>
    <cellStyle name="Percent 15 17 3" xfId="30262"/>
    <cellStyle name="Percent 15 18" xfId="17665"/>
    <cellStyle name="Percent 15 2" xfId="17666"/>
    <cellStyle name="Percent 15 2 2" xfId="17667"/>
    <cellStyle name="Percent 15 2 2 2" xfId="24242"/>
    <cellStyle name="Percent 15 2 2 2 2" xfId="36212"/>
    <cellStyle name="Percent 15 2 2 3" xfId="30263"/>
    <cellStyle name="Percent 15 2 3" xfId="17668"/>
    <cellStyle name="Percent 15 2 3 2" xfId="24243"/>
    <cellStyle name="Percent 15 2 3 2 2" xfId="36213"/>
    <cellStyle name="Percent 15 2 3 3" xfId="30264"/>
    <cellStyle name="Percent 15 2 4" xfId="17669"/>
    <cellStyle name="Percent 15 2 4 2" xfId="24244"/>
    <cellStyle name="Percent 15 2 4 2 2" xfId="36214"/>
    <cellStyle name="Percent 15 2 4 3" xfId="30265"/>
    <cellStyle name="Percent 15 2 5" xfId="17670"/>
    <cellStyle name="Percent 15 2 5 2" xfId="24245"/>
    <cellStyle name="Percent 15 2 5 2 2" xfId="36215"/>
    <cellStyle name="Percent 15 2 5 3" xfId="30266"/>
    <cellStyle name="Percent 15 2 6" xfId="17671"/>
    <cellStyle name="Percent 15 2 6 2" xfId="24246"/>
    <cellStyle name="Percent 15 2 6 2 2" xfId="36216"/>
    <cellStyle name="Percent 15 2 6 3" xfId="30267"/>
    <cellStyle name="Percent 15 2 7" xfId="17672"/>
    <cellStyle name="Percent 15 2 7 2" xfId="24247"/>
    <cellStyle name="Percent 15 2 7 2 2" xfId="36217"/>
    <cellStyle name="Percent 15 2 7 3" xfId="30268"/>
    <cellStyle name="Percent 15 3" xfId="17673"/>
    <cellStyle name="Percent 15 3 2" xfId="17674"/>
    <cellStyle name="Percent 15 3 2 2" xfId="24248"/>
    <cellStyle name="Percent 15 3 2 2 2" xfId="36218"/>
    <cellStyle name="Percent 15 3 2 3" xfId="30269"/>
    <cellStyle name="Percent 15 3 3" xfId="17675"/>
    <cellStyle name="Percent 15 3 3 2" xfId="24249"/>
    <cellStyle name="Percent 15 3 3 2 2" xfId="36219"/>
    <cellStyle name="Percent 15 3 3 3" xfId="30270"/>
    <cellStyle name="Percent 15 4" xfId="17676"/>
    <cellStyle name="Percent 15 4 2" xfId="17677"/>
    <cellStyle name="Percent 15 4 2 2" xfId="24250"/>
    <cellStyle name="Percent 15 4 2 2 2" xfId="36220"/>
    <cellStyle name="Percent 15 4 2 3" xfId="30271"/>
    <cellStyle name="Percent 15 4 3" xfId="17678"/>
    <cellStyle name="Percent 15 4 3 2" xfId="24251"/>
    <cellStyle name="Percent 15 4 3 2 2" xfId="36221"/>
    <cellStyle name="Percent 15 4 3 3" xfId="30272"/>
    <cellStyle name="Percent 15 5" xfId="17679"/>
    <cellStyle name="Percent 15 5 2" xfId="17680"/>
    <cellStyle name="Percent 15 5 2 2" xfId="24252"/>
    <cellStyle name="Percent 15 5 2 2 2" xfId="36222"/>
    <cellStyle name="Percent 15 5 2 3" xfId="30273"/>
    <cellStyle name="Percent 15 5 3" xfId="17681"/>
    <cellStyle name="Percent 15 5 3 2" xfId="24253"/>
    <cellStyle name="Percent 15 5 3 2 2" xfId="36223"/>
    <cellStyle name="Percent 15 5 3 3" xfId="30274"/>
    <cellStyle name="Percent 15 6" xfId="17682"/>
    <cellStyle name="Percent 15 6 2" xfId="17683"/>
    <cellStyle name="Percent 15 6 2 2" xfId="24254"/>
    <cellStyle name="Percent 15 6 2 2 2" xfId="36224"/>
    <cellStyle name="Percent 15 6 2 3" xfId="30275"/>
    <cellStyle name="Percent 15 6 3" xfId="17684"/>
    <cellStyle name="Percent 15 6 3 2" xfId="24255"/>
    <cellStyle name="Percent 15 6 3 2 2" xfId="36225"/>
    <cellStyle name="Percent 15 6 3 3" xfId="30276"/>
    <cellStyle name="Percent 15 7" xfId="17685"/>
    <cellStyle name="Percent 15 7 2" xfId="17686"/>
    <cellStyle name="Percent 15 7 2 2" xfId="24256"/>
    <cellStyle name="Percent 15 7 2 2 2" xfId="36226"/>
    <cellStyle name="Percent 15 7 2 3" xfId="30277"/>
    <cellStyle name="Percent 15 7 3" xfId="17687"/>
    <cellStyle name="Percent 15 7 3 2" xfId="24257"/>
    <cellStyle name="Percent 15 7 3 2 2" xfId="36227"/>
    <cellStyle name="Percent 15 7 3 3" xfId="30278"/>
    <cellStyle name="Percent 15 8" xfId="17688"/>
    <cellStyle name="Percent 15 8 2" xfId="17689"/>
    <cellStyle name="Percent 15 8 2 2" xfId="24258"/>
    <cellStyle name="Percent 15 8 2 2 2" xfId="36228"/>
    <cellStyle name="Percent 15 8 2 3" xfId="30279"/>
    <cellStyle name="Percent 15 8 3" xfId="17690"/>
    <cellStyle name="Percent 15 8 3 2" xfId="24259"/>
    <cellStyle name="Percent 15 8 3 2 2" xfId="36229"/>
    <cellStyle name="Percent 15 8 3 3" xfId="30280"/>
    <cellStyle name="Percent 15 9" xfId="17691"/>
    <cellStyle name="Percent 150" xfId="17692"/>
    <cellStyle name="Percent 150 2" xfId="17693"/>
    <cellStyle name="Percent 150 2 2" xfId="24261"/>
    <cellStyle name="Percent 150 2 2 2" xfId="36231"/>
    <cellStyle name="Percent 150 2 3" xfId="30282"/>
    <cellStyle name="Percent 150 3" xfId="24260"/>
    <cellStyle name="Percent 150 3 2" xfId="36230"/>
    <cellStyle name="Percent 150 4" xfId="30281"/>
    <cellStyle name="Percent 151" xfId="17694"/>
    <cellStyle name="Percent 151 2" xfId="24262"/>
    <cellStyle name="Percent 151 2 2" xfId="36232"/>
    <cellStyle name="Percent 151 3" xfId="30283"/>
    <cellStyle name="Percent 152" xfId="17695"/>
    <cellStyle name="Percent 152 2" xfId="24263"/>
    <cellStyle name="Percent 152 2 2" xfId="36233"/>
    <cellStyle name="Percent 152 3" xfId="30284"/>
    <cellStyle name="Percent 153" xfId="17696"/>
    <cellStyle name="Percent 153 2" xfId="17697"/>
    <cellStyle name="Percent 153 2 2" xfId="24265"/>
    <cellStyle name="Percent 153 2 2 2" xfId="36235"/>
    <cellStyle name="Percent 153 2 3" xfId="30286"/>
    <cellStyle name="Percent 153 3" xfId="17698"/>
    <cellStyle name="Percent 153 3 2" xfId="24266"/>
    <cellStyle name="Percent 153 3 2 2" xfId="36236"/>
    <cellStyle name="Percent 153 3 3" xfId="30287"/>
    <cellStyle name="Percent 153 4" xfId="24264"/>
    <cellStyle name="Percent 153 4 2" xfId="36234"/>
    <cellStyle name="Percent 153 5" xfId="30285"/>
    <cellStyle name="Percent 154" xfId="17699"/>
    <cellStyle name="Percent 154 2" xfId="17700"/>
    <cellStyle name="Percent 154 2 2" xfId="24268"/>
    <cellStyle name="Percent 154 2 2 2" xfId="36238"/>
    <cellStyle name="Percent 154 2 3" xfId="30289"/>
    <cellStyle name="Percent 154 3" xfId="17701"/>
    <cellStyle name="Percent 154 3 2" xfId="24269"/>
    <cellStyle name="Percent 154 3 2 2" xfId="36239"/>
    <cellStyle name="Percent 154 3 3" xfId="30290"/>
    <cellStyle name="Percent 154 4" xfId="24267"/>
    <cellStyle name="Percent 154 4 2" xfId="36237"/>
    <cellStyle name="Percent 154 5" xfId="30288"/>
    <cellStyle name="Percent 155" xfId="17702"/>
    <cellStyle name="Percent 155 2" xfId="24270"/>
    <cellStyle name="Percent 155 2 2" xfId="36240"/>
    <cellStyle name="Percent 155 3" xfId="30291"/>
    <cellStyle name="Percent 156" xfId="17703"/>
    <cellStyle name="Percent 156 2" xfId="24271"/>
    <cellStyle name="Percent 156 2 2" xfId="36241"/>
    <cellStyle name="Percent 156 3" xfId="30292"/>
    <cellStyle name="Percent 157" xfId="17704"/>
    <cellStyle name="Percent 157 2" xfId="24272"/>
    <cellStyle name="Percent 157 2 2" xfId="36242"/>
    <cellStyle name="Percent 157 3" xfId="30293"/>
    <cellStyle name="Percent 158" xfId="17705"/>
    <cellStyle name="Percent 158 2" xfId="24273"/>
    <cellStyle name="Percent 158 2 2" xfId="36243"/>
    <cellStyle name="Percent 158 3" xfId="30294"/>
    <cellStyle name="Percent 159" xfId="17706"/>
    <cellStyle name="Percent 159 2" xfId="24274"/>
    <cellStyle name="Percent 159 2 2" xfId="36244"/>
    <cellStyle name="Percent 159 3" xfId="30295"/>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6 2 2" xfId="36245"/>
    <cellStyle name="Percent 16 16 3" xfId="30296"/>
    <cellStyle name="Percent 16 17" xfId="17715"/>
    <cellStyle name="Percent 16 17 2" xfId="24276"/>
    <cellStyle name="Percent 16 17 2 2" xfId="36246"/>
    <cellStyle name="Percent 16 17 3" xfId="30297"/>
    <cellStyle name="Percent 16 18" xfId="17716"/>
    <cellStyle name="Percent 16 2" xfId="17717"/>
    <cellStyle name="Percent 16 2 2" xfId="17718"/>
    <cellStyle name="Percent 16 2 2 2" xfId="24277"/>
    <cellStyle name="Percent 16 2 2 2 2" xfId="36247"/>
    <cellStyle name="Percent 16 2 2 3" xfId="30298"/>
    <cellStyle name="Percent 16 2 3" xfId="17719"/>
    <cellStyle name="Percent 16 2 3 2" xfId="24278"/>
    <cellStyle name="Percent 16 2 3 2 2" xfId="36248"/>
    <cellStyle name="Percent 16 2 3 3" xfId="30299"/>
    <cellStyle name="Percent 16 2 4" xfId="17720"/>
    <cellStyle name="Percent 16 2 4 2" xfId="24279"/>
    <cellStyle name="Percent 16 2 4 2 2" xfId="36249"/>
    <cellStyle name="Percent 16 2 4 3" xfId="30300"/>
    <cellStyle name="Percent 16 2 5" xfId="17721"/>
    <cellStyle name="Percent 16 2 5 2" xfId="24280"/>
    <cellStyle name="Percent 16 2 5 2 2" xfId="36250"/>
    <cellStyle name="Percent 16 2 5 3" xfId="30301"/>
    <cellStyle name="Percent 16 2 6" xfId="17722"/>
    <cellStyle name="Percent 16 2 6 2" xfId="24281"/>
    <cellStyle name="Percent 16 2 6 2 2" xfId="36251"/>
    <cellStyle name="Percent 16 2 6 3" xfId="30302"/>
    <cellStyle name="Percent 16 3" xfId="17723"/>
    <cellStyle name="Percent 16 3 2" xfId="17724"/>
    <cellStyle name="Percent 16 3 2 2" xfId="24282"/>
    <cellStyle name="Percent 16 3 2 2 2" xfId="36252"/>
    <cellStyle name="Percent 16 3 2 3" xfId="30303"/>
    <cellStyle name="Percent 16 3 3" xfId="17725"/>
    <cellStyle name="Percent 16 3 3 2" xfId="24283"/>
    <cellStyle name="Percent 16 3 3 2 2" xfId="36253"/>
    <cellStyle name="Percent 16 3 3 3" xfId="30304"/>
    <cellStyle name="Percent 16 4" xfId="17726"/>
    <cellStyle name="Percent 16 4 2" xfId="17727"/>
    <cellStyle name="Percent 16 4 2 2" xfId="24284"/>
    <cellStyle name="Percent 16 4 2 2 2" xfId="36254"/>
    <cellStyle name="Percent 16 4 2 3" xfId="30305"/>
    <cellStyle name="Percent 16 4 3" xfId="17728"/>
    <cellStyle name="Percent 16 4 3 2" xfId="24285"/>
    <cellStyle name="Percent 16 4 3 2 2" xfId="36255"/>
    <cellStyle name="Percent 16 4 3 3" xfId="30306"/>
    <cellStyle name="Percent 16 5" xfId="17729"/>
    <cellStyle name="Percent 16 5 2" xfId="17730"/>
    <cellStyle name="Percent 16 5 2 2" xfId="24286"/>
    <cellStyle name="Percent 16 5 2 2 2" xfId="36256"/>
    <cellStyle name="Percent 16 5 2 3" xfId="30307"/>
    <cellStyle name="Percent 16 5 3" xfId="17731"/>
    <cellStyle name="Percent 16 5 3 2" xfId="24287"/>
    <cellStyle name="Percent 16 5 3 2 2" xfId="36257"/>
    <cellStyle name="Percent 16 5 3 3" xfId="30308"/>
    <cellStyle name="Percent 16 6" xfId="17732"/>
    <cellStyle name="Percent 16 6 2" xfId="17733"/>
    <cellStyle name="Percent 16 6 2 2" xfId="24288"/>
    <cellStyle name="Percent 16 6 2 2 2" xfId="36258"/>
    <cellStyle name="Percent 16 6 2 3" xfId="30309"/>
    <cellStyle name="Percent 16 6 3" xfId="17734"/>
    <cellStyle name="Percent 16 6 3 2" xfId="24289"/>
    <cellStyle name="Percent 16 6 3 2 2" xfId="36259"/>
    <cellStyle name="Percent 16 6 3 3" xfId="30310"/>
    <cellStyle name="Percent 16 7" xfId="17735"/>
    <cellStyle name="Percent 16 7 2" xfId="17736"/>
    <cellStyle name="Percent 16 7 2 2" xfId="24290"/>
    <cellStyle name="Percent 16 7 2 2 2" xfId="36260"/>
    <cellStyle name="Percent 16 7 2 3" xfId="30311"/>
    <cellStyle name="Percent 16 7 3" xfId="17737"/>
    <cellStyle name="Percent 16 7 3 2" xfId="24291"/>
    <cellStyle name="Percent 16 7 3 2 2" xfId="36261"/>
    <cellStyle name="Percent 16 7 3 3" xfId="30312"/>
    <cellStyle name="Percent 16 8" xfId="17738"/>
    <cellStyle name="Percent 16 9" xfId="17739"/>
    <cellStyle name="Percent 160" xfId="17740"/>
    <cellStyle name="Percent 160 2" xfId="24292"/>
    <cellStyle name="Percent 160 2 2" xfId="36262"/>
    <cellStyle name="Percent 160 3" xfId="30313"/>
    <cellStyle name="Percent 161" xfId="17741"/>
    <cellStyle name="Percent 161 2" xfId="24293"/>
    <cellStyle name="Percent 161 2 2" xfId="36263"/>
    <cellStyle name="Percent 161 3" xfId="30314"/>
    <cellStyle name="Percent 162" xfId="17742"/>
    <cellStyle name="Percent 162 2" xfId="24294"/>
    <cellStyle name="Percent 162 2 2" xfId="36264"/>
    <cellStyle name="Percent 162 3" xfId="30315"/>
    <cellStyle name="Percent 163" xfId="17743"/>
    <cellStyle name="Percent 163 2" xfId="24295"/>
    <cellStyle name="Percent 163 2 2" xfId="36265"/>
    <cellStyle name="Percent 163 3" xfId="30316"/>
    <cellStyle name="Percent 164" xfId="17744"/>
    <cellStyle name="Percent 164 2" xfId="24296"/>
    <cellStyle name="Percent 164 2 2" xfId="36266"/>
    <cellStyle name="Percent 164 3" xfId="30317"/>
    <cellStyle name="Percent 165" xfId="17745"/>
    <cellStyle name="Percent 165 2" xfId="24297"/>
    <cellStyle name="Percent 165 2 2" xfId="36267"/>
    <cellStyle name="Percent 165 3" xfId="30318"/>
    <cellStyle name="Percent 166" xfId="17746"/>
    <cellStyle name="Percent 166 2" xfId="24298"/>
    <cellStyle name="Percent 166 2 2" xfId="36268"/>
    <cellStyle name="Percent 166 3" xfId="30319"/>
    <cellStyle name="Percent 167" xfId="17747"/>
    <cellStyle name="Percent 167 2" xfId="24299"/>
    <cellStyle name="Percent 167 2 2" xfId="36269"/>
    <cellStyle name="Percent 167 3" xfId="30320"/>
    <cellStyle name="Percent 168" xfId="17748"/>
    <cellStyle name="Percent 168 2" xfId="24300"/>
    <cellStyle name="Percent 168 2 2" xfId="36270"/>
    <cellStyle name="Percent 168 3" xfId="30321"/>
    <cellStyle name="Percent 169" xfId="17749"/>
    <cellStyle name="Percent 169 2" xfId="24301"/>
    <cellStyle name="Percent 169 2 2" xfId="36271"/>
    <cellStyle name="Percent 169 3" xfId="30322"/>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6 2 2" xfId="36272"/>
    <cellStyle name="Percent 17 16 3" xfId="30323"/>
    <cellStyle name="Percent 17 17" xfId="17758"/>
    <cellStyle name="Percent 17 17 2" xfId="24303"/>
    <cellStyle name="Percent 17 17 2 2" xfId="36273"/>
    <cellStyle name="Percent 17 17 3" xfId="30324"/>
    <cellStyle name="Percent 17 18" xfId="17759"/>
    <cellStyle name="Percent 17 2" xfId="17760"/>
    <cellStyle name="Percent 17 2 2" xfId="17761"/>
    <cellStyle name="Percent 17 2 2 2" xfId="24304"/>
    <cellStyle name="Percent 17 2 2 2 2" xfId="36274"/>
    <cellStyle name="Percent 17 2 2 3" xfId="30325"/>
    <cellStyle name="Percent 17 2 3" xfId="17762"/>
    <cellStyle name="Percent 17 2 3 2" xfId="24305"/>
    <cellStyle name="Percent 17 2 3 2 2" xfId="36275"/>
    <cellStyle name="Percent 17 2 3 3" xfId="30326"/>
    <cellStyle name="Percent 17 3" xfId="17763"/>
    <cellStyle name="Percent 17 3 2" xfId="17764"/>
    <cellStyle name="Percent 17 3 2 2" xfId="24306"/>
    <cellStyle name="Percent 17 3 2 2 2" xfId="36276"/>
    <cellStyle name="Percent 17 3 2 3" xfId="30327"/>
    <cellStyle name="Percent 17 3 3" xfId="17765"/>
    <cellStyle name="Percent 17 3 3 2" xfId="24307"/>
    <cellStyle name="Percent 17 3 3 2 2" xfId="36277"/>
    <cellStyle name="Percent 17 3 3 3" xfId="30328"/>
    <cellStyle name="Percent 17 4" xfId="17766"/>
    <cellStyle name="Percent 17 4 2" xfId="17767"/>
    <cellStyle name="Percent 17 4 2 2" xfId="24308"/>
    <cellStyle name="Percent 17 4 2 2 2" xfId="36278"/>
    <cellStyle name="Percent 17 4 2 3" xfId="30329"/>
    <cellStyle name="Percent 17 4 3" xfId="17768"/>
    <cellStyle name="Percent 17 4 3 2" xfId="24309"/>
    <cellStyle name="Percent 17 4 3 2 2" xfId="36279"/>
    <cellStyle name="Percent 17 4 3 3" xfId="30330"/>
    <cellStyle name="Percent 17 5" xfId="17769"/>
    <cellStyle name="Percent 17 5 2" xfId="17770"/>
    <cellStyle name="Percent 17 5 2 2" xfId="24310"/>
    <cellStyle name="Percent 17 5 2 2 2" xfId="36280"/>
    <cellStyle name="Percent 17 5 2 3" xfId="30331"/>
    <cellStyle name="Percent 17 5 3" xfId="17771"/>
    <cellStyle name="Percent 17 5 3 2" xfId="24311"/>
    <cellStyle name="Percent 17 5 3 2 2" xfId="36281"/>
    <cellStyle name="Percent 17 5 3 3" xfId="30332"/>
    <cellStyle name="Percent 17 6" xfId="17772"/>
    <cellStyle name="Percent 17 6 2" xfId="17773"/>
    <cellStyle name="Percent 17 6 2 2" xfId="24312"/>
    <cellStyle name="Percent 17 6 2 2 2" xfId="36282"/>
    <cellStyle name="Percent 17 6 2 3" xfId="30333"/>
    <cellStyle name="Percent 17 6 3" xfId="17774"/>
    <cellStyle name="Percent 17 6 3 2" xfId="24313"/>
    <cellStyle name="Percent 17 6 3 2 2" xfId="36283"/>
    <cellStyle name="Percent 17 6 3 3" xfId="30334"/>
    <cellStyle name="Percent 17 7" xfId="17775"/>
    <cellStyle name="Percent 17 8" xfId="17776"/>
    <cellStyle name="Percent 17 9" xfId="17777"/>
    <cellStyle name="Percent 170" xfId="17778"/>
    <cellStyle name="Percent 170 2" xfId="24314"/>
    <cellStyle name="Percent 170 2 2" xfId="36284"/>
    <cellStyle name="Percent 170 3" xfId="30335"/>
    <cellStyle name="Percent 171" xfId="17779"/>
    <cellStyle name="Percent 171 2" xfId="24315"/>
    <cellStyle name="Percent 171 2 2" xfId="36285"/>
    <cellStyle name="Percent 171 3" xfId="30336"/>
    <cellStyle name="Percent 172" xfId="17780"/>
    <cellStyle name="Percent 172 2" xfId="24316"/>
    <cellStyle name="Percent 172 2 2" xfId="36286"/>
    <cellStyle name="Percent 172 3" xfId="30337"/>
    <cellStyle name="Percent 173" xfId="17781"/>
    <cellStyle name="Percent 173 2" xfId="24317"/>
    <cellStyle name="Percent 173 2 2" xfId="36287"/>
    <cellStyle name="Percent 173 3" xfId="30338"/>
    <cellStyle name="Percent 174" xfId="17782"/>
    <cellStyle name="Percent 174 2" xfId="24318"/>
    <cellStyle name="Percent 174 2 2" xfId="36288"/>
    <cellStyle name="Percent 174 3" xfId="30339"/>
    <cellStyle name="Percent 175" xfId="17783"/>
    <cellStyle name="Percent 175 2" xfId="24319"/>
    <cellStyle name="Percent 175 2 2" xfId="36289"/>
    <cellStyle name="Percent 175 3" xfId="30340"/>
    <cellStyle name="Percent 176" xfId="17784"/>
    <cellStyle name="Percent 176 2" xfId="24320"/>
    <cellStyle name="Percent 176 2 2" xfId="36290"/>
    <cellStyle name="Percent 176 3" xfId="30341"/>
    <cellStyle name="Percent 177" xfId="17785"/>
    <cellStyle name="Percent 177 2" xfId="24321"/>
    <cellStyle name="Percent 177 2 2" xfId="36291"/>
    <cellStyle name="Percent 177 3" xfId="30342"/>
    <cellStyle name="Percent 178" xfId="17786"/>
    <cellStyle name="Percent 178 2" xfId="24322"/>
    <cellStyle name="Percent 178 2 2" xfId="36292"/>
    <cellStyle name="Percent 178 3" xfId="30343"/>
    <cellStyle name="Percent 179" xfId="17787"/>
    <cellStyle name="Percent 179 2" xfId="24323"/>
    <cellStyle name="Percent 179 2 2" xfId="36293"/>
    <cellStyle name="Percent 179 3" xfId="30344"/>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6 2 2" xfId="36294"/>
    <cellStyle name="Percent 18 16 3" xfId="30345"/>
    <cellStyle name="Percent 18 17" xfId="17796"/>
    <cellStyle name="Percent 18 17 2" xfId="24325"/>
    <cellStyle name="Percent 18 17 2 2" xfId="36295"/>
    <cellStyle name="Percent 18 17 3" xfId="30346"/>
    <cellStyle name="Percent 18 18" xfId="17797"/>
    <cellStyle name="Percent 18 2" xfId="17798"/>
    <cellStyle name="Percent 18 2 2" xfId="17799"/>
    <cellStyle name="Percent 18 2 2 2" xfId="24326"/>
    <cellStyle name="Percent 18 2 2 2 2" xfId="36296"/>
    <cellStyle name="Percent 18 2 2 3" xfId="30347"/>
    <cellStyle name="Percent 18 2 3" xfId="17800"/>
    <cellStyle name="Percent 18 2 3 2" xfId="24327"/>
    <cellStyle name="Percent 18 2 3 2 2" xfId="36297"/>
    <cellStyle name="Percent 18 2 3 3" xfId="30348"/>
    <cellStyle name="Percent 18 3" xfId="17801"/>
    <cellStyle name="Percent 18 3 2" xfId="17802"/>
    <cellStyle name="Percent 18 3 2 2" xfId="24328"/>
    <cellStyle name="Percent 18 3 2 2 2" xfId="36298"/>
    <cellStyle name="Percent 18 3 2 3" xfId="30349"/>
    <cellStyle name="Percent 18 3 3" xfId="17803"/>
    <cellStyle name="Percent 18 3 3 2" xfId="24329"/>
    <cellStyle name="Percent 18 3 3 2 2" xfId="36299"/>
    <cellStyle name="Percent 18 3 3 3" xfId="30350"/>
    <cellStyle name="Percent 18 4" xfId="17804"/>
    <cellStyle name="Percent 18 4 2" xfId="17805"/>
    <cellStyle name="Percent 18 4 2 2" xfId="24330"/>
    <cellStyle name="Percent 18 4 2 2 2" xfId="36300"/>
    <cellStyle name="Percent 18 4 2 3" xfId="30351"/>
    <cellStyle name="Percent 18 4 3" xfId="17806"/>
    <cellStyle name="Percent 18 4 3 2" xfId="24331"/>
    <cellStyle name="Percent 18 4 3 2 2" xfId="36301"/>
    <cellStyle name="Percent 18 4 3 3" xfId="30352"/>
    <cellStyle name="Percent 18 5" xfId="17807"/>
    <cellStyle name="Percent 18 5 2" xfId="17808"/>
    <cellStyle name="Percent 18 5 2 2" xfId="24332"/>
    <cellStyle name="Percent 18 5 2 2 2" xfId="36302"/>
    <cellStyle name="Percent 18 5 2 3" xfId="30353"/>
    <cellStyle name="Percent 18 5 3" xfId="17809"/>
    <cellStyle name="Percent 18 5 3 2" xfId="24333"/>
    <cellStyle name="Percent 18 5 3 2 2" xfId="36303"/>
    <cellStyle name="Percent 18 5 3 3" xfId="30354"/>
    <cellStyle name="Percent 18 6" xfId="17810"/>
    <cellStyle name="Percent 18 6 2" xfId="17811"/>
    <cellStyle name="Percent 18 6 2 2" xfId="24334"/>
    <cellStyle name="Percent 18 6 2 2 2" xfId="36304"/>
    <cellStyle name="Percent 18 6 2 3" xfId="30355"/>
    <cellStyle name="Percent 18 6 3" xfId="17812"/>
    <cellStyle name="Percent 18 6 3 2" xfId="24335"/>
    <cellStyle name="Percent 18 6 3 2 2" xfId="36305"/>
    <cellStyle name="Percent 18 6 3 3" xfId="30356"/>
    <cellStyle name="Percent 18 7" xfId="17813"/>
    <cellStyle name="Percent 18 8" xfId="17814"/>
    <cellStyle name="Percent 18 9" xfId="17815"/>
    <cellStyle name="Percent 180" xfId="17816"/>
    <cellStyle name="Percent 180 2" xfId="24336"/>
    <cellStyle name="Percent 180 2 2" xfId="36306"/>
    <cellStyle name="Percent 180 3" xfId="30357"/>
    <cellStyle name="Percent 181" xfId="17817"/>
    <cellStyle name="Percent 181 2" xfId="24337"/>
    <cellStyle name="Percent 181 2 2" xfId="36307"/>
    <cellStyle name="Percent 181 3" xfId="30358"/>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6 2 2" xfId="36308"/>
    <cellStyle name="Percent 19 16 3" xfId="30359"/>
    <cellStyle name="Percent 19 17" xfId="17831"/>
    <cellStyle name="Percent 19 17 2" xfId="24339"/>
    <cellStyle name="Percent 19 17 2 2" xfId="36309"/>
    <cellStyle name="Percent 19 17 3" xfId="30360"/>
    <cellStyle name="Percent 19 18" xfId="17832"/>
    <cellStyle name="Percent 19 2" xfId="17833"/>
    <cellStyle name="Percent 19 2 2" xfId="17834"/>
    <cellStyle name="Percent 19 2 2 2" xfId="24340"/>
    <cellStyle name="Percent 19 2 2 2 2" xfId="36310"/>
    <cellStyle name="Percent 19 2 2 3" xfId="30361"/>
    <cellStyle name="Percent 19 2 3" xfId="17835"/>
    <cellStyle name="Percent 19 2 3 2" xfId="24341"/>
    <cellStyle name="Percent 19 2 3 2 2" xfId="36311"/>
    <cellStyle name="Percent 19 2 3 3" xfId="30362"/>
    <cellStyle name="Percent 19 3" xfId="17836"/>
    <cellStyle name="Percent 19 3 2" xfId="17837"/>
    <cellStyle name="Percent 19 3 2 2" xfId="24342"/>
    <cellStyle name="Percent 19 3 2 2 2" xfId="36312"/>
    <cellStyle name="Percent 19 3 2 3" xfId="30363"/>
    <cellStyle name="Percent 19 3 3" xfId="17838"/>
    <cellStyle name="Percent 19 3 3 2" xfId="24343"/>
    <cellStyle name="Percent 19 3 3 2 2" xfId="36313"/>
    <cellStyle name="Percent 19 3 3 3" xfId="30364"/>
    <cellStyle name="Percent 19 4" xfId="17839"/>
    <cellStyle name="Percent 19 4 2" xfId="17840"/>
    <cellStyle name="Percent 19 4 2 2" xfId="24344"/>
    <cellStyle name="Percent 19 4 2 2 2" xfId="36314"/>
    <cellStyle name="Percent 19 4 2 3" xfId="30365"/>
    <cellStyle name="Percent 19 4 3" xfId="17841"/>
    <cellStyle name="Percent 19 4 3 2" xfId="24345"/>
    <cellStyle name="Percent 19 4 3 2 2" xfId="36315"/>
    <cellStyle name="Percent 19 4 3 3" xfId="30366"/>
    <cellStyle name="Percent 19 5" xfId="17842"/>
    <cellStyle name="Percent 19 5 2" xfId="17843"/>
    <cellStyle name="Percent 19 5 2 2" xfId="24346"/>
    <cellStyle name="Percent 19 5 2 2 2" xfId="36316"/>
    <cellStyle name="Percent 19 5 2 3" xfId="30367"/>
    <cellStyle name="Percent 19 5 3" xfId="17844"/>
    <cellStyle name="Percent 19 5 3 2" xfId="24347"/>
    <cellStyle name="Percent 19 5 3 2 2" xfId="36317"/>
    <cellStyle name="Percent 19 5 3 3" xfId="30368"/>
    <cellStyle name="Percent 19 6" xfId="17845"/>
    <cellStyle name="Percent 19 6 2" xfId="17846"/>
    <cellStyle name="Percent 19 6 2 2" xfId="24348"/>
    <cellStyle name="Percent 19 6 2 2 2" xfId="36318"/>
    <cellStyle name="Percent 19 6 2 3" xfId="30369"/>
    <cellStyle name="Percent 19 6 3" xfId="17847"/>
    <cellStyle name="Percent 19 6 3 2" xfId="24349"/>
    <cellStyle name="Percent 19 6 3 2 2" xfId="36319"/>
    <cellStyle name="Percent 19 6 3 3" xfId="30370"/>
    <cellStyle name="Percent 19 7" xfId="17848"/>
    <cellStyle name="Percent 19 8" xfId="17849"/>
    <cellStyle name="Percent 19 9" xfId="17850"/>
    <cellStyle name="Percent 2" xfId="4"/>
    <cellStyle name="Percent 2 10" xfId="17851"/>
    <cellStyle name="Percent 2 10 2" xfId="24350"/>
    <cellStyle name="Percent 2 10 2 2" xfId="36320"/>
    <cellStyle name="Percent 2 10 3" xfId="30371"/>
    <cellStyle name="Percent 2 11" xfId="17852"/>
    <cellStyle name="Percent 2 11 2" xfId="24351"/>
    <cellStyle name="Percent 2 11 2 2" xfId="36321"/>
    <cellStyle name="Percent 2 11 3" xfId="30372"/>
    <cellStyle name="Percent 2 12" xfId="17853"/>
    <cellStyle name="Percent 2 12 2" xfId="24352"/>
    <cellStyle name="Percent 2 12 2 2" xfId="36322"/>
    <cellStyle name="Percent 2 12 3" xfId="30373"/>
    <cellStyle name="Percent 2 13" xfId="17854"/>
    <cellStyle name="Percent 2 13 2" xfId="24353"/>
    <cellStyle name="Percent 2 13 2 2" xfId="36323"/>
    <cellStyle name="Percent 2 13 3" xfId="30374"/>
    <cellStyle name="Percent 2 2" xfId="17855"/>
    <cellStyle name="Percent 2 2 2" xfId="17856"/>
    <cellStyle name="Percent 2 2 2 2" xfId="17857"/>
    <cellStyle name="Percent 2 2 2 2 2" xfId="24354"/>
    <cellStyle name="Percent 2 2 2 2 2 2" xfId="36324"/>
    <cellStyle name="Percent 2 2 2 2 3" xfId="30375"/>
    <cellStyle name="Percent 2 2 2 3" xfId="17858"/>
    <cellStyle name="Percent 2 2 2 3 2" xfId="24355"/>
    <cellStyle name="Percent 2 2 2 3 2 2" xfId="36325"/>
    <cellStyle name="Percent 2 2 2 3 3" xfId="30376"/>
    <cellStyle name="Percent 2 2 2 4" xfId="17859"/>
    <cellStyle name="Percent 2 2 2 4 2" xfId="24356"/>
    <cellStyle name="Percent 2 2 2 4 2 2" xfId="36326"/>
    <cellStyle name="Percent 2 2 2 4 3" xfId="30377"/>
    <cellStyle name="Percent 2 2 3" xfId="17860"/>
    <cellStyle name="Percent 2 2 3 2" xfId="24357"/>
    <cellStyle name="Percent 2 2 3 2 2" xfId="36327"/>
    <cellStyle name="Percent 2 2 3 3" xfId="30378"/>
    <cellStyle name="Percent 2 2 4" xfId="17861"/>
    <cellStyle name="Percent 2 2 4 2" xfId="24358"/>
    <cellStyle name="Percent 2 2 4 2 2" xfId="36328"/>
    <cellStyle name="Percent 2 2 4 3" xfId="30379"/>
    <cellStyle name="Percent 2 2 5" xfId="17862"/>
    <cellStyle name="Percent 2 2 5 2" xfId="24359"/>
    <cellStyle name="Percent 2 2 5 2 2" xfId="36329"/>
    <cellStyle name="Percent 2 2 5 3" xfId="30380"/>
    <cellStyle name="Percent 2 2 6" xfId="17863"/>
    <cellStyle name="Percent 2 2 6 2" xfId="24360"/>
    <cellStyle name="Percent 2 2 6 2 2" xfId="36330"/>
    <cellStyle name="Percent 2 2 6 3" xfId="30381"/>
    <cellStyle name="Percent 2 2 7" xfId="17864"/>
    <cellStyle name="Percent 2 2 7 2" xfId="24361"/>
    <cellStyle name="Percent 2 2 7 2 2" xfId="36331"/>
    <cellStyle name="Percent 2 2 7 3" xfId="30382"/>
    <cellStyle name="Percent 2 3" xfId="17865"/>
    <cellStyle name="Percent 2 3 2" xfId="17866"/>
    <cellStyle name="Percent 2 3 2 2" xfId="17867"/>
    <cellStyle name="Percent 2 3 2 2 2" xfId="24363"/>
    <cellStyle name="Percent 2 3 2 2 2 2" xfId="36333"/>
    <cellStyle name="Percent 2 3 2 2 3" xfId="30384"/>
    <cellStyle name="Percent 2 3 2 3" xfId="24362"/>
    <cellStyle name="Percent 2 3 2 3 2" xfId="36332"/>
    <cellStyle name="Percent 2 3 2 4" xfId="30383"/>
    <cellStyle name="Percent 2 3 3" xfId="17868"/>
    <cellStyle name="Percent 2 3 3 2" xfId="24364"/>
    <cellStyle name="Percent 2 3 3 2 2" xfId="36334"/>
    <cellStyle name="Percent 2 3 3 3" xfId="30385"/>
    <cellStyle name="Percent 2 3 4" xfId="17869"/>
    <cellStyle name="Percent 2 3 4 2" xfId="24365"/>
    <cellStyle name="Percent 2 3 4 2 2" xfId="36335"/>
    <cellStyle name="Percent 2 3 4 3" xfId="30386"/>
    <cellStyle name="Percent 2 3 5" xfId="17870"/>
    <cellStyle name="Percent 2 3 5 2" xfId="24366"/>
    <cellStyle name="Percent 2 3 5 2 2" xfId="36336"/>
    <cellStyle name="Percent 2 3 5 3" xfId="30387"/>
    <cellStyle name="Percent 2 4" xfId="17871"/>
    <cellStyle name="Percent 2 4 2" xfId="17872"/>
    <cellStyle name="Percent 2 4 2 2" xfId="24367"/>
    <cellStyle name="Percent 2 4 2 2 2" xfId="36337"/>
    <cellStyle name="Percent 2 4 2 3" xfId="30388"/>
    <cellStyle name="Percent 2 4 3" xfId="17873"/>
    <cellStyle name="Percent 2 4 3 2" xfId="24368"/>
    <cellStyle name="Percent 2 4 3 2 2" xfId="36338"/>
    <cellStyle name="Percent 2 4 3 3" xfId="30389"/>
    <cellStyle name="Percent 2 4 4" xfId="17874"/>
    <cellStyle name="Percent 2 4 4 2" xfId="24369"/>
    <cellStyle name="Percent 2 4 4 2 2" xfId="36339"/>
    <cellStyle name="Percent 2 4 4 3" xfId="30390"/>
    <cellStyle name="Percent 2 5" xfId="17875"/>
    <cellStyle name="Percent 2 5 2" xfId="24370"/>
    <cellStyle name="Percent 2 5 2 2" xfId="36340"/>
    <cellStyle name="Percent 2 5 3" xfId="30391"/>
    <cellStyle name="Percent 2 6" xfId="17876"/>
    <cellStyle name="Percent 2 6 2" xfId="24371"/>
    <cellStyle name="Percent 2 6 2 2" xfId="36341"/>
    <cellStyle name="Percent 2 6 3" xfId="30392"/>
    <cellStyle name="Percent 2 7" xfId="17877"/>
    <cellStyle name="Percent 2 7 2" xfId="24372"/>
    <cellStyle name="Percent 2 7 2 2" xfId="36342"/>
    <cellStyle name="Percent 2 7 3" xfId="30393"/>
    <cellStyle name="Percent 2 8" xfId="17878"/>
    <cellStyle name="Percent 2 8 2" xfId="24373"/>
    <cellStyle name="Percent 2 8 2 2" xfId="36343"/>
    <cellStyle name="Percent 2 8 3" xfId="30394"/>
    <cellStyle name="Percent 2 9" xfId="17879"/>
    <cellStyle name="Percent 2 9 2" xfId="24374"/>
    <cellStyle name="Percent 2 9 2 2" xfId="36344"/>
    <cellStyle name="Percent 2 9 3" xfId="30395"/>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6 2 2" xfId="36345"/>
    <cellStyle name="Percent 20 16 3" xfId="30396"/>
    <cellStyle name="Percent 20 17" xfId="17888"/>
    <cellStyle name="Percent 20 17 2" xfId="24376"/>
    <cellStyle name="Percent 20 17 2 2" xfId="36346"/>
    <cellStyle name="Percent 20 17 3" xfId="30397"/>
    <cellStyle name="Percent 20 18" xfId="17889"/>
    <cellStyle name="Percent 20 2" xfId="17890"/>
    <cellStyle name="Percent 20 2 2" xfId="17891"/>
    <cellStyle name="Percent 20 2 2 2" xfId="24377"/>
    <cellStyle name="Percent 20 2 2 2 2" xfId="36347"/>
    <cellStyle name="Percent 20 2 2 3" xfId="30398"/>
    <cellStyle name="Percent 20 2 3" xfId="17892"/>
    <cellStyle name="Percent 20 2 3 2" xfId="24378"/>
    <cellStyle name="Percent 20 2 3 2 2" xfId="36348"/>
    <cellStyle name="Percent 20 2 3 3" xfId="30399"/>
    <cellStyle name="Percent 20 3" xfId="17893"/>
    <cellStyle name="Percent 20 3 2" xfId="17894"/>
    <cellStyle name="Percent 20 3 2 2" xfId="24379"/>
    <cellStyle name="Percent 20 3 2 2 2" xfId="36349"/>
    <cellStyle name="Percent 20 3 2 3" xfId="30400"/>
    <cellStyle name="Percent 20 3 3" xfId="17895"/>
    <cellStyle name="Percent 20 3 3 2" xfId="24380"/>
    <cellStyle name="Percent 20 3 3 2 2" xfId="36350"/>
    <cellStyle name="Percent 20 3 3 3" xfId="30401"/>
    <cellStyle name="Percent 20 4" xfId="17896"/>
    <cellStyle name="Percent 20 4 2" xfId="17897"/>
    <cellStyle name="Percent 20 4 2 2" xfId="24381"/>
    <cellStyle name="Percent 20 4 2 2 2" xfId="36351"/>
    <cellStyle name="Percent 20 4 2 3" xfId="30402"/>
    <cellStyle name="Percent 20 4 3" xfId="17898"/>
    <cellStyle name="Percent 20 4 3 2" xfId="24382"/>
    <cellStyle name="Percent 20 4 3 2 2" xfId="36352"/>
    <cellStyle name="Percent 20 4 3 3" xfId="30403"/>
    <cellStyle name="Percent 20 5" xfId="17899"/>
    <cellStyle name="Percent 20 5 2" xfId="17900"/>
    <cellStyle name="Percent 20 5 2 2" xfId="24383"/>
    <cellStyle name="Percent 20 5 2 2 2" xfId="36353"/>
    <cellStyle name="Percent 20 5 2 3" xfId="30404"/>
    <cellStyle name="Percent 20 5 3" xfId="17901"/>
    <cellStyle name="Percent 20 5 3 2" xfId="24384"/>
    <cellStyle name="Percent 20 5 3 2 2" xfId="36354"/>
    <cellStyle name="Percent 20 5 3 3" xfId="30405"/>
    <cellStyle name="Percent 20 6" xfId="17902"/>
    <cellStyle name="Percent 20 6 2" xfId="17903"/>
    <cellStyle name="Percent 20 6 2 2" xfId="24385"/>
    <cellStyle name="Percent 20 6 2 2 2" xfId="36355"/>
    <cellStyle name="Percent 20 6 2 3" xfId="30406"/>
    <cellStyle name="Percent 20 6 3" xfId="17904"/>
    <cellStyle name="Percent 20 6 3 2" xfId="24386"/>
    <cellStyle name="Percent 20 6 3 2 2" xfId="36356"/>
    <cellStyle name="Percent 20 6 3 3" xfId="30407"/>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6 2 2" xfId="36357"/>
    <cellStyle name="Percent 21 16 3" xfId="30408"/>
    <cellStyle name="Percent 21 17" xfId="17916"/>
    <cellStyle name="Percent 21 17 2" xfId="24388"/>
    <cellStyle name="Percent 21 17 2 2" xfId="36358"/>
    <cellStyle name="Percent 21 17 3" xfId="30409"/>
    <cellStyle name="Percent 21 18" xfId="17917"/>
    <cellStyle name="Percent 21 2" xfId="17918"/>
    <cellStyle name="Percent 21 2 2" xfId="17919"/>
    <cellStyle name="Percent 21 2 2 2" xfId="24389"/>
    <cellStyle name="Percent 21 2 2 2 2" xfId="36359"/>
    <cellStyle name="Percent 21 2 2 3" xfId="30410"/>
    <cellStyle name="Percent 21 2 3" xfId="17920"/>
    <cellStyle name="Percent 21 2 3 2" xfId="24390"/>
    <cellStyle name="Percent 21 2 3 2 2" xfId="36360"/>
    <cellStyle name="Percent 21 2 3 3" xfId="30411"/>
    <cellStyle name="Percent 21 3" xfId="17921"/>
    <cellStyle name="Percent 21 3 2" xfId="17922"/>
    <cellStyle name="Percent 21 3 2 2" xfId="24391"/>
    <cellStyle name="Percent 21 3 2 2 2" xfId="36361"/>
    <cellStyle name="Percent 21 3 2 3" xfId="30412"/>
    <cellStyle name="Percent 21 3 3" xfId="17923"/>
    <cellStyle name="Percent 21 3 3 2" xfId="24392"/>
    <cellStyle name="Percent 21 3 3 2 2" xfId="36362"/>
    <cellStyle name="Percent 21 3 3 3" xfId="30413"/>
    <cellStyle name="Percent 21 4" xfId="17924"/>
    <cellStyle name="Percent 21 4 2" xfId="17925"/>
    <cellStyle name="Percent 21 4 2 2" xfId="24393"/>
    <cellStyle name="Percent 21 4 2 2 2" xfId="36363"/>
    <cellStyle name="Percent 21 4 2 3" xfId="30414"/>
    <cellStyle name="Percent 21 4 3" xfId="17926"/>
    <cellStyle name="Percent 21 4 3 2" xfId="24394"/>
    <cellStyle name="Percent 21 4 3 2 2" xfId="36364"/>
    <cellStyle name="Percent 21 4 3 3" xfId="30415"/>
    <cellStyle name="Percent 21 5" xfId="17927"/>
    <cellStyle name="Percent 21 5 2" xfId="17928"/>
    <cellStyle name="Percent 21 5 2 2" xfId="24395"/>
    <cellStyle name="Percent 21 5 2 2 2" xfId="36365"/>
    <cellStyle name="Percent 21 5 2 3" xfId="30416"/>
    <cellStyle name="Percent 21 5 3" xfId="17929"/>
    <cellStyle name="Percent 21 5 3 2" xfId="24396"/>
    <cellStyle name="Percent 21 5 3 2 2" xfId="36366"/>
    <cellStyle name="Percent 21 5 3 3" xfId="30417"/>
    <cellStyle name="Percent 21 6" xfId="17930"/>
    <cellStyle name="Percent 21 6 2" xfId="17931"/>
    <cellStyle name="Percent 21 6 2 2" xfId="24397"/>
    <cellStyle name="Percent 21 6 2 2 2" xfId="36367"/>
    <cellStyle name="Percent 21 6 2 3" xfId="30418"/>
    <cellStyle name="Percent 21 6 3" xfId="17932"/>
    <cellStyle name="Percent 21 6 3 2" xfId="24398"/>
    <cellStyle name="Percent 21 6 3 2 2" xfId="36368"/>
    <cellStyle name="Percent 21 6 3 3" xfId="30419"/>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6 2 2" xfId="36369"/>
    <cellStyle name="Percent 22 16 3" xfId="30420"/>
    <cellStyle name="Percent 22 17" xfId="17944"/>
    <cellStyle name="Percent 22 17 2" xfId="24400"/>
    <cellStyle name="Percent 22 17 2 2" xfId="36370"/>
    <cellStyle name="Percent 22 17 3" xfId="30421"/>
    <cellStyle name="Percent 22 18" xfId="17945"/>
    <cellStyle name="Percent 22 2" xfId="17946"/>
    <cellStyle name="Percent 22 2 2" xfId="17947"/>
    <cellStyle name="Percent 22 2 2 2" xfId="24401"/>
    <cellStyle name="Percent 22 2 2 2 2" xfId="36371"/>
    <cellStyle name="Percent 22 2 2 3" xfId="30422"/>
    <cellStyle name="Percent 22 2 3" xfId="17948"/>
    <cellStyle name="Percent 22 2 3 2" xfId="24402"/>
    <cellStyle name="Percent 22 2 3 2 2" xfId="36372"/>
    <cellStyle name="Percent 22 2 3 3" xfId="30423"/>
    <cellStyle name="Percent 22 3" xfId="17949"/>
    <cellStyle name="Percent 22 3 2" xfId="17950"/>
    <cellStyle name="Percent 22 3 2 2" xfId="24403"/>
    <cellStyle name="Percent 22 3 2 2 2" xfId="36373"/>
    <cellStyle name="Percent 22 3 2 3" xfId="30424"/>
    <cellStyle name="Percent 22 3 3" xfId="17951"/>
    <cellStyle name="Percent 22 3 3 2" xfId="24404"/>
    <cellStyle name="Percent 22 3 3 2 2" xfId="36374"/>
    <cellStyle name="Percent 22 3 3 3" xfId="30425"/>
    <cellStyle name="Percent 22 4" xfId="17952"/>
    <cellStyle name="Percent 22 4 2" xfId="17953"/>
    <cellStyle name="Percent 22 4 2 2" xfId="24405"/>
    <cellStyle name="Percent 22 4 2 2 2" xfId="36375"/>
    <cellStyle name="Percent 22 4 2 3" xfId="30426"/>
    <cellStyle name="Percent 22 4 3" xfId="17954"/>
    <cellStyle name="Percent 22 4 3 2" xfId="24406"/>
    <cellStyle name="Percent 22 4 3 2 2" xfId="36376"/>
    <cellStyle name="Percent 22 4 3 3" xfId="30427"/>
    <cellStyle name="Percent 22 5" xfId="17955"/>
    <cellStyle name="Percent 22 5 2" xfId="17956"/>
    <cellStyle name="Percent 22 5 2 2" xfId="24407"/>
    <cellStyle name="Percent 22 5 2 2 2" xfId="36377"/>
    <cellStyle name="Percent 22 5 2 3" xfId="30428"/>
    <cellStyle name="Percent 22 5 3" xfId="17957"/>
    <cellStyle name="Percent 22 5 3 2" xfId="24408"/>
    <cellStyle name="Percent 22 5 3 2 2" xfId="36378"/>
    <cellStyle name="Percent 22 5 3 3" xfId="30429"/>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6 2 2" xfId="36379"/>
    <cellStyle name="Percent 23 16 3" xfId="30430"/>
    <cellStyle name="Percent 23 17" xfId="17970"/>
    <cellStyle name="Percent 23 17 2" xfId="24410"/>
    <cellStyle name="Percent 23 17 2 2" xfId="36380"/>
    <cellStyle name="Percent 23 17 3" xfId="30431"/>
    <cellStyle name="Percent 23 18" xfId="17971"/>
    <cellStyle name="Percent 23 2" xfId="17972"/>
    <cellStyle name="Percent 23 2 2" xfId="17973"/>
    <cellStyle name="Percent 23 2 2 2" xfId="24411"/>
    <cellStyle name="Percent 23 2 2 2 2" xfId="36381"/>
    <cellStyle name="Percent 23 2 2 3" xfId="30432"/>
    <cellStyle name="Percent 23 2 3" xfId="17974"/>
    <cellStyle name="Percent 23 2 3 2" xfId="24412"/>
    <cellStyle name="Percent 23 2 3 2 2" xfId="36382"/>
    <cellStyle name="Percent 23 2 3 3" xfId="30433"/>
    <cellStyle name="Percent 23 3" xfId="17975"/>
    <cellStyle name="Percent 23 3 2" xfId="17976"/>
    <cellStyle name="Percent 23 3 2 2" xfId="24413"/>
    <cellStyle name="Percent 23 3 2 2 2" xfId="36383"/>
    <cellStyle name="Percent 23 3 2 3" xfId="30434"/>
    <cellStyle name="Percent 23 3 3" xfId="17977"/>
    <cellStyle name="Percent 23 3 3 2" xfId="24414"/>
    <cellStyle name="Percent 23 3 3 2 2" xfId="36384"/>
    <cellStyle name="Percent 23 3 3 3" xfId="30435"/>
    <cellStyle name="Percent 23 4" xfId="17978"/>
    <cellStyle name="Percent 23 4 2" xfId="17979"/>
    <cellStyle name="Percent 23 4 2 2" xfId="24415"/>
    <cellStyle name="Percent 23 4 2 2 2" xfId="36385"/>
    <cellStyle name="Percent 23 4 2 3" xfId="30436"/>
    <cellStyle name="Percent 23 4 3" xfId="17980"/>
    <cellStyle name="Percent 23 4 3 2" xfId="24416"/>
    <cellStyle name="Percent 23 4 3 2 2" xfId="36386"/>
    <cellStyle name="Percent 23 4 3 3" xfId="30437"/>
    <cellStyle name="Percent 23 5" xfId="17981"/>
    <cellStyle name="Percent 23 5 2" xfId="17982"/>
    <cellStyle name="Percent 23 5 2 2" xfId="24417"/>
    <cellStyle name="Percent 23 5 2 2 2" xfId="36387"/>
    <cellStyle name="Percent 23 5 2 3" xfId="30438"/>
    <cellStyle name="Percent 23 5 3" xfId="17983"/>
    <cellStyle name="Percent 23 5 3 2" xfId="24418"/>
    <cellStyle name="Percent 23 5 3 2 2" xfId="36388"/>
    <cellStyle name="Percent 23 5 3 3" xfId="30439"/>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6 2 2" xfId="36389"/>
    <cellStyle name="Percent 24 16 3" xfId="30440"/>
    <cellStyle name="Percent 24 17" xfId="17996"/>
    <cellStyle name="Percent 24 17 2" xfId="24420"/>
    <cellStyle name="Percent 24 17 2 2" xfId="36390"/>
    <cellStyle name="Percent 24 17 3" xfId="30441"/>
    <cellStyle name="Percent 24 18" xfId="17997"/>
    <cellStyle name="Percent 24 2" xfId="17998"/>
    <cellStyle name="Percent 24 2 2" xfId="17999"/>
    <cellStyle name="Percent 24 2 2 2" xfId="24421"/>
    <cellStyle name="Percent 24 2 2 2 2" xfId="36391"/>
    <cellStyle name="Percent 24 2 2 3" xfId="30442"/>
    <cellStyle name="Percent 24 2 3" xfId="18000"/>
    <cellStyle name="Percent 24 2 3 2" xfId="24422"/>
    <cellStyle name="Percent 24 2 3 2 2" xfId="36392"/>
    <cellStyle name="Percent 24 2 3 3" xfId="30443"/>
    <cellStyle name="Percent 24 2 4" xfId="18001"/>
    <cellStyle name="Percent 24 2 4 2" xfId="24423"/>
    <cellStyle name="Percent 24 2 4 2 2" xfId="36393"/>
    <cellStyle name="Percent 24 2 4 3" xfId="30444"/>
    <cellStyle name="Percent 24 3" xfId="18002"/>
    <cellStyle name="Percent 24 3 2" xfId="18003"/>
    <cellStyle name="Percent 24 3 2 2" xfId="24424"/>
    <cellStyle name="Percent 24 3 2 2 2" xfId="36394"/>
    <cellStyle name="Percent 24 3 2 3" xfId="30445"/>
    <cellStyle name="Percent 24 3 3" xfId="18004"/>
    <cellStyle name="Percent 24 3 3 2" xfId="24425"/>
    <cellStyle name="Percent 24 3 3 2 2" xfId="36395"/>
    <cellStyle name="Percent 24 3 3 3" xfId="30446"/>
    <cellStyle name="Percent 24 4" xfId="18005"/>
    <cellStyle name="Percent 24 4 2" xfId="18006"/>
    <cellStyle name="Percent 24 4 2 2" xfId="24426"/>
    <cellStyle name="Percent 24 4 2 2 2" xfId="36396"/>
    <cellStyle name="Percent 24 4 2 3" xfId="30447"/>
    <cellStyle name="Percent 24 4 3" xfId="18007"/>
    <cellStyle name="Percent 24 4 3 2" xfId="24427"/>
    <cellStyle name="Percent 24 4 3 2 2" xfId="36397"/>
    <cellStyle name="Percent 24 4 3 3" xfId="30448"/>
    <cellStyle name="Percent 24 5" xfId="18008"/>
    <cellStyle name="Percent 24 5 2" xfId="18009"/>
    <cellStyle name="Percent 24 5 2 2" xfId="24428"/>
    <cellStyle name="Percent 24 5 2 2 2" xfId="36398"/>
    <cellStyle name="Percent 24 5 2 3" xfId="30449"/>
    <cellStyle name="Percent 24 5 3" xfId="18010"/>
    <cellStyle name="Percent 24 5 3 2" xfId="24429"/>
    <cellStyle name="Percent 24 5 3 2 2" xfId="36399"/>
    <cellStyle name="Percent 24 5 3 3" xfId="30450"/>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6 2 2" xfId="36400"/>
    <cellStyle name="Percent 25 16 3" xfId="30451"/>
    <cellStyle name="Percent 25 17" xfId="18023"/>
    <cellStyle name="Percent 25 17 2" xfId="24431"/>
    <cellStyle name="Percent 25 17 2 2" xfId="36401"/>
    <cellStyle name="Percent 25 17 3" xfId="30452"/>
    <cellStyle name="Percent 25 18" xfId="18024"/>
    <cellStyle name="Percent 25 2" xfId="18025"/>
    <cellStyle name="Percent 25 2 2" xfId="18026"/>
    <cellStyle name="Percent 25 2 2 2" xfId="24432"/>
    <cellStyle name="Percent 25 2 2 2 2" xfId="36402"/>
    <cellStyle name="Percent 25 2 2 3" xfId="30453"/>
    <cellStyle name="Percent 25 2 3" xfId="18027"/>
    <cellStyle name="Percent 25 2 3 2" xfId="24433"/>
    <cellStyle name="Percent 25 2 3 2 2" xfId="36403"/>
    <cellStyle name="Percent 25 2 3 3" xfId="30454"/>
    <cellStyle name="Percent 25 2 4" xfId="18028"/>
    <cellStyle name="Percent 25 2 4 2" xfId="24434"/>
    <cellStyle name="Percent 25 2 4 2 2" xfId="36404"/>
    <cellStyle name="Percent 25 2 4 3" xfId="30455"/>
    <cellStyle name="Percent 25 3" xfId="18029"/>
    <cellStyle name="Percent 25 3 2" xfId="18030"/>
    <cellStyle name="Percent 25 3 2 2" xfId="24435"/>
    <cellStyle name="Percent 25 3 2 2 2" xfId="36405"/>
    <cellStyle name="Percent 25 3 2 3" xfId="30456"/>
    <cellStyle name="Percent 25 3 3" xfId="18031"/>
    <cellStyle name="Percent 25 3 3 2" xfId="24436"/>
    <cellStyle name="Percent 25 3 3 2 2" xfId="36406"/>
    <cellStyle name="Percent 25 3 3 3" xfId="30457"/>
    <cellStyle name="Percent 25 4" xfId="18032"/>
    <cellStyle name="Percent 25 4 2" xfId="18033"/>
    <cellStyle name="Percent 25 4 2 2" xfId="24437"/>
    <cellStyle name="Percent 25 4 2 2 2" xfId="36407"/>
    <cellStyle name="Percent 25 4 2 3" xfId="30458"/>
    <cellStyle name="Percent 25 4 3" xfId="18034"/>
    <cellStyle name="Percent 25 4 3 2" xfId="24438"/>
    <cellStyle name="Percent 25 4 3 2 2" xfId="36408"/>
    <cellStyle name="Percent 25 4 3 3" xfId="30459"/>
    <cellStyle name="Percent 25 5" xfId="18035"/>
    <cellStyle name="Percent 25 5 2" xfId="18036"/>
    <cellStyle name="Percent 25 5 2 2" xfId="24439"/>
    <cellStyle name="Percent 25 5 2 2 2" xfId="36409"/>
    <cellStyle name="Percent 25 5 2 3" xfId="30460"/>
    <cellStyle name="Percent 25 5 3" xfId="18037"/>
    <cellStyle name="Percent 25 5 3 2" xfId="24440"/>
    <cellStyle name="Percent 25 5 3 2 2" xfId="36410"/>
    <cellStyle name="Percent 25 5 3 3" xfId="30461"/>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6 2 2" xfId="36411"/>
    <cellStyle name="Percent 26 16 3" xfId="30462"/>
    <cellStyle name="Percent 26 17" xfId="18050"/>
    <cellStyle name="Percent 26 17 2" xfId="24442"/>
    <cellStyle name="Percent 26 17 2 2" xfId="36412"/>
    <cellStyle name="Percent 26 17 3" xfId="30463"/>
    <cellStyle name="Percent 26 18" xfId="18051"/>
    <cellStyle name="Percent 26 2" xfId="18052"/>
    <cellStyle name="Percent 26 2 2" xfId="18053"/>
    <cellStyle name="Percent 26 2 2 2" xfId="24443"/>
    <cellStyle name="Percent 26 2 2 2 2" xfId="36413"/>
    <cellStyle name="Percent 26 2 2 3" xfId="30464"/>
    <cellStyle name="Percent 26 2 3" xfId="18054"/>
    <cellStyle name="Percent 26 2 3 2" xfId="24444"/>
    <cellStyle name="Percent 26 2 3 2 2" xfId="36414"/>
    <cellStyle name="Percent 26 2 3 3" xfId="30465"/>
    <cellStyle name="Percent 26 3" xfId="18055"/>
    <cellStyle name="Percent 26 3 2" xfId="18056"/>
    <cellStyle name="Percent 26 3 2 2" xfId="24445"/>
    <cellStyle name="Percent 26 3 2 2 2" xfId="36415"/>
    <cellStyle name="Percent 26 3 2 3" xfId="30466"/>
    <cellStyle name="Percent 26 3 3" xfId="18057"/>
    <cellStyle name="Percent 26 3 3 2" xfId="24446"/>
    <cellStyle name="Percent 26 3 3 2 2" xfId="36416"/>
    <cellStyle name="Percent 26 3 3 3" xfId="30467"/>
    <cellStyle name="Percent 26 4" xfId="18058"/>
    <cellStyle name="Percent 26 4 2" xfId="18059"/>
    <cellStyle name="Percent 26 4 2 2" xfId="24447"/>
    <cellStyle name="Percent 26 4 2 2 2" xfId="36417"/>
    <cellStyle name="Percent 26 4 2 3" xfId="30468"/>
    <cellStyle name="Percent 26 4 3" xfId="18060"/>
    <cellStyle name="Percent 26 4 3 2" xfId="24448"/>
    <cellStyle name="Percent 26 4 3 2 2" xfId="36418"/>
    <cellStyle name="Percent 26 4 3 3" xfId="30469"/>
    <cellStyle name="Percent 26 5" xfId="18061"/>
    <cellStyle name="Percent 26 5 2" xfId="18062"/>
    <cellStyle name="Percent 26 5 2 2" xfId="24449"/>
    <cellStyle name="Percent 26 5 2 2 2" xfId="36419"/>
    <cellStyle name="Percent 26 5 2 3" xfId="30470"/>
    <cellStyle name="Percent 26 5 3" xfId="18063"/>
    <cellStyle name="Percent 26 5 3 2" xfId="24450"/>
    <cellStyle name="Percent 26 5 3 2 2" xfId="36420"/>
    <cellStyle name="Percent 26 5 3 3" xfId="30471"/>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6 2 2" xfId="36421"/>
    <cellStyle name="Percent 27 16 3" xfId="30472"/>
    <cellStyle name="Percent 27 17" xfId="18076"/>
    <cellStyle name="Percent 27 17 2" xfId="24452"/>
    <cellStyle name="Percent 27 17 2 2" xfId="36422"/>
    <cellStyle name="Percent 27 17 3" xfId="30473"/>
    <cellStyle name="Percent 27 18" xfId="18077"/>
    <cellStyle name="Percent 27 2" xfId="18078"/>
    <cellStyle name="Percent 27 2 2" xfId="18079"/>
    <cellStyle name="Percent 27 2 2 2" xfId="24453"/>
    <cellStyle name="Percent 27 2 2 2 2" xfId="36423"/>
    <cellStyle name="Percent 27 2 2 3" xfId="30474"/>
    <cellStyle name="Percent 27 2 3" xfId="18080"/>
    <cellStyle name="Percent 27 2 3 2" xfId="24454"/>
    <cellStyle name="Percent 27 2 3 2 2" xfId="36424"/>
    <cellStyle name="Percent 27 2 3 3" xfId="30475"/>
    <cellStyle name="Percent 27 3" xfId="18081"/>
    <cellStyle name="Percent 27 3 2" xfId="18082"/>
    <cellStyle name="Percent 27 3 2 2" xfId="24455"/>
    <cellStyle name="Percent 27 3 2 2 2" xfId="36425"/>
    <cellStyle name="Percent 27 3 2 3" xfId="30476"/>
    <cellStyle name="Percent 27 3 3" xfId="18083"/>
    <cellStyle name="Percent 27 3 3 2" xfId="24456"/>
    <cellStyle name="Percent 27 3 3 2 2" xfId="36426"/>
    <cellStyle name="Percent 27 3 3 3" xfId="30477"/>
    <cellStyle name="Percent 27 4" xfId="18084"/>
    <cellStyle name="Percent 27 4 2" xfId="18085"/>
    <cellStyle name="Percent 27 4 2 2" xfId="24457"/>
    <cellStyle name="Percent 27 4 2 2 2" xfId="36427"/>
    <cellStyle name="Percent 27 4 2 3" xfId="30478"/>
    <cellStyle name="Percent 27 4 3" xfId="18086"/>
    <cellStyle name="Percent 27 4 3 2" xfId="24458"/>
    <cellStyle name="Percent 27 4 3 2 2" xfId="36428"/>
    <cellStyle name="Percent 27 4 3 3" xfId="30479"/>
    <cellStyle name="Percent 27 5" xfId="18087"/>
    <cellStyle name="Percent 27 5 2" xfId="18088"/>
    <cellStyle name="Percent 27 5 2 2" xfId="24459"/>
    <cellStyle name="Percent 27 5 2 2 2" xfId="36429"/>
    <cellStyle name="Percent 27 5 2 3" xfId="30480"/>
    <cellStyle name="Percent 27 5 3" xfId="18089"/>
    <cellStyle name="Percent 27 5 3 2" xfId="24460"/>
    <cellStyle name="Percent 27 5 3 2 2" xfId="36430"/>
    <cellStyle name="Percent 27 5 3 3" xfId="30481"/>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6 2 2" xfId="36431"/>
    <cellStyle name="Percent 28 16 3" xfId="30482"/>
    <cellStyle name="Percent 28 17" xfId="18102"/>
    <cellStyle name="Percent 28 17 2" xfId="24462"/>
    <cellStyle name="Percent 28 17 2 2" xfId="36432"/>
    <cellStyle name="Percent 28 17 3" xfId="30483"/>
    <cellStyle name="Percent 28 18" xfId="18103"/>
    <cellStyle name="Percent 28 2" xfId="18104"/>
    <cellStyle name="Percent 28 2 2" xfId="18105"/>
    <cellStyle name="Percent 28 2 2 2" xfId="24463"/>
    <cellStyle name="Percent 28 2 2 2 2" xfId="36433"/>
    <cellStyle name="Percent 28 2 2 3" xfId="30484"/>
    <cellStyle name="Percent 28 2 3" xfId="18106"/>
    <cellStyle name="Percent 28 2 3 2" xfId="24464"/>
    <cellStyle name="Percent 28 2 3 2 2" xfId="36434"/>
    <cellStyle name="Percent 28 2 3 3" xfId="30485"/>
    <cellStyle name="Percent 28 3" xfId="18107"/>
    <cellStyle name="Percent 28 3 2" xfId="18108"/>
    <cellStyle name="Percent 28 3 2 2" xfId="24465"/>
    <cellStyle name="Percent 28 3 2 2 2" xfId="36435"/>
    <cellStyle name="Percent 28 3 2 3" xfId="30486"/>
    <cellStyle name="Percent 28 3 3" xfId="18109"/>
    <cellStyle name="Percent 28 3 3 2" xfId="24466"/>
    <cellStyle name="Percent 28 3 3 2 2" xfId="36436"/>
    <cellStyle name="Percent 28 3 3 3" xfId="30487"/>
    <cellStyle name="Percent 28 4" xfId="18110"/>
    <cellStyle name="Percent 28 4 2" xfId="18111"/>
    <cellStyle name="Percent 28 4 2 2" xfId="24467"/>
    <cellStyle name="Percent 28 4 2 2 2" xfId="36437"/>
    <cellStyle name="Percent 28 4 2 3" xfId="30488"/>
    <cellStyle name="Percent 28 4 3" xfId="18112"/>
    <cellStyle name="Percent 28 4 3 2" xfId="24468"/>
    <cellStyle name="Percent 28 4 3 2 2" xfId="36438"/>
    <cellStyle name="Percent 28 4 3 3" xfId="30489"/>
    <cellStyle name="Percent 28 5" xfId="18113"/>
    <cellStyle name="Percent 28 5 2" xfId="18114"/>
    <cellStyle name="Percent 28 5 2 2" xfId="24469"/>
    <cellStyle name="Percent 28 5 2 2 2" xfId="36439"/>
    <cellStyle name="Percent 28 5 2 3" xfId="30490"/>
    <cellStyle name="Percent 28 5 3" xfId="18115"/>
    <cellStyle name="Percent 28 5 3 2" xfId="24470"/>
    <cellStyle name="Percent 28 5 3 2 2" xfId="36440"/>
    <cellStyle name="Percent 28 5 3 3" xfId="30491"/>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6 2 2" xfId="36441"/>
    <cellStyle name="Percent 29 16 3" xfId="30492"/>
    <cellStyle name="Percent 29 17" xfId="18128"/>
    <cellStyle name="Percent 29 17 2" xfId="24472"/>
    <cellStyle name="Percent 29 17 2 2" xfId="36442"/>
    <cellStyle name="Percent 29 17 3" xfId="30493"/>
    <cellStyle name="Percent 29 18" xfId="18129"/>
    <cellStyle name="Percent 29 2" xfId="18130"/>
    <cellStyle name="Percent 29 2 2" xfId="18131"/>
    <cellStyle name="Percent 29 2 2 2" xfId="24473"/>
    <cellStyle name="Percent 29 2 2 2 2" xfId="36443"/>
    <cellStyle name="Percent 29 2 2 3" xfId="30494"/>
    <cellStyle name="Percent 29 2 3" xfId="18132"/>
    <cellStyle name="Percent 29 2 3 2" xfId="24474"/>
    <cellStyle name="Percent 29 2 3 2 2" xfId="36444"/>
    <cellStyle name="Percent 29 2 3 3" xfId="30495"/>
    <cellStyle name="Percent 29 3" xfId="18133"/>
    <cellStyle name="Percent 29 3 2" xfId="18134"/>
    <cellStyle name="Percent 29 3 2 2" xfId="24475"/>
    <cellStyle name="Percent 29 3 2 2 2" xfId="36445"/>
    <cellStyle name="Percent 29 3 2 3" xfId="30496"/>
    <cellStyle name="Percent 29 3 3" xfId="18135"/>
    <cellStyle name="Percent 29 3 3 2" xfId="24476"/>
    <cellStyle name="Percent 29 3 3 2 2" xfId="36446"/>
    <cellStyle name="Percent 29 3 3 3" xfId="30497"/>
    <cellStyle name="Percent 29 4" xfId="18136"/>
    <cellStyle name="Percent 29 4 2" xfId="18137"/>
    <cellStyle name="Percent 29 4 2 2" xfId="24477"/>
    <cellStyle name="Percent 29 4 2 2 2" xfId="36447"/>
    <cellStyle name="Percent 29 4 2 3" xfId="30498"/>
    <cellStyle name="Percent 29 4 3" xfId="18138"/>
    <cellStyle name="Percent 29 4 3 2" xfId="24478"/>
    <cellStyle name="Percent 29 4 3 2 2" xfId="36448"/>
    <cellStyle name="Percent 29 4 3 3" xfId="30499"/>
    <cellStyle name="Percent 29 5" xfId="18139"/>
    <cellStyle name="Percent 29 5 2" xfId="18140"/>
    <cellStyle name="Percent 29 5 2 2" xfId="24479"/>
    <cellStyle name="Percent 29 5 2 2 2" xfId="36449"/>
    <cellStyle name="Percent 29 5 2 3" xfId="30500"/>
    <cellStyle name="Percent 29 5 3" xfId="18141"/>
    <cellStyle name="Percent 29 5 3 2" xfId="24480"/>
    <cellStyle name="Percent 29 5 3 2 2" xfId="36450"/>
    <cellStyle name="Percent 29 5 3 3" xfId="30501"/>
    <cellStyle name="Percent 29 6" xfId="18142"/>
    <cellStyle name="Percent 29 7" xfId="18143"/>
    <cellStyle name="Percent 29 8" xfId="18144"/>
    <cellStyle name="Percent 29 9" xfId="18145"/>
    <cellStyle name="Percent 3" xfId="18146"/>
    <cellStyle name="Percent 3 10" xfId="24481"/>
    <cellStyle name="Percent 3 10 2" xfId="36451"/>
    <cellStyle name="Percent 3 11" xfId="30502"/>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7 2 2" xfId="36452"/>
    <cellStyle name="Percent 3 2 17 3" xfId="30503"/>
    <cellStyle name="Percent 3 2 18" xfId="18156"/>
    <cellStyle name="Percent 3 2 18 2" xfId="24483"/>
    <cellStyle name="Percent 3 2 18 2 2" xfId="36453"/>
    <cellStyle name="Percent 3 2 18 3" xfId="30504"/>
    <cellStyle name="Percent 3 2 19" xfId="18157"/>
    <cellStyle name="Percent 3 2 19 2" xfId="24484"/>
    <cellStyle name="Percent 3 2 19 2 2" xfId="36454"/>
    <cellStyle name="Percent 3 2 19 3" xfId="30505"/>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6 2 2" xfId="36455"/>
    <cellStyle name="Percent 3 2 2 16 3" xfId="30506"/>
    <cellStyle name="Percent 3 2 2 17" xfId="18166"/>
    <cellStyle name="Percent 3 2 2 17 2" xfId="24486"/>
    <cellStyle name="Percent 3 2 2 17 2 2" xfId="36456"/>
    <cellStyle name="Percent 3 2 2 17 3" xfId="30507"/>
    <cellStyle name="Percent 3 2 2 2" xfId="18167"/>
    <cellStyle name="Percent 3 2 2 2 2" xfId="18168"/>
    <cellStyle name="Percent 3 2 2 2 2 2" xfId="24487"/>
    <cellStyle name="Percent 3 2 2 2 2 2 2" xfId="36457"/>
    <cellStyle name="Percent 3 2 2 2 2 3" xfId="30508"/>
    <cellStyle name="Percent 3 2 2 2 3" xfId="18169"/>
    <cellStyle name="Percent 3 2 2 2 3 2" xfId="24488"/>
    <cellStyle name="Percent 3 2 2 2 3 2 2" xfId="36458"/>
    <cellStyle name="Percent 3 2 2 2 3 3" xfId="30509"/>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2 2 2" xfId="36459"/>
    <cellStyle name="Percent 3 2 3 2 3" xfId="30510"/>
    <cellStyle name="Percent 3 2 3 3" xfId="18179"/>
    <cellStyle name="Percent 3 2 3 3 2" xfId="24490"/>
    <cellStyle name="Percent 3 2 3 3 2 2" xfId="36460"/>
    <cellStyle name="Percent 3 2 3 3 3" xfId="30511"/>
    <cellStyle name="Percent 3 2 4" xfId="18180"/>
    <cellStyle name="Percent 3 2 4 2" xfId="18181"/>
    <cellStyle name="Percent 3 2 4 2 2" xfId="24491"/>
    <cellStyle name="Percent 3 2 4 2 2 2" xfId="36461"/>
    <cellStyle name="Percent 3 2 4 2 3" xfId="30512"/>
    <cellStyle name="Percent 3 2 4 3" xfId="18182"/>
    <cellStyle name="Percent 3 2 4 3 2" xfId="24492"/>
    <cellStyle name="Percent 3 2 4 3 2 2" xfId="36462"/>
    <cellStyle name="Percent 3 2 4 3 3" xfId="30513"/>
    <cellStyle name="Percent 3 2 5" xfId="18183"/>
    <cellStyle name="Percent 3 2 5 2" xfId="18184"/>
    <cellStyle name="Percent 3 2 5 2 2" xfId="24493"/>
    <cellStyle name="Percent 3 2 5 2 2 2" xfId="36463"/>
    <cellStyle name="Percent 3 2 5 2 3" xfId="30514"/>
    <cellStyle name="Percent 3 2 5 3" xfId="18185"/>
    <cellStyle name="Percent 3 2 5 3 2" xfId="24494"/>
    <cellStyle name="Percent 3 2 5 3 2 2" xfId="36464"/>
    <cellStyle name="Percent 3 2 5 3 3" xfId="30515"/>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2 2 2" xfId="36466"/>
    <cellStyle name="Percent 3 3 2 3" xfId="30517"/>
    <cellStyle name="Percent 3 3 3" xfId="18192"/>
    <cellStyle name="Percent 3 3 3 2" xfId="24497"/>
    <cellStyle name="Percent 3 3 3 2 2" xfId="36467"/>
    <cellStyle name="Percent 3 3 3 3" xfId="30518"/>
    <cellStyle name="Percent 3 3 4" xfId="24495"/>
    <cellStyle name="Percent 3 3 4 2" xfId="36465"/>
    <cellStyle name="Percent 3 3 5" xfId="30516"/>
    <cellStyle name="Percent 3 4" xfId="18193"/>
    <cellStyle name="Percent 3 4 2" xfId="24498"/>
    <cellStyle name="Percent 3 4 2 2" xfId="36468"/>
    <cellStyle name="Percent 3 4 3" xfId="30519"/>
    <cellStyle name="Percent 3 5" xfId="18194"/>
    <cellStyle name="Percent 3 5 2" xfId="24499"/>
    <cellStyle name="Percent 3 5 2 2" xfId="36469"/>
    <cellStyle name="Percent 3 5 3" xfId="30520"/>
    <cellStyle name="Percent 3 6" xfId="18195"/>
    <cellStyle name="Percent 3 6 2" xfId="24500"/>
    <cellStyle name="Percent 3 6 2 2" xfId="36470"/>
    <cellStyle name="Percent 3 6 3" xfId="30521"/>
    <cellStyle name="Percent 3 7" xfId="18196"/>
    <cellStyle name="Percent 3 7 2" xfId="24501"/>
    <cellStyle name="Percent 3 7 2 2" xfId="36471"/>
    <cellStyle name="Percent 3 7 3" xfId="30522"/>
    <cellStyle name="Percent 3 8" xfId="18197"/>
    <cellStyle name="Percent 3 8 2" xfId="24502"/>
    <cellStyle name="Percent 3 8 2 2" xfId="36472"/>
    <cellStyle name="Percent 3 8 3" xfId="30523"/>
    <cellStyle name="Percent 3 9" xfId="18198"/>
    <cellStyle name="Percent 3 9 2" xfId="24503"/>
    <cellStyle name="Percent 3 9 2 2" xfId="36473"/>
    <cellStyle name="Percent 3 9 3" xfId="30524"/>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6 2 2" xfId="36474"/>
    <cellStyle name="Percent 30 16 3" xfId="30525"/>
    <cellStyle name="Percent 30 17" xfId="18207"/>
    <cellStyle name="Percent 30 17 2" xfId="24505"/>
    <cellStyle name="Percent 30 17 2 2" xfId="36475"/>
    <cellStyle name="Percent 30 17 3" xfId="30526"/>
    <cellStyle name="Percent 30 18" xfId="18208"/>
    <cellStyle name="Percent 30 2" xfId="18209"/>
    <cellStyle name="Percent 30 2 2" xfId="18210"/>
    <cellStyle name="Percent 30 2 2 2" xfId="24506"/>
    <cellStyle name="Percent 30 2 2 2 2" xfId="36476"/>
    <cellStyle name="Percent 30 2 2 3" xfId="30527"/>
    <cellStyle name="Percent 30 2 3" xfId="18211"/>
    <cellStyle name="Percent 30 2 3 2" xfId="24507"/>
    <cellStyle name="Percent 30 2 3 2 2" xfId="36477"/>
    <cellStyle name="Percent 30 2 3 3" xfId="30528"/>
    <cellStyle name="Percent 30 3" xfId="18212"/>
    <cellStyle name="Percent 30 3 2" xfId="18213"/>
    <cellStyle name="Percent 30 3 2 2" xfId="24508"/>
    <cellStyle name="Percent 30 3 2 2 2" xfId="36478"/>
    <cellStyle name="Percent 30 3 2 3" xfId="30529"/>
    <cellStyle name="Percent 30 3 3" xfId="18214"/>
    <cellStyle name="Percent 30 3 3 2" xfId="24509"/>
    <cellStyle name="Percent 30 3 3 2 2" xfId="36479"/>
    <cellStyle name="Percent 30 3 3 3" xfId="30530"/>
    <cellStyle name="Percent 30 4" xfId="18215"/>
    <cellStyle name="Percent 30 4 2" xfId="18216"/>
    <cellStyle name="Percent 30 4 2 2" xfId="24510"/>
    <cellStyle name="Percent 30 4 2 2 2" xfId="36480"/>
    <cellStyle name="Percent 30 4 2 3" xfId="30531"/>
    <cellStyle name="Percent 30 4 3" xfId="18217"/>
    <cellStyle name="Percent 30 4 3 2" xfId="24511"/>
    <cellStyle name="Percent 30 4 3 2 2" xfId="36481"/>
    <cellStyle name="Percent 30 4 3 3" xfId="30532"/>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6 2 2" xfId="36482"/>
    <cellStyle name="Percent 31 16 3" xfId="30533"/>
    <cellStyle name="Percent 31 17" xfId="18231"/>
    <cellStyle name="Percent 31 17 2" xfId="24513"/>
    <cellStyle name="Percent 31 17 2 2" xfId="36483"/>
    <cellStyle name="Percent 31 17 3" xfId="30534"/>
    <cellStyle name="Percent 31 18" xfId="18232"/>
    <cellStyle name="Percent 31 2" xfId="18233"/>
    <cellStyle name="Percent 31 2 2" xfId="18234"/>
    <cellStyle name="Percent 31 2 2 2" xfId="24514"/>
    <cellStyle name="Percent 31 2 2 2 2" xfId="36484"/>
    <cellStyle name="Percent 31 2 2 3" xfId="30535"/>
    <cellStyle name="Percent 31 2 3" xfId="18235"/>
    <cellStyle name="Percent 31 2 3 2" xfId="24515"/>
    <cellStyle name="Percent 31 2 3 2 2" xfId="36485"/>
    <cellStyle name="Percent 31 2 3 3" xfId="30536"/>
    <cellStyle name="Percent 31 3" xfId="18236"/>
    <cellStyle name="Percent 31 3 2" xfId="18237"/>
    <cellStyle name="Percent 31 3 2 2" xfId="24516"/>
    <cellStyle name="Percent 31 3 2 2 2" xfId="36486"/>
    <cellStyle name="Percent 31 3 2 3" xfId="30537"/>
    <cellStyle name="Percent 31 3 3" xfId="18238"/>
    <cellStyle name="Percent 31 3 3 2" xfId="24517"/>
    <cellStyle name="Percent 31 3 3 2 2" xfId="36487"/>
    <cellStyle name="Percent 31 3 3 3" xfId="30538"/>
    <cellStyle name="Percent 31 4" xfId="18239"/>
    <cellStyle name="Percent 31 4 2" xfId="18240"/>
    <cellStyle name="Percent 31 4 2 2" xfId="24518"/>
    <cellStyle name="Percent 31 4 2 2 2" xfId="36488"/>
    <cellStyle name="Percent 31 4 2 3" xfId="30539"/>
    <cellStyle name="Percent 31 4 3" xfId="18241"/>
    <cellStyle name="Percent 31 4 3 2" xfId="24519"/>
    <cellStyle name="Percent 31 4 3 2 2" xfId="36489"/>
    <cellStyle name="Percent 31 4 3 3" xfId="30540"/>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6 2 2" xfId="36490"/>
    <cellStyle name="Percent 32 16 3" xfId="30541"/>
    <cellStyle name="Percent 32 17" xfId="18255"/>
    <cellStyle name="Percent 32 17 2" xfId="24521"/>
    <cellStyle name="Percent 32 17 2 2" xfId="36491"/>
    <cellStyle name="Percent 32 17 3" xfId="30542"/>
    <cellStyle name="Percent 32 18" xfId="18256"/>
    <cellStyle name="Percent 32 2" xfId="18257"/>
    <cellStyle name="Percent 32 2 2" xfId="18258"/>
    <cellStyle name="Percent 32 2 2 2" xfId="24522"/>
    <cellStyle name="Percent 32 2 2 2 2" xfId="36492"/>
    <cellStyle name="Percent 32 2 2 3" xfId="30543"/>
    <cellStyle name="Percent 32 2 3" xfId="18259"/>
    <cellStyle name="Percent 32 2 3 2" xfId="24523"/>
    <cellStyle name="Percent 32 2 3 2 2" xfId="36493"/>
    <cellStyle name="Percent 32 2 3 3" xfId="30544"/>
    <cellStyle name="Percent 32 2 4" xfId="18260"/>
    <cellStyle name="Percent 32 3" xfId="18261"/>
    <cellStyle name="Percent 32 3 2" xfId="18262"/>
    <cellStyle name="Percent 32 3 2 2" xfId="24524"/>
    <cellStyle name="Percent 32 3 2 2 2" xfId="36494"/>
    <cellStyle name="Percent 32 3 2 3" xfId="30545"/>
    <cellStyle name="Percent 32 3 3" xfId="18263"/>
    <cellStyle name="Percent 32 3 3 2" xfId="24525"/>
    <cellStyle name="Percent 32 3 3 2 2" xfId="36495"/>
    <cellStyle name="Percent 32 3 3 3" xfId="30546"/>
    <cellStyle name="Percent 32 4" xfId="18264"/>
    <cellStyle name="Percent 32 4 2" xfId="18265"/>
    <cellStyle name="Percent 32 4 2 2" xfId="24526"/>
    <cellStyle name="Percent 32 4 2 2 2" xfId="36496"/>
    <cellStyle name="Percent 32 4 2 3" xfId="30547"/>
    <cellStyle name="Percent 32 4 3" xfId="18266"/>
    <cellStyle name="Percent 32 4 3 2" xfId="24527"/>
    <cellStyle name="Percent 32 4 3 2 2" xfId="36497"/>
    <cellStyle name="Percent 32 4 3 3" xfId="30548"/>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6 2 2" xfId="36498"/>
    <cellStyle name="Percent 33 16 3" xfId="30549"/>
    <cellStyle name="Percent 33 17" xfId="18280"/>
    <cellStyle name="Percent 33 17 2" xfId="24529"/>
    <cellStyle name="Percent 33 17 2 2" xfId="36499"/>
    <cellStyle name="Percent 33 17 3" xfId="30550"/>
    <cellStyle name="Percent 33 18" xfId="18281"/>
    <cellStyle name="Percent 33 2" xfId="18282"/>
    <cellStyle name="Percent 33 2 2" xfId="18283"/>
    <cellStyle name="Percent 33 2 2 2" xfId="24530"/>
    <cellStyle name="Percent 33 2 2 2 2" xfId="36500"/>
    <cellStyle name="Percent 33 2 2 3" xfId="30551"/>
    <cellStyle name="Percent 33 2 3" xfId="18284"/>
    <cellStyle name="Percent 33 2 3 2" xfId="24531"/>
    <cellStyle name="Percent 33 2 3 2 2" xfId="36501"/>
    <cellStyle name="Percent 33 2 3 3" xfId="30552"/>
    <cellStyle name="Percent 33 3" xfId="18285"/>
    <cellStyle name="Percent 33 3 2" xfId="18286"/>
    <cellStyle name="Percent 33 3 2 2" xfId="24532"/>
    <cellStyle name="Percent 33 3 2 2 2" xfId="36502"/>
    <cellStyle name="Percent 33 3 2 3" xfId="30553"/>
    <cellStyle name="Percent 33 3 3" xfId="18287"/>
    <cellStyle name="Percent 33 3 3 2" xfId="24533"/>
    <cellStyle name="Percent 33 3 3 2 2" xfId="36503"/>
    <cellStyle name="Percent 33 3 3 3" xfId="30554"/>
    <cellStyle name="Percent 33 4" xfId="18288"/>
    <cellStyle name="Percent 33 4 2" xfId="18289"/>
    <cellStyle name="Percent 33 4 2 2" xfId="24534"/>
    <cellStyle name="Percent 33 4 2 2 2" xfId="36504"/>
    <cellStyle name="Percent 33 4 2 3" xfId="30555"/>
    <cellStyle name="Percent 33 4 3" xfId="18290"/>
    <cellStyle name="Percent 33 4 3 2" xfId="24535"/>
    <cellStyle name="Percent 33 4 3 2 2" xfId="36505"/>
    <cellStyle name="Percent 33 4 3 3" xfId="30556"/>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6 2 2" xfId="36506"/>
    <cellStyle name="Percent 34 16 3" xfId="30557"/>
    <cellStyle name="Percent 34 17" xfId="18304"/>
    <cellStyle name="Percent 34 17 2" xfId="24537"/>
    <cellStyle name="Percent 34 17 2 2" xfId="36507"/>
    <cellStyle name="Percent 34 17 3" xfId="30558"/>
    <cellStyle name="Percent 34 18" xfId="18305"/>
    <cellStyle name="Percent 34 2" xfId="18306"/>
    <cellStyle name="Percent 34 2 2" xfId="18307"/>
    <cellStyle name="Percent 34 2 2 2" xfId="24538"/>
    <cellStyle name="Percent 34 2 2 2 2" xfId="36508"/>
    <cellStyle name="Percent 34 2 2 3" xfId="30559"/>
    <cellStyle name="Percent 34 2 3" xfId="18308"/>
    <cellStyle name="Percent 34 2 3 2" xfId="24539"/>
    <cellStyle name="Percent 34 2 3 2 2" xfId="36509"/>
    <cellStyle name="Percent 34 2 3 3" xfId="30560"/>
    <cellStyle name="Percent 34 3" xfId="18309"/>
    <cellStyle name="Percent 34 3 2" xfId="18310"/>
    <cellStyle name="Percent 34 3 2 2" xfId="24540"/>
    <cellStyle name="Percent 34 3 2 2 2" xfId="36510"/>
    <cellStyle name="Percent 34 3 2 3" xfId="30561"/>
    <cellStyle name="Percent 34 3 3" xfId="18311"/>
    <cellStyle name="Percent 34 3 3 2" xfId="24541"/>
    <cellStyle name="Percent 34 3 3 2 2" xfId="36511"/>
    <cellStyle name="Percent 34 3 3 3" xfId="30562"/>
    <cellStyle name="Percent 34 4" xfId="18312"/>
    <cellStyle name="Percent 34 4 2" xfId="18313"/>
    <cellStyle name="Percent 34 4 2 2" xfId="24542"/>
    <cellStyle name="Percent 34 4 2 2 2" xfId="36512"/>
    <cellStyle name="Percent 34 4 2 3" xfId="30563"/>
    <cellStyle name="Percent 34 4 3" xfId="18314"/>
    <cellStyle name="Percent 34 4 3 2" xfId="24543"/>
    <cellStyle name="Percent 34 4 3 2 2" xfId="36513"/>
    <cellStyle name="Percent 34 4 3 3" xfId="30564"/>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6 2 2" xfId="36514"/>
    <cellStyle name="Percent 35 16 3" xfId="30565"/>
    <cellStyle name="Percent 35 17" xfId="18328"/>
    <cellStyle name="Percent 35 17 2" xfId="24545"/>
    <cellStyle name="Percent 35 17 2 2" xfId="36515"/>
    <cellStyle name="Percent 35 17 3" xfId="30566"/>
    <cellStyle name="Percent 35 18" xfId="18329"/>
    <cellStyle name="Percent 35 2" xfId="18330"/>
    <cellStyle name="Percent 35 2 2" xfId="18331"/>
    <cellStyle name="Percent 35 2 2 2" xfId="24546"/>
    <cellStyle name="Percent 35 2 2 2 2" xfId="36516"/>
    <cellStyle name="Percent 35 2 2 3" xfId="30567"/>
    <cellStyle name="Percent 35 2 3" xfId="18332"/>
    <cellStyle name="Percent 35 2 3 2" xfId="24547"/>
    <cellStyle name="Percent 35 2 3 2 2" xfId="36517"/>
    <cellStyle name="Percent 35 2 3 3" xfId="30568"/>
    <cellStyle name="Percent 35 3" xfId="18333"/>
    <cellStyle name="Percent 35 3 2" xfId="18334"/>
    <cellStyle name="Percent 35 3 2 2" xfId="24548"/>
    <cellStyle name="Percent 35 3 2 2 2" xfId="36518"/>
    <cellStyle name="Percent 35 3 2 3" xfId="30569"/>
    <cellStyle name="Percent 35 3 3" xfId="18335"/>
    <cellStyle name="Percent 35 3 3 2" xfId="24549"/>
    <cellStyle name="Percent 35 3 3 2 2" xfId="36519"/>
    <cellStyle name="Percent 35 3 3 3" xfId="30570"/>
    <cellStyle name="Percent 35 4" xfId="18336"/>
    <cellStyle name="Percent 35 4 2" xfId="18337"/>
    <cellStyle name="Percent 35 4 2 2" xfId="24550"/>
    <cellStyle name="Percent 35 4 2 2 2" xfId="36520"/>
    <cellStyle name="Percent 35 4 2 3" xfId="30571"/>
    <cellStyle name="Percent 35 4 3" xfId="18338"/>
    <cellStyle name="Percent 35 4 3 2" xfId="24551"/>
    <cellStyle name="Percent 35 4 3 2 2" xfId="36521"/>
    <cellStyle name="Percent 35 4 3 3" xfId="30572"/>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6 2 2" xfId="36522"/>
    <cellStyle name="Percent 36 16 3" xfId="30573"/>
    <cellStyle name="Percent 36 17" xfId="18352"/>
    <cellStyle name="Percent 36 17 2" xfId="24553"/>
    <cellStyle name="Percent 36 17 2 2" xfId="36523"/>
    <cellStyle name="Percent 36 17 3" xfId="30574"/>
    <cellStyle name="Percent 36 18" xfId="18353"/>
    <cellStyle name="Percent 36 2" xfId="18354"/>
    <cellStyle name="Percent 36 2 2" xfId="18355"/>
    <cellStyle name="Percent 36 2 2 2" xfId="24554"/>
    <cellStyle name="Percent 36 2 2 2 2" xfId="36524"/>
    <cellStyle name="Percent 36 2 2 3" xfId="30575"/>
    <cellStyle name="Percent 36 2 3" xfId="18356"/>
    <cellStyle name="Percent 36 2 3 2" xfId="24555"/>
    <cellStyle name="Percent 36 2 3 2 2" xfId="36525"/>
    <cellStyle name="Percent 36 2 3 3" xfId="30576"/>
    <cellStyle name="Percent 36 3" xfId="18357"/>
    <cellStyle name="Percent 36 3 2" xfId="18358"/>
    <cellStyle name="Percent 36 3 2 2" xfId="24556"/>
    <cellStyle name="Percent 36 3 2 2 2" xfId="36526"/>
    <cellStyle name="Percent 36 3 2 3" xfId="30577"/>
    <cellStyle name="Percent 36 3 3" xfId="18359"/>
    <cellStyle name="Percent 36 3 3 2" xfId="24557"/>
    <cellStyle name="Percent 36 3 3 2 2" xfId="36527"/>
    <cellStyle name="Percent 36 3 3 3" xfId="30578"/>
    <cellStyle name="Percent 36 4" xfId="18360"/>
    <cellStyle name="Percent 36 4 2" xfId="18361"/>
    <cellStyle name="Percent 36 4 2 2" xfId="24558"/>
    <cellStyle name="Percent 36 4 2 2 2" xfId="36528"/>
    <cellStyle name="Percent 36 4 2 3" xfId="30579"/>
    <cellStyle name="Percent 36 4 3" xfId="18362"/>
    <cellStyle name="Percent 36 4 3 2" xfId="24559"/>
    <cellStyle name="Percent 36 4 3 2 2" xfId="36529"/>
    <cellStyle name="Percent 36 4 3 3" xfId="30580"/>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6 2 2" xfId="36530"/>
    <cellStyle name="Percent 37 16 3" xfId="30581"/>
    <cellStyle name="Percent 37 17" xfId="18376"/>
    <cellStyle name="Percent 37 17 2" xfId="24561"/>
    <cellStyle name="Percent 37 17 2 2" xfId="36531"/>
    <cellStyle name="Percent 37 17 3" xfId="30582"/>
    <cellStyle name="Percent 37 18" xfId="18377"/>
    <cellStyle name="Percent 37 2" xfId="18378"/>
    <cellStyle name="Percent 37 2 2" xfId="18379"/>
    <cellStyle name="Percent 37 2 2 2" xfId="24562"/>
    <cellStyle name="Percent 37 2 2 2 2" xfId="36532"/>
    <cellStyle name="Percent 37 2 2 3" xfId="30583"/>
    <cellStyle name="Percent 37 2 3" xfId="18380"/>
    <cellStyle name="Percent 37 2 3 2" xfId="24563"/>
    <cellStyle name="Percent 37 2 3 2 2" xfId="36533"/>
    <cellStyle name="Percent 37 2 3 3" xfId="30584"/>
    <cellStyle name="Percent 37 2 4" xfId="18381"/>
    <cellStyle name="Percent 37 3" xfId="18382"/>
    <cellStyle name="Percent 37 3 2" xfId="18383"/>
    <cellStyle name="Percent 37 3 2 2" xfId="24564"/>
    <cellStyle name="Percent 37 3 2 2 2" xfId="36534"/>
    <cellStyle name="Percent 37 3 2 3" xfId="30585"/>
    <cellStyle name="Percent 37 3 3" xfId="18384"/>
    <cellStyle name="Percent 37 3 3 2" xfId="24565"/>
    <cellStyle name="Percent 37 3 3 2 2" xfId="36535"/>
    <cellStyle name="Percent 37 3 3 3" xfId="30586"/>
    <cellStyle name="Percent 37 3 4" xfId="18385"/>
    <cellStyle name="Percent 37 4" xfId="18386"/>
    <cellStyle name="Percent 37 4 2" xfId="18387"/>
    <cellStyle name="Percent 37 4 2 2" xfId="24566"/>
    <cellStyle name="Percent 37 4 2 2 2" xfId="36536"/>
    <cellStyle name="Percent 37 4 2 3" xfId="30587"/>
    <cellStyle name="Percent 37 4 3" xfId="18388"/>
    <cellStyle name="Percent 37 4 3 2" xfId="24567"/>
    <cellStyle name="Percent 37 4 3 2 2" xfId="36537"/>
    <cellStyle name="Percent 37 4 3 3" xfId="30588"/>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6 2 2" xfId="36538"/>
    <cellStyle name="Percent 38 16 3" xfId="30589"/>
    <cellStyle name="Percent 38 17" xfId="18403"/>
    <cellStyle name="Percent 38 17 2" xfId="24569"/>
    <cellStyle name="Percent 38 17 2 2" xfId="36539"/>
    <cellStyle name="Percent 38 17 3" xfId="30590"/>
    <cellStyle name="Percent 38 18" xfId="18404"/>
    <cellStyle name="Percent 38 2" xfId="18405"/>
    <cellStyle name="Percent 38 2 2" xfId="18406"/>
    <cellStyle name="Percent 38 2 2 2" xfId="24570"/>
    <cellStyle name="Percent 38 2 2 2 2" xfId="36540"/>
    <cellStyle name="Percent 38 2 2 3" xfId="30591"/>
    <cellStyle name="Percent 38 2 3" xfId="18407"/>
    <cellStyle name="Percent 38 2 3 2" xfId="24571"/>
    <cellStyle name="Percent 38 2 3 2 2" xfId="36541"/>
    <cellStyle name="Percent 38 2 3 3" xfId="30592"/>
    <cellStyle name="Percent 38 2 4" xfId="18408"/>
    <cellStyle name="Percent 38 3" xfId="18409"/>
    <cellStyle name="Percent 38 3 2" xfId="18410"/>
    <cellStyle name="Percent 38 3 2 2" xfId="24572"/>
    <cellStyle name="Percent 38 3 2 2 2" xfId="36542"/>
    <cellStyle name="Percent 38 3 2 3" xfId="30593"/>
    <cellStyle name="Percent 38 3 3" xfId="18411"/>
    <cellStyle name="Percent 38 3 3 2" xfId="24573"/>
    <cellStyle name="Percent 38 3 3 2 2" xfId="36543"/>
    <cellStyle name="Percent 38 3 3 3" xfId="30594"/>
    <cellStyle name="Percent 38 3 4" xfId="18412"/>
    <cellStyle name="Percent 38 4" xfId="18413"/>
    <cellStyle name="Percent 38 4 2" xfId="18414"/>
    <cellStyle name="Percent 38 4 2 2" xfId="24574"/>
    <cellStyle name="Percent 38 4 2 2 2" xfId="36544"/>
    <cellStyle name="Percent 38 4 2 3" xfId="30595"/>
    <cellStyle name="Percent 38 4 3" xfId="18415"/>
    <cellStyle name="Percent 38 4 3 2" xfId="24575"/>
    <cellStyle name="Percent 38 4 3 2 2" xfId="36545"/>
    <cellStyle name="Percent 38 4 3 3" xfId="30596"/>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6 2 2" xfId="36546"/>
    <cellStyle name="Percent 39 16 3" xfId="30597"/>
    <cellStyle name="Percent 39 17" xfId="18430"/>
    <cellStyle name="Percent 39 17 2" xfId="24577"/>
    <cellStyle name="Percent 39 17 2 2" xfId="36547"/>
    <cellStyle name="Percent 39 17 3" xfId="30598"/>
    <cellStyle name="Percent 39 18" xfId="18431"/>
    <cellStyle name="Percent 39 2" xfId="18432"/>
    <cellStyle name="Percent 39 2 2" xfId="18433"/>
    <cellStyle name="Percent 39 2 2 2" xfId="24578"/>
    <cellStyle name="Percent 39 2 2 2 2" xfId="36548"/>
    <cellStyle name="Percent 39 2 2 3" xfId="30599"/>
    <cellStyle name="Percent 39 2 3" xfId="18434"/>
    <cellStyle name="Percent 39 2 3 2" xfId="24579"/>
    <cellStyle name="Percent 39 2 3 2 2" xfId="36549"/>
    <cellStyle name="Percent 39 2 3 3" xfId="30600"/>
    <cellStyle name="Percent 39 2 4" xfId="18435"/>
    <cellStyle name="Percent 39 3" xfId="18436"/>
    <cellStyle name="Percent 39 3 2" xfId="18437"/>
    <cellStyle name="Percent 39 3 2 2" xfId="24580"/>
    <cellStyle name="Percent 39 3 2 2 2" xfId="36550"/>
    <cellStyle name="Percent 39 3 2 3" xfId="30601"/>
    <cellStyle name="Percent 39 3 3" xfId="18438"/>
    <cellStyle name="Percent 39 3 3 2" xfId="24581"/>
    <cellStyle name="Percent 39 3 3 2 2" xfId="36551"/>
    <cellStyle name="Percent 39 3 3 3" xfId="30602"/>
    <cellStyle name="Percent 39 3 4" xfId="18439"/>
    <cellStyle name="Percent 39 4" xfId="18440"/>
    <cellStyle name="Percent 39 4 2" xfId="18441"/>
    <cellStyle name="Percent 39 4 2 2" xfId="24582"/>
    <cellStyle name="Percent 39 4 2 2 2" xfId="36552"/>
    <cellStyle name="Percent 39 4 2 3" xfId="30603"/>
    <cellStyle name="Percent 39 4 3" xfId="18442"/>
    <cellStyle name="Percent 39 4 3 2" xfId="24583"/>
    <cellStyle name="Percent 39 4 3 2 2" xfId="36553"/>
    <cellStyle name="Percent 39 4 3 3" xfId="30604"/>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2 2 2" xfId="36558"/>
    <cellStyle name="Percent 4 2 2 2 2 2 3" xfId="30609"/>
    <cellStyle name="Percent 4 2 2 2 2 3" xfId="24587"/>
    <cellStyle name="Percent 4 2 2 2 2 3 2" xfId="36557"/>
    <cellStyle name="Percent 4 2 2 2 2 4" xfId="30608"/>
    <cellStyle name="Percent 4 2 2 2 3" xfId="18454"/>
    <cellStyle name="Percent 4 2 2 2 3 2" xfId="24589"/>
    <cellStyle name="Percent 4 2 2 2 3 2 2" xfId="36559"/>
    <cellStyle name="Percent 4 2 2 2 3 3" xfId="30610"/>
    <cellStyle name="Percent 4 2 2 2 4" xfId="24586"/>
    <cellStyle name="Percent 4 2 2 2 4 2" xfId="36556"/>
    <cellStyle name="Percent 4 2 2 2 5" xfId="30607"/>
    <cellStyle name="Percent 4 2 2 3" xfId="18455"/>
    <cellStyle name="Percent 4 2 2 3 2" xfId="18456"/>
    <cellStyle name="Percent 4 2 2 3 2 2" xfId="24591"/>
    <cellStyle name="Percent 4 2 2 3 2 2 2" xfId="36561"/>
    <cellStyle name="Percent 4 2 2 3 2 3" xfId="30612"/>
    <cellStyle name="Percent 4 2 2 3 3" xfId="24590"/>
    <cellStyle name="Percent 4 2 2 3 3 2" xfId="36560"/>
    <cellStyle name="Percent 4 2 2 3 4" xfId="30611"/>
    <cellStyle name="Percent 4 2 2 4" xfId="18457"/>
    <cellStyle name="Percent 4 2 2 4 2" xfId="24592"/>
    <cellStyle name="Percent 4 2 2 4 2 2" xfId="36562"/>
    <cellStyle name="Percent 4 2 2 4 3" xfId="30613"/>
    <cellStyle name="Percent 4 2 2 5" xfId="24585"/>
    <cellStyle name="Percent 4 2 2 5 2" xfId="36555"/>
    <cellStyle name="Percent 4 2 2 6" xfId="30606"/>
    <cellStyle name="Percent 4 2 3" xfId="18458"/>
    <cellStyle name="Percent 4 2 3 2" xfId="24593"/>
    <cellStyle name="Percent 4 2 3 2 2" xfId="36563"/>
    <cellStyle name="Percent 4 2 3 3" xfId="30614"/>
    <cellStyle name="Percent 4 2 4" xfId="18459"/>
    <cellStyle name="Percent 4 2 4 2" xfId="24594"/>
    <cellStyle name="Percent 4 2 4 2 2" xfId="36564"/>
    <cellStyle name="Percent 4 2 4 3" xfId="30615"/>
    <cellStyle name="Percent 4 2 5" xfId="24584"/>
    <cellStyle name="Percent 4 2 5 2" xfId="36554"/>
    <cellStyle name="Percent 4 2 6" xfId="30605"/>
    <cellStyle name="Percent 4 3" xfId="18460"/>
    <cellStyle name="Percent 4 3 2" xfId="24595"/>
    <cellStyle name="Percent 4 3 2 2" xfId="36565"/>
    <cellStyle name="Percent 4 3 3" xfId="30616"/>
    <cellStyle name="Percent 4 4" xfId="18461"/>
    <cellStyle name="Percent 4 4 2" xfId="18462"/>
    <cellStyle name="Percent 4 4 2 2" xfId="18463"/>
    <cellStyle name="Percent 4 4 2 2 2" xfId="18464"/>
    <cellStyle name="Percent 4 4 2 2 2 2" xfId="24599"/>
    <cellStyle name="Percent 4 4 2 2 2 2 2" xfId="36569"/>
    <cellStyle name="Percent 4 4 2 2 2 3" xfId="30620"/>
    <cellStyle name="Percent 4 4 2 2 3" xfId="24598"/>
    <cellStyle name="Percent 4 4 2 2 3 2" xfId="36568"/>
    <cellStyle name="Percent 4 4 2 2 4" xfId="30619"/>
    <cellStyle name="Percent 4 4 2 3" xfId="18465"/>
    <cellStyle name="Percent 4 4 2 3 2" xfId="24600"/>
    <cellStyle name="Percent 4 4 2 3 2 2" xfId="36570"/>
    <cellStyle name="Percent 4 4 2 3 3" xfId="30621"/>
    <cellStyle name="Percent 4 4 2 4" xfId="24597"/>
    <cellStyle name="Percent 4 4 2 4 2" xfId="36567"/>
    <cellStyle name="Percent 4 4 2 5" xfId="30618"/>
    <cellStyle name="Percent 4 4 3" xfId="18466"/>
    <cellStyle name="Percent 4 4 3 2" xfId="18467"/>
    <cellStyle name="Percent 4 4 3 2 2" xfId="24602"/>
    <cellStyle name="Percent 4 4 3 2 2 2" xfId="36572"/>
    <cellStyle name="Percent 4 4 3 2 3" xfId="30623"/>
    <cellStyle name="Percent 4 4 3 3" xfId="24601"/>
    <cellStyle name="Percent 4 4 3 3 2" xfId="36571"/>
    <cellStyle name="Percent 4 4 3 4" xfId="30622"/>
    <cellStyle name="Percent 4 4 4" xfId="18468"/>
    <cellStyle name="Percent 4 4 4 2" xfId="24603"/>
    <cellStyle name="Percent 4 4 4 2 2" xfId="36573"/>
    <cellStyle name="Percent 4 4 4 3" xfId="30624"/>
    <cellStyle name="Percent 4 4 5" xfId="24596"/>
    <cellStyle name="Percent 4 4 5 2" xfId="36566"/>
    <cellStyle name="Percent 4 4 6" xfId="30617"/>
    <cellStyle name="Percent 4 5" xfId="18469"/>
    <cellStyle name="Percent 4 5 2" xfId="24604"/>
    <cellStyle name="Percent 4 5 2 2" xfId="36574"/>
    <cellStyle name="Percent 4 5 3" xfId="30625"/>
    <cellStyle name="Percent 4 6" xfId="18470"/>
    <cellStyle name="Percent 4 6 2" xfId="24605"/>
    <cellStyle name="Percent 4 6 2 2" xfId="36575"/>
    <cellStyle name="Percent 4 6 3" xfId="30626"/>
    <cellStyle name="Percent 4 7" xfId="18471"/>
    <cellStyle name="Percent 4 7 2" xfId="24606"/>
    <cellStyle name="Percent 4 7 2 2" xfId="36576"/>
    <cellStyle name="Percent 4 7 3" xfId="30627"/>
    <cellStyle name="Percent 4 8" xfId="18472"/>
    <cellStyle name="Percent 4 8 2" xfId="24607"/>
    <cellStyle name="Percent 4 8 2 2" xfId="36577"/>
    <cellStyle name="Percent 4 8 3" xfId="30628"/>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6 2 2" xfId="36578"/>
    <cellStyle name="Percent 40 16 3" xfId="30629"/>
    <cellStyle name="Percent 40 17" xfId="18481"/>
    <cellStyle name="Percent 40 17 2" xfId="24609"/>
    <cellStyle name="Percent 40 17 2 2" xfId="36579"/>
    <cellStyle name="Percent 40 17 3" xfId="30630"/>
    <cellStyle name="Percent 40 18" xfId="18482"/>
    <cellStyle name="Percent 40 2" xfId="18483"/>
    <cellStyle name="Percent 40 2 2" xfId="18484"/>
    <cellStyle name="Percent 40 2 2 2" xfId="24610"/>
    <cellStyle name="Percent 40 2 2 2 2" xfId="36580"/>
    <cellStyle name="Percent 40 2 2 3" xfId="30631"/>
    <cellStyle name="Percent 40 2 3" xfId="18485"/>
    <cellStyle name="Percent 40 2 3 2" xfId="24611"/>
    <cellStyle name="Percent 40 2 3 2 2" xfId="36581"/>
    <cellStyle name="Percent 40 2 3 3" xfId="30632"/>
    <cellStyle name="Percent 40 2 4" xfId="18486"/>
    <cellStyle name="Percent 40 3" xfId="18487"/>
    <cellStyle name="Percent 40 3 2" xfId="18488"/>
    <cellStyle name="Percent 40 3 2 2" xfId="24612"/>
    <cellStyle name="Percent 40 3 2 2 2" xfId="36582"/>
    <cellStyle name="Percent 40 3 2 3" xfId="30633"/>
    <cellStyle name="Percent 40 3 3" xfId="18489"/>
    <cellStyle name="Percent 40 3 3 2" xfId="24613"/>
    <cellStyle name="Percent 40 3 3 2 2" xfId="36583"/>
    <cellStyle name="Percent 40 3 3 3" xfId="30634"/>
    <cellStyle name="Percent 40 3 4" xfId="18490"/>
    <cellStyle name="Percent 40 4" xfId="18491"/>
    <cellStyle name="Percent 40 4 2" xfId="18492"/>
    <cellStyle name="Percent 40 4 2 2" xfId="24614"/>
    <cellStyle name="Percent 40 4 2 2 2" xfId="36584"/>
    <cellStyle name="Percent 40 4 2 3" xfId="30635"/>
    <cellStyle name="Percent 40 4 3" xfId="18493"/>
    <cellStyle name="Percent 40 4 3 2" xfId="24615"/>
    <cellStyle name="Percent 40 4 3 2 2" xfId="36585"/>
    <cellStyle name="Percent 40 4 3 3" xfId="30636"/>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6 2 2" xfId="36586"/>
    <cellStyle name="Percent 41 16 3" xfId="30637"/>
    <cellStyle name="Percent 41 17" xfId="18508"/>
    <cellStyle name="Percent 41 17 2" xfId="24617"/>
    <cellStyle name="Percent 41 17 2 2" xfId="36587"/>
    <cellStyle name="Percent 41 17 3" xfId="30638"/>
    <cellStyle name="Percent 41 18" xfId="18509"/>
    <cellStyle name="Percent 41 2" xfId="18510"/>
    <cellStyle name="Percent 41 2 2" xfId="18511"/>
    <cellStyle name="Percent 41 2 2 2" xfId="24618"/>
    <cellStyle name="Percent 41 2 2 2 2" xfId="36588"/>
    <cellStyle name="Percent 41 2 2 3" xfId="30639"/>
    <cellStyle name="Percent 41 2 3" xfId="18512"/>
    <cellStyle name="Percent 41 2 3 2" xfId="24619"/>
    <cellStyle name="Percent 41 2 3 2 2" xfId="36589"/>
    <cellStyle name="Percent 41 2 3 3" xfId="30640"/>
    <cellStyle name="Percent 41 3" xfId="18513"/>
    <cellStyle name="Percent 41 3 2" xfId="18514"/>
    <cellStyle name="Percent 41 3 2 2" xfId="24620"/>
    <cellStyle name="Percent 41 3 2 2 2" xfId="36590"/>
    <cellStyle name="Percent 41 3 2 3" xfId="30641"/>
    <cellStyle name="Percent 41 3 3" xfId="18515"/>
    <cellStyle name="Percent 41 3 3 2" xfId="24621"/>
    <cellStyle name="Percent 41 3 3 2 2" xfId="36591"/>
    <cellStyle name="Percent 41 3 3 3" xfId="30642"/>
    <cellStyle name="Percent 41 4" xfId="18516"/>
    <cellStyle name="Percent 41 4 2" xfId="18517"/>
    <cellStyle name="Percent 41 4 2 2" xfId="24622"/>
    <cellStyle name="Percent 41 4 2 2 2" xfId="36592"/>
    <cellStyle name="Percent 41 4 2 3" xfId="30643"/>
    <cellStyle name="Percent 41 4 3" xfId="18518"/>
    <cellStyle name="Percent 41 4 3 2" xfId="24623"/>
    <cellStyle name="Percent 41 4 3 2 2" xfId="36593"/>
    <cellStyle name="Percent 41 4 3 3" xfId="30644"/>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6 2 2" xfId="36594"/>
    <cellStyle name="Percent 42 16 3" xfId="30645"/>
    <cellStyle name="Percent 42 17" xfId="18532"/>
    <cellStyle name="Percent 42 17 2" xfId="24625"/>
    <cellStyle name="Percent 42 17 2 2" xfId="36595"/>
    <cellStyle name="Percent 42 17 3" xfId="30646"/>
    <cellStyle name="Percent 42 18" xfId="18533"/>
    <cellStyle name="Percent 42 2" xfId="18534"/>
    <cellStyle name="Percent 42 2 2" xfId="18535"/>
    <cellStyle name="Percent 42 2 2 2" xfId="24626"/>
    <cellStyle name="Percent 42 2 2 2 2" xfId="36596"/>
    <cellStyle name="Percent 42 2 2 3" xfId="30647"/>
    <cellStyle name="Percent 42 2 3" xfId="18536"/>
    <cellStyle name="Percent 42 2 3 2" xfId="24627"/>
    <cellStyle name="Percent 42 2 3 2 2" xfId="36597"/>
    <cellStyle name="Percent 42 2 3 3" xfId="30648"/>
    <cellStyle name="Percent 42 3" xfId="18537"/>
    <cellStyle name="Percent 42 3 2" xfId="18538"/>
    <cellStyle name="Percent 42 3 2 2" xfId="24628"/>
    <cellStyle name="Percent 42 3 2 2 2" xfId="36598"/>
    <cellStyle name="Percent 42 3 2 3" xfId="30649"/>
    <cellStyle name="Percent 42 3 3" xfId="18539"/>
    <cellStyle name="Percent 42 3 3 2" xfId="24629"/>
    <cellStyle name="Percent 42 3 3 2 2" xfId="36599"/>
    <cellStyle name="Percent 42 3 3 3" xfId="30650"/>
    <cellStyle name="Percent 42 4" xfId="18540"/>
    <cellStyle name="Percent 42 4 2" xfId="18541"/>
    <cellStyle name="Percent 42 4 2 2" xfId="24630"/>
    <cellStyle name="Percent 42 4 2 2 2" xfId="36600"/>
    <cellStyle name="Percent 42 4 2 3" xfId="30651"/>
    <cellStyle name="Percent 42 4 3" xfId="18542"/>
    <cellStyle name="Percent 42 4 3 2" xfId="24631"/>
    <cellStyle name="Percent 42 4 3 2 2" xfId="36601"/>
    <cellStyle name="Percent 42 4 3 3" xfId="30652"/>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2 2 2" xfId="36603"/>
    <cellStyle name="Percent 43 2 3" xfId="30653"/>
    <cellStyle name="Percent 43 3" xfId="18550"/>
    <cellStyle name="Percent 43 3 2" xfId="24634"/>
    <cellStyle name="Percent 43 3 2 2" xfId="36604"/>
    <cellStyle name="Percent 43 3 3" xfId="30654"/>
    <cellStyle name="Percent 43 4" xfId="18551"/>
    <cellStyle name="Percent 43 4 2" xfId="24635"/>
    <cellStyle name="Percent 43 4 2 2" xfId="36605"/>
    <cellStyle name="Percent 43 4 3" xfId="30655"/>
    <cellStyle name="Percent 43 5" xfId="18552"/>
    <cellStyle name="Percent 43 5 2" xfId="24636"/>
    <cellStyle name="Percent 43 5 2 2" xfId="36606"/>
    <cellStyle name="Percent 43 5 3" xfId="30656"/>
    <cellStyle name="Percent 43 6" xfId="18553"/>
    <cellStyle name="Percent 43 6 2" xfId="24637"/>
    <cellStyle name="Percent 43 6 2 2" xfId="36607"/>
    <cellStyle name="Percent 43 6 3" xfId="30657"/>
    <cellStyle name="Percent 44" xfId="18554"/>
    <cellStyle name="Percent 44 2" xfId="18555"/>
    <cellStyle name="Percent 44 2 2" xfId="24638"/>
    <cellStyle name="Percent 44 2 2 2" xfId="36608"/>
    <cellStyle name="Percent 44 2 3" xfId="30658"/>
    <cellStyle name="Percent 44 3" xfId="18556"/>
    <cellStyle name="Percent 44 3 2" xfId="24639"/>
    <cellStyle name="Percent 44 3 2 2" xfId="36609"/>
    <cellStyle name="Percent 44 3 3" xfId="30659"/>
    <cellStyle name="Percent 44 4" xfId="18557"/>
    <cellStyle name="Percent 44 4 2" xfId="24640"/>
    <cellStyle name="Percent 44 4 2 2" xfId="36610"/>
    <cellStyle name="Percent 44 4 3" xfId="30660"/>
    <cellStyle name="Percent 44 5" xfId="18558"/>
    <cellStyle name="Percent 44 5 2" xfId="24641"/>
    <cellStyle name="Percent 44 5 2 2" xfId="36611"/>
    <cellStyle name="Percent 44 5 3" xfId="30661"/>
    <cellStyle name="Percent 44 6" xfId="18559"/>
    <cellStyle name="Percent 44 6 2" xfId="24642"/>
    <cellStyle name="Percent 44 6 2 2" xfId="36612"/>
    <cellStyle name="Percent 44 6 3" xfId="30662"/>
    <cellStyle name="Percent 45" xfId="18560"/>
    <cellStyle name="Percent 45 2" xfId="18561"/>
    <cellStyle name="Percent 45 2 2" xfId="24643"/>
    <cellStyle name="Percent 45 2 2 2" xfId="36613"/>
    <cellStyle name="Percent 45 2 3" xfId="30663"/>
    <cellStyle name="Percent 45 3" xfId="18562"/>
    <cellStyle name="Percent 45 3 2" xfId="24644"/>
    <cellStyle name="Percent 45 3 2 2" xfId="36614"/>
    <cellStyle name="Percent 45 3 3" xfId="30664"/>
    <cellStyle name="Percent 45 4" xfId="18563"/>
    <cellStyle name="Percent 45 4 2" xfId="24645"/>
    <cellStyle name="Percent 45 4 2 2" xfId="36615"/>
    <cellStyle name="Percent 45 4 3" xfId="30665"/>
    <cellStyle name="Percent 45 5" xfId="18564"/>
    <cellStyle name="Percent 45 5 2" xfId="24646"/>
    <cellStyle name="Percent 45 5 2 2" xfId="36616"/>
    <cellStyle name="Percent 45 5 3" xfId="30666"/>
    <cellStyle name="Percent 45 6" xfId="18565"/>
    <cellStyle name="Percent 45 6 2" xfId="24647"/>
    <cellStyle name="Percent 45 6 2 2" xfId="36617"/>
    <cellStyle name="Percent 45 6 3" xfId="30667"/>
    <cellStyle name="Percent 46" xfId="18566"/>
    <cellStyle name="Percent 46 2" xfId="18567"/>
    <cellStyle name="Percent 46 2 2" xfId="24648"/>
    <cellStyle name="Percent 46 2 2 2" xfId="36618"/>
    <cellStyle name="Percent 46 2 3" xfId="30668"/>
    <cellStyle name="Percent 46 3" xfId="18568"/>
    <cellStyle name="Percent 46 3 2" xfId="24649"/>
    <cellStyle name="Percent 46 3 2 2" xfId="36619"/>
    <cellStyle name="Percent 46 3 3" xfId="30669"/>
    <cellStyle name="Percent 46 4" xfId="18569"/>
    <cellStyle name="Percent 46 4 2" xfId="24650"/>
    <cellStyle name="Percent 46 4 2 2" xfId="36620"/>
    <cellStyle name="Percent 46 4 3" xfId="30670"/>
    <cellStyle name="Percent 46 5" xfId="18570"/>
    <cellStyle name="Percent 46 5 2" xfId="24651"/>
    <cellStyle name="Percent 46 5 2 2" xfId="36621"/>
    <cellStyle name="Percent 46 5 3" xfId="30671"/>
    <cellStyle name="Percent 46 6" xfId="18571"/>
    <cellStyle name="Percent 46 6 2" xfId="24652"/>
    <cellStyle name="Percent 46 6 2 2" xfId="36622"/>
    <cellStyle name="Percent 46 6 3" xfId="30672"/>
    <cellStyle name="Percent 47" xfId="18572"/>
    <cellStyle name="Percent 47 2" xfId="18573"/>
    <cellStyle name="Percent 47 2 2" xfId="18574"/>
    <cellStyle name="Percent 47 2 2 2" xfId="24653"/>
    <cellStyle name="Percent 47 2 2 2 2" xfId="36623"/>
    <cellStyle name="Percent 47 2 2 3" xfId="30673"/>
    <cellStyle name="Percent 47 2 3" xfId="18575"/>
    <cellStyle name="Percent 47 2 3 2" xfId="24654"/>
    <cellStyle name="Percent 47 2 3 2 2" xfId="36624"/>
    <cellStyle name="Percent 47 2 3 3" xfId="30674"/>
    <cellStyle name="Percent 47 3" xfId="18576"/>
    <cellStyle name="Percent 47 3 2" xfId="24655"/>
    <cellStyle name="Percent 47 3 2 2" xfId="36625"/>
    <cellStyle name="Percent 47 3 3" xfId="30675"/>
    <cellStyle name="Percent 47 4" xfId="18577"/>
    <cellStyle name="Percent 47 4 2" xfId="24656"/>
    <cellStyle name="Percent 47 4 2 2" xfId="36626"/>
    <cellStyle name="Percent 47 4 3" xfId="30676"/>
    <cellStyle name="Percent 47 5" xfId="18578"/>
    <cellStyle name="Percent 47 5 2" xfId="24657"/>
    <cellStyle name="Percent 47 5 2 2" xfId="36627"/>
    <cellStyle name="Percent 47 5 3" xfId="30677"/>
    <cellStyle name="Percent 47 6" xfId="18579"/>
    <cellStyle name="Percent 47 6 2" xfId="24658"/>
    <cellStyle name="Percent 47 6 2 2" xfId="36628"/>
    <cellStyle name="Percent 47 6 3" xfId="30678"/>
    <cellStyle name="Percent 48" xfId="18580"/>
    <cellStyle name="Percent 48 2" xfId="18581"/>
    <cellStyle name="Percent 48 2 2" xfId="18582"/>
    <cellStyle name="Percent 48 2 2 2" xfId="24659"/>
    <cellStyle name="Percent 48 2 2 2 2" xfId="36629"/>
    <cellStyle name="Percent 48 2 2 3" xfId="30679"/>
    <cellStyle name="Percent 48 2 3" xfId="18583"/>
    <cellStyle name="Percent 48 2 3 2" xfId="24660"/>
    <cellStyle name="Percent 48 2 3 2 2" xfId="36630"/>
    <cellStyle name="Percent 48 2 3 3" xfId="30680"/>
    <cellStyle name="Percent 48 3" xfId="18584"/>
    <cellStyle name="Percent 48 3 2" xfId="24661"/>
    <cellStyle name="Percent 48 3 2 2" xfId="36631"/>
    <cellStyle name="Percent 48 3 3" xfId="30681"/>
    <cellStyle name="Percent 48 4" xfId="18585"/>
    <cellStyle name="Percent 48 4 2" xfId="24662"/>
    <cellStyle name="Percent 48 4 2 2" xfId="36632"/>
    <cellStyle name="Percent 48 4 3" xfId="30682"/>
    <cellStyle name="Percent 48 5" xfId="18586"/>
    <cellStyle name="Percent 48 5 2" xfId="24663"/>
    <cellStyle name="Percent 48 5 2 2" xfId="36633"/>
    <cellStyle name="Percent 48 5 3" xfId="30683"/>
    <cellStyle name="Percent 48 6" xfId="18587"/>
    <cellStyle name="Percent 48 6 2" xfId="24664"/>
    <cellStyle name="Percent 48 6 2 2" xfId="36634"/>
    <cellStyle name="Percent 48 6 3" xfId="30684"/>
    <cellStyle name="Percent 49" xfId="18588"/>
    <cellStyle name="Percent 49 2" xfId="18589"/>
    <cellStyle name="Percent 49 2 2" xfId="24665"/>
    <cellStyle name="Percent 49 2 2 2" xfId="36635"/>
    <cellStyle name="Percent 49 2 3" xfId="30685"/>
    <cellStyle name="Percent 49 3" xfId="18590"/>
    <cellStyle name="Percent 49 3 2" xfId="24666"/>
    <cellStyle name="Percent 49 3 2 2" xfId="36636"/>
    <cellStyle name="Percent 49 3 3" xfId="30686"/>
    <cellStyle name="Percent 49 4" xfId="18591"/>
    <cellStyle name="Percent 49 4 2" xfId="24667"/>
    <cellStyle name="Percent 49 4 2 2" xfId="36637"/>
    <cellStyle name="Percent 49 4 3" xfId="30687"/>
    <cellStyle name="Percent 49 5" xfId="18592"/>
    <cellStyle name="Percent 49 5 2" xfId="24668"/>
    <cellStyle name="Percent 49 5 2 2" xfId="36638"/>
    <cellStyle name="Percent 49 5 3" xfId="30688"/>
    <cellStyle name="Percent 49 6" xfId="18593"/>
    <cellStyle name="Percent 49 6 2" xfId="24669"/>
    <cellStyle name="Percent 49 6 2 2" xfId="36639"/>
    <cellStyle name="Percent 49 6 3" xfId="30689"/>
    <cellStyle name="Percent 5" xfId="18594"/>
    <cellStyle name="Percent 5 10" xfId="18595"/>
    <cellStyle name="Percent 5 10 2" xfId="24670"/>
    <cellStyle name="Percent 5 10 2 2" xfId="36640"/>
    <cellStyle name="Percent 5 10 3" xfId="30690"/>
    <cellStyle name="Percent 5 11" xfId="18596"/>
    <cellStyle name="Percent 5 11 2" xfId="24671"/>
    <cellStyle name="Percent 5 11 2 2" xfId="36641"/>
    <cellStyle name="Percent 5 11 3" xfId="30691"/>
    <cellStyle name="Percent 5 2" xfId="18597"/>
    <cellStyle name="Percent 5 2 2" xfId="18598"/>
    <cellStyle name="Percent 5 2 2 2" xfId="24673"/>
    <cellStyle name="Percent 5 2 2 2 2" xfId="36643"/>
    <cellStyle name="Percent 5 2 2 3" xfId="30693"/>
    <cellStyle name="Percent 5 2 3" xfId="18599"/>
    <cellStyle name="Percent 5 2 3 2" xfId="24674"/>
    <cellStyle name="Percent 5 2 3 2 2" xfId="36644"/>
    <cellStyle name="Percent 5 2 3 3" xfId="30694"/>
    <cellStyle name="Percent 5 2 4" xfId="24672"/>
    <cellStyle name="Percent 5 2 4 2" xfId="36642"/>
    <cellStyle name="Percent 5 2 5" xfId="30692"/>
    <cellStyle name="Percent 5 3" xfId="18600"/>
    <cellStyle name="Percent 5 3 2" xfId="18601"/>
    <cellStyle name="Percent 5 3 2 2" xfId="24676"/>
    <cellStyle name="Percent 5 3 2 2 2" xfId="36646"/>
    <cellStyle name="Percent 5 3 2 3" xfId="30696"/>
    <cellStyle name="Percent 5 3 3" xfId="24675"/>
    <cellStyle name="Percent 5 3 3 2" xfId="36645"/>
    <cellStyle name="Percent 5 3 4" xfId="30695"/>
    <cellStyle name="Percent 5 4" xfId="18602"/>
    <cellStyle name="Percent 5 4 2" xfId="18603"/>
    <cellStyle name="Percent 5 4 2 2" xfId="24678"/>
    <cellStyle name="Percent 5 4 2 2 2" xfId="36648"/>
    <cellStyle name="Percent 5 4 2 3" xfId="30698"/>
    <cellStyle name="Percent 5 4 3" xfId="24677"/>
    <cellStyle name="Percent 5 4 3 2" xfId="36647"/>
    <cellStyle name="Percent 5 4 4" xfId="30697"/>
    <cellStyle name="Percent 5 5" xfId="18604"/>
    <cellStyle name="Percent 5 5 2" xfId="24679"/>
    <cellStyle name="Percent 5 5 2 2" xfId="36649"/>
    <cellStyle name="Percent 5 5 3" xfId="30699"/>
    <cellStyle name="Percent 5 6" xfId="18605"/>
    <cellStyle name="Percent 5 6 2" xfId="24680"/>
    <cellStyle name="Percent 5 6 2 2" xfId="36650"/>
    <cellStyle name="Percent 5 6 3" xfId="30700"/>
    <cellStyle name="Percent 5 7" xfId="18606"/>
    <cellStyle name="Percent 5 7 2" xfId="24681"/>
    <cellStyle name="Percent 5 7 2 2" xfId="36651"/>
    <cellStyle name="Percent 5 7 3" xfId="30701"/>
    <cellStyle name="Percent 5 8" xfId="18607"/>
    <cellStyle name="Percent 5 8 2" xfId="24682"/>
    <cellStyle name="Percent 5 8 2 2" xfId="36652"/>
    <cellStyle name="Percent 5 8 3" xfId="30702"/>
    <cellStyle name="Percent 5 9" xfId="18608"/>
    <cellStyle name="Percent 5 9 2" xfId="24683"/>
    <cellStyle name="Percent 5 9 2 2" xfId="36653"/>
    <cellStyle name="Percent 5 9 3" xfId="30703"/>
    <cellStyle name="Percent 50" xfId="18609"/>
    <cellStyle name="Percent 50 2" xfId="18610"/>
    <cellStyle name="Percent 50 2 2" xfId="24684"/>
    <cellStyle name="Percent 50 2 2 2" xfId="36654"/>
    <cellStyle name="Percent 50 2 3" xfId="30704"/>
    <cellStyle name="Percent 50 3" xfId="18611"/>
    <cellStyle name="Percent 50 3 2" xfId="24685"/>
    <cellStyle name="Percent 50 3 2 2" xfId="36655"/>
    <cellStyle name="Percent 50 3 3" xfId="30705"/>
    <cellStyle name="Percent 50 4" xfId="18612"/>
    <cellStyle name="Percent 50 4 2" xfId="24686"/>
    <cellStyle name="Percent 50 4 2 2" xfId="36656"/>
    <cellStyle name="Percent 50 4 3" xfId="30706"/>
    <cellStyle name="Percent 50 5" xfId="18613"/>
    <cellStyle name="Percent 50 5 2" xfId="24687"/>
    <cellStyle name="Percent 50 5 2 2" xfId="36657"/>
    <cellStyle name="Percent 50 5 3" xfId="30707"/>
    <cellStyle name="Percent 50 6" xfId="18614"/>
    <cellStyle name="Percent 50 6 2" xfId="24688"/>
    <cellStyle name="Percent 50 6 2 2" xfId="36658"/>
    <cellStyle name="Percent 50 6 3" xfId="30708"/>
    <cellStyle name="Percent 51" xfId="18615"/>
    <cellStyle name="Percent 51 2" xfId="18616"/>
    <cellStyle name="Percent 51 2 2" xfId="24689"/>
    <cellStyle name="Percent 51 2 2 2" xfId="36659"/>
    <cellStyle name="Percent 51 2 3" xfId="30709"/>
    <cellStyle name="Percent 51 3" xfId="18617"/>
    <cellStyle name="Percent 51 3 2" xfId="24690"/>
    <cellStyle name="Percent 51 3 2 2" xfId="36660"/>
    <cellStyle name="Percent 51 3 3" xfId="30710"/>
    <cellStyle name="Percent 51 4" xfId="18618"/>
    <cellStyle name="Percent 51 4 2" xfId="24691"/>
    <cellStyle name="Percent 51 4 2 2" xfId="36661"/>
    <cellStyle name="Percent 51 4 3" xfId="30711"/>
    <cellStyle name="Percent 51 5" xfId="18619"/>
    <cellStyle name="Percent 51 5 2" xfId="24692"/>
    <cellStyle name="Percent 51 5 2 2" xfId="36662"/>
    <cellStyle name="Percent 51 5 3" xfId="30712"/>
    <cellStyle name="Percent 51 6" xfId="18620"/>
    <cellStyle name="Percent 51 6 2" xfId="24693"/>
    <cellStyle name="Percent 51 6 2 2" xfId="36663"/>
    <cellStyle name="Percent 51 6 3" xfId="30713"/>
    <cellStyle name="Percent 52" xfId="18621"/>
    <cellStyle name="Percent 52 2" xfId="18622"/>
    <cellStyle name="Percent 52 2 2" xfId="24694"/>
    <cellStyle name="Percent 52 2 2 2" xfId="36664"/>
    <cellStyle name="Percent 52 2 3" xfId="30714"/>
    <cellStyle name="Percent 52 3" xfId="18623"/>
    <cellStyle name="Percent 52 3 2" xfId="24695"/>
    <cellStyle name="Percent 52 3 2 2" xfId="36665"/>
    <cellStyle name="Percent 52 3 3" xfId="30715"/>
    <cellStyle name="Percent 52 4" xfId="18624"/>
    <cellStyle name="Percent 52 4 2" xfId="24696"/>
    <cellStyle name="Percent 52 4 2 2" xfId="36666"/>
    <cellStyle name="Percent 52 4 3" xfId="30716"/>
    <cellStyle name="Percent 52 5" xfId="18625"/>
    <cellStyle name="Percent 52 5 2" xfId="24697"/>
    <cellStyle name="Percent 52 5 2 2" xfId="36667"/>
    <cellStyle name="Percent 52 5 3" xfId="30717"/>
    <cellStyle name="Percent 52 6" xfId="18626"/>
    <cellStyle name="Percent 52 6 2" xfId="24698"/>
    <cellStyle name="Percent 52 6 2 2" xfId="36668"/>
    <cellStyle name="Percent 52 6 3" xfId="30718"/>
    <cellStyle name="Percent 53" xfId="18627"/>
    <cellStyle name="Percent 53 2" xfId="18628"/>
    <cellStyle name="Percent 53 2 2" xfId="24699"/>
    <cellStyle name="Percent 53 2 2 2" xfId="36669"/>
    <cellStyle name="Percent 53 2 3" xfId="30719"/>
    <cellStyle name="Percent 53 3" xfId="18629"/>
    <cellStyle name="Percent 53 3 2" xfId="24700"/>
    <cellStyle name="Percent 53 3 2 2" xfId="36670"/>
    <cellStyle name="Percent 53 3 3" xfId="30720"/>
    <cellStyle name="Percent 53 4" xfId="18630"/>
    <cellStyle name="Percent 53 4 2" xfId="24701"/>
    <cellStyle name="Percent 53 4 2 2" xfId="36671"/>
    <cellStyle name="Percent 53 4 3" xfId="30721"/>
    <cellStyle name="Percent 53 5" xfId="18631"/>
    <cellStyle name="Percent 53 5 2" xfId="24702"/>
    <cellStyle name="Percent 53 5 2 2" xfId="36672"/>
    <cellStyle name="Percent 53 5 3" xfId="30722"/>
    <cellStyle name="Percent 53 6" xfId="18632"/>
    <cellStyle name="Percent 53 6 2" xfId="24703"/>
    <cellStyle name="Percent 53 6 2 2" xfId="36673"/>
    <cellStyle name="Percent 53 6 3" xfId="30723"/>
    <cellStyle name="Percent 54" xfId="18633"/>
    <cellStyle name="Percent 54 2" xfId="18634"/>
    <cellStyle name="Percent 54 2 2" xfId="24704"/>
    <cellStyle name="Percent 54 2 2 2" xfId="36674"/>
    <cellStyle name="Percent 54 2 3" xfId="30724"/>
    <cellStyle name="Percent 54 3" xfId="18635"/>
    <cellStyle name="Percent 54 3 2" xfId="24705"/>
    <cellStyle name="Percent 54 3 2 2" xfId="36675"/>
    <cellStyle name="Percent 54 3 3" xfId="30725"/>
    <cellStyle name="Percent 54 4" xfId="18636"/>
    <cellStyle name="Percent 54 4 2" xfId="24706"/>
    <cellStyle name="Percent 54 4 2 2" xfId="36676"/>
    <cellStyle name="Percent 54 4 3" xfId="30726"/>
    <cellStyle name="Percent 54 5" xfId="18637"/>
    <cellStyle name="Percent 54 5 2" xfId="24707"/>
    <cellStyle name="Percent 54 5 2 2" xfId="36677"/>
    <cellStyle name="Percent 54 5 3" xfId="30727"/>
    <cellStyle name="Percent 54 6" xfId="18638"/>
    <cellStyle name="Percent 54 6 2" xfId="24708"/>
    <cellStyle name="Percent 54 6 2 2" xfId="36678"/>
    <cellStyle name="Percent 54 6 3" xfId="30728"/>
    <cellStyle name="Percent 55" xfId="18639"/>
    <cellStyle name="Percent 55 2" xfId="18640"/>
    <cellStyle name="Percent 55 2 2" xfId="24709"/>
    <cellStyle name="Percent 55 2 2 2" xfId="36679"/>
    <cellStyle name="Percent 55 2 3" xfId="30729"/>
    <cellStyle name="Percent 55 3" xfId="18641"/>
    <cellStyle name="Percent 55 3 2" xfId="24710"/>
    <cellStyle name="Percent 55 3 2 2" xfId="36680"/>
    <cellStyle name="Percent 55 3 3" xfId="30730"/>
    <cellStyle name="Percent 55 4" xfId="18642"/>
    <cellStyle name="Percent 55 4 2" xfId="24711"/>
    <cellStyle name="Percent 55 4 2 2" xfId="36681"/>
    <cellStyle name="Percent 55 4 3" xfId="30731"/>
    <cellStyle name="Percent 55 5" xfId="18643"/>
    <cellStyle name="Percent 55 5 2" xfId="24712"/>
    <cellStyle name="Percent 55 5 2 2" xfId="36682"/>
    <cellStyle name="Percent 55 5 3" xfId="30732"/>
    <cellStyle name="Percent 55 6" xfId="18644"/>
    <cellStyle name="Percent 55 6 2" xfId="24713"/>
    <cellStyle name="Percent 55 6 2 2" xfId="36683"/>
    <cellStyle name="Percent 55 6 3" xfId="30733"/>
    <cellStyle name="Percent 56" xfId="18645"/>
    <cellStyle name="Percent 56 2" xfId="18646"/>
    <cellStyle name="Percent 56 2 2" xfId="24714"/>
    <cellStyle name="Percent 56 2 2 2" xfId="36684"/>
    <cellStyle name="Percent 56 2 3" xfId="30734"/>
    <cellStyle name="Percent 56 3" xfId="18647"/>
    <cellStyle name="Percent 56 3 2" xfId="24715"/>
    <cellStyle name="Percent 56 3 2 2" xfId="36685"/>
    <cellStyle name="Percent 56 3 3" xfId="30735"/>
    <cellStyle name="Percent 56 4" xfId="18648"/>
    <cellStyle name="Percent 56 4 2" xfId="24716"/>
    <cellStyle name="Percent 56 4 2 2" xfId="36686"/>
    <cellStyle name="Percent 56 4 3" xfId="30736"/>
    <cellStyle name="Percent 56 5" xfId="18649"/>
    <cellStyle name="Percent 56 5 2" xfId="24717"/>
    <cellStyle name="Percent 56 5 2 2" xfId="36687"/>
    <cellStyle name="Percent 56 5 3" xfId="30737"/>
    <cellStyle name="Percent 56 6" xfId="18650"/>
    <cellStyle name="Percent 56 6 2" xfId="24718"/>
    <cellStyle name="Percent 56 6 2 2" xfId="36688"/>
    <cellStyle name="Percent 56 6 3" xfId="30738"/>
    <cellStyle name="Percent 57" xfId="18651"/>
    <cellStyle name="Percent 57 2" xfId="18652"/>
    <cellStyle name="Percent 57 2 2" xfId="24719"/>
    <cellStyle name="Percent 57 2 2 2" xfId="36689"/>
    <cellStyle name="Percent 57 2 3" xfId="30740"/>
    <cellStyle name="Percent 57 3" xfId="18653"/>
    <cellStyle name="Percent 57 3 2" xfId="24720"/>
    <cellStyle name="Percent 57 3 2 2" xfId="36690"/>
    <cellStyle name="Percent 57 3 3" xfId="30741"/>
    <cellStyle name="Percent 57 4" xfId="18654"/>
    <cellStyle name="Percent 57 4 2" xfId="24721"/>
    <cellStyle name="Percent 57 4 2 2" xfId="36691"/>
    <cellStyle name="Percent 57 4 3" xfId="30742"/>
    <cellStyle name="Percent 57 5" xfId="18655"/>
    <cellStyle name="Percent 57 5 2" xfId="24722"/>
    <cellStyle name="Percent 57 5 2 2" xfId="36692"/>
    <cellStyle name="Percent 57 5 3" xfId="30743"/>
    <cellStyle name="Percent 57 6" xfId="18656"/>
    <cellStyle name="Percent 57 6 2" xfId="24723"/>
    <cellStyle name="Percent 57 6 2 2" xfId="36693"/>
    <cellStyle name="Percent 57 6 3" xfId="30744"/>
    <cellStyle name="Percent 58" xfId="18657"/>
    <cellStyle name="Percent 58 2" xfId="18658"/>
    <cellStyle name="Percent 58 2 2" xfId="18659"/>
    <cellStyle name="Percent 58 2 2 2" xfId="24724"/>
    <cellStyle name="Percent 58 2 2 2 2" xfId="36694"/>
    <cellStyle name="Percent 58 2 2 3" xfId="30745"/>
    <cellStyle name="Percent 58 2 3" xfId="18660"/>
    <cellStyle name="Percent 58 2 3 2" xfId="24725"/>
    <cellStyle name="Percent 58 2 3 2 2" xfId="36695"/>
    <cellStyle name="Percent 58 2 3 3" xfId="30746"/>
    <cellStyle name="Percent 58 3" xfId="18661"/>
    <cellStyle name="Percent 58 3 2" xfId="24726"/>
    <cellStyle name="Percent 58 3 2 2" xfId="36696"/>
    <cellStyle name="Percent 58 3 3" xfId="30747"/>
    <cellStyle name="Percent 58 4" xfId="18662"/>
    <cellStyle name="Percent 58 4 2" xfId="24727"/>
    <cellStyle name="Percent 58 4 2 2" xfId="36697"/>
    <cellStyle name="Percent 58 4 3" xfId="30748"/>
    <cellStyle name="Percent 58 5" xfId="18663"/>
    <cellStyle name="Percent 58 5 2" xfId="24728"/>
    <cellStyle name="Percent 58 5 2 2" xfId="36698"/>
    <cellStyle name="Percent 58 5 3" xfId="30749"/>
    <cellStyle name="Percent 58 6" xfId="18664"/>
    <cellStyle name="Percent 58 6 2" xfId="24729"/>
    <cellStyle name="Percent 58 6 2 2" xfId="36699"/>
    <cellStyle name="Percent 58 6 3" xfId="30750"/>
    <cellStyle name="Percent 59" xfId="18665"/>
    <cellStyle name="Percent 59 2" xfId="18666"/>
    <cellStyle name="Percent 59 2 2" xfId="18667"/>
    <cellStyle name="Percent 59 2 2 2" xfId="24730"/>
    <cellStyle name="Percent 59 2 2 2 2" xfId="36700"/>
    <cellStyle name="Percent 59 2 2 3" xfId="30751"/>
    <cellStyle name="Percent 59 2 3" xfId="18668"/>
    <cellStyle name="Percent 59 2 3 2" xfId="24731"/>
    <cellStyle name="Percent 59 2 3 2 2" xfId="36701"/>
    <cellStyle name="Percent 59 2 3 3" xfId="30752"/>
    <cellStyle name="Percent 59 3" xfId="18669"/>
    <cellStyle name="Percent 59 3 2" xfId="24732"/>
    <cellStyle name="Percent 59 3 2 2" xfId="36702"/>
    <cellStyle name="Percent 59 3 3" xfId="30753"/>
    <cellStyle name="Percent 59 4" xfId="18670"/>
    <cellStyle name="Percent 59 4 2" xfId="24733"/>
    <cellStyle name="Percent 59 4 2 2" xfId="36703"/>
    <cellStyle name="Percent 59 4 3" xfId="30754"/>
    <cellStyle name="Percent 59 5" xfId="18671"/>
    <cellStyle name="Percent 59 5 2" xfId="24734"/>
    <cellStyle name="Percent 59 5 2 2" xfId="36704"/>
    <cellStyle name="Percent 59 5 3" xfId="30755"/>
    <cellStyle name="Percent 59 6" xfId="18672"/>
    <cellStyle name="Percent 59 6 2" xfId="24735"/>
    <cellStyle name="Percent 59 6 2 2" xfId="36705"/>
    <cellStyle name="Percent 59 6 3" xfId="30756"/>
    <cellStyle name="Percent 6" xfId="18673"/>
    <cellStyle name="Percent 6 2" xfId="18674"/>
    <cellStyle name="Percent 6 2 2" xfId="18675"/>
    <cellStyle name="Percent 6 2 2 2" xfId="24737"/>
    <cellStyle name="Percent 6 2 2 2 2" xfId="36707"/>
    <cellStyle name="Percent 6 2 2 3" xfId="30758"/>
    <cellStyle name="Percent 6 2 3" xfId="18676"/>
    <cellStyle name="Percent 6 2 3 2" xfId="24738"/>
    <cellStyle name="Percent 6 2 3 2 2" xfId="36708"/>
    <cellStyle name="Percent 6 2 3 3" xfId="30759"/>
    <cellStyle name="Percent 6 2 4" xfId="18677"/>
    <cellStyle name="Percent 6 2 4 2" xfId="24739"/>
    <cellStyle name="Percent 6 2 4 2 2" xfId="36709"/>
    <cellStyle name="Percent 6 2 4 3" xfId="30760"/>
    <cellStyle name="Percent 6 2 5" xfId="18678"/>
    <cellStyle name="Percent 6 2 5 2" xfId="24740"/>
    <cellStyle name="Percent 6 2 5 2 2" xfId="36710"/>
    <cellStyle name="Percent 6 2 5 3" xfId="30761"/>
    <cellStyle name="Percent 6 2 6" xfId="18679"/>
    <cellStyle name="Percent 6 2 6 2" xfId="24741"/>
    <cellStyle name="Percent 6 2 6 2 2" xfId="36711"/>
    <cellStyle name="Percent 6 2 6 3" xfId="30762"/>
    <cellStyle name="Percent 6 2 7" xfId="24736"/>
    <cellStyle name="Percent 6 2 7 2" xfId="36706"/>
    <cellStyle name="Percent 6 2 8" xfId="30757"/>
    <cellStyle name="Percent 6 3" xfId="18680"/>
    <cellStyle name="Percent 6 3 2" xfId="24742"/>
    <cellStyle name="Percent 6 3 2 2" xfId="36712"/>
    <cellStyle name="Percent 6 3 3" xfId="30763"/>
    <cellStyle name="Percent 6 4" xfId="18681"/>
    <cellStyle name="Percent 6 4 2" xfId="24743"/>
    <cellStyle name="Percent 6 4 2 2" xfId="36713"/>
    <cellStyle name="Percent 6 4 3" xfId="30764"/>
    <cellStyle name="Percent 6 5" xfId="18682"/>
    <cellStyle name="Percent 6 5 2" xfId="24744"/>
    <cellStyle name="Percent 6 5 2 2" xfId="36714"/>
    <cellStyle name="Percent 6 5 3" xfId="30765"/>
    <cellStyle name="Percent 6 6" xfId="18683"/>
    <cellStyle name="Percent 6 6 2" xfId="24745"/>
    <cellStyle name="Percent 6 6 2 2" xfId="36715"/>
    <cellStyle name="Percent 6 6 3" xfId="30766"/>
    <cellStyle name="Percent 6 7" xfId="18684"/>
    <cellStyle name="Percent 6 7 2" xfId="24746"/>
    <cellStyle name="Percent 6 7 2 2" xfId="36716"/>
    <cellStyle name="Percent 6 7 3" xfId="30767"/>
    <cellStyle name="Percent 6 8" xfId="18685"/>
    <cellStyle name="Percent 6 8 2" xfId="24747"/>
    <cellStyle name="Percent 6 8 2 2" xfId="36717"/>
    <cellStyle name="Percent 6 8 3" xfId="30768"/>
    <cellStyle name="Percent 6 9" xfId="18686"/>
    <cellStyle name="Percent 6 9 2" xfId="24748"/>
    <cellStyle name="Percent 6 9 2 2" xfId="36718"/>
    <cellStyle name="Percent 6 9 3" xfId="30769"/>
    <cellStyle name="Percent 60" xfId="18687"/>
    <cellStyle name="Percent 60 2" xfId="18688"/>
    <cellStyle name="Percent 60 2 2" xfId="18689"/>
    <cellStyle name="Percent 60 2 2 2" xfId="24749"/>
    <cellStyle name="Percent 60 2 2 2 2" xfId="36719"/>
    <cellStyle name="Percent 60 2 2 3" xfId="30770"/>
    <cellStyle name="Percent 60 2 3" xfId="18690"/>
    <cellStyle name="Percent 60 2 3 2" xfId="24750"/>
    <cellStyle name="Percent 60 2 3 2 2" xfId="36720"/>
    <cellStyle name="Percent 60 2 3 3" xfId="30771"/>
    <cellStyle name="Percent 60 3" xfId="18691"/>
    <cellStyle name="Percent 60 3 2" xfId="24751"/>
    <cellStyle name="Percent 60 3 2 2" xfId="36721"/>
    <cellStyle name="Percent 60 3 3" xfId="30772"/>
    <cellStyle name="Percent 60 4" xfId="18692"/>
    <cellStyle name="Percent 60 4 2" xfId="24752"/>
    <cellStyle name="Percent 60 4 2 2" xfId="36722"/>
    <cellStyle name="Percent 60 4 3" xfId="30773"/>
    <cellStyle name="Percent 60 5" xfId="18693"/>
    <cellStyle name="Percent 60 5 2" xfId="24753"/>
    <cellStyle name="Percent 60 5 2 2" xfId="36723"/>
    <cellStyle name="Percent 60 5 3" xfId="30774"/>
    <cellStyle name="Percent 60 6" xfId="18694"/>
    <cellStyle name="Percent 60 6 2" xfId="24754"/>
    <cellStyle name="Percent 60 6 2 2" xfId="36724"/>
    <cellStyle name="Percent 60 6 3" xfId="30775"/>
    <cellStyle name="Percent 61" xfId="18695"/>
    <cellStyle name="Percent 61 2" xfId="18696"/>
    <cellStyle name="Percent 61 2 2" xfId="18697"/>
    <cellStyle name="Percent 61 2 2 2" xfId="24755"/>
    <cellStyle name="Percent 61 2 2 2 2" xfId="36725"/>
    <cellStyle name="Percent 61 2 2 3" xfId="30776"/>
    <cellStyle name="Percent 61 2 3" xfId="18698"/>
    <cellStyle name="Percent 61 2 3 2" xfId="24756"/>
    <cellStyle name="Percent 61 2 3 2 2" xfId="36726"/>
    <cellStyle name="Percent 61 2 3 3" xfId="30777"/>
    <cellStyle name="Percent 61 3" xfId="18699"/>
    <cellStyle name="Percent 61 3 2" xfId="24757"/>
    <cellStyle name="Percent 61 3 2 2" xfId="36727"/>
    <cellStyle name="Percent 61 3 3" xfId="30778"/>
    <cellStyle name="Percent 61 4" xfId="18700"/>
    <cellStyle name="Percent 61 4 2" xfId="24758"/>
    <cellStyle name="Percent 61 4 2 2" xfId="36728"/>
    <cellStyle name="Percent 61 4 3" xfId="30779"/>
    <cellStyle name="Percent 61 5" xfId="18701"/>
    <cellStyle name="Percent 61 5 2" xfId="24759"/>
    <cellStyle name="Percent 61 5 2 2" xfId="36729"/>
    <cellStyle name="Percent 61 5 3" xfId="30780"/>
    <cellStyle name="Percent 61 6" xfId="18702"/>
    <cellStyle name="Percent 61 6 2" xfId="24760"/>
    <cellStyle name="Percent 61 6 2 2" xfId="36730"/>
    <cellStyle name="Percent 61 6 3" xfId="30781"/>
    <cellStyle name="Percent 62" xfId="18703"/>
    <cellStyle name="Percent 62 2" xfId="18704"/>
    <cellStyle name="Percent 62 2 2" xfId="18705"/>
    <cellStyle name="Percent 62 2 2 2" xfId="24761"/>
    <cellStyle name="Percent 62 2 2 2 2" xfId="36731"/>
    <cellStyle name="Percent 62 2 2 3" xfId="30782"/>
    <cellStyle name="Percent 62 2 3" xfId="18706"/>
    <cellStyle name="Percent 62 2 3 2" xfId="24762"/>
    <cellStyle name="Percent 62 2 3 2 2" xfId="36732"/>
    <cellStyle name="Percent 62 2 3 3" xfId="30783"/>
    <cellStyle name="Percent 62 3" xfId="18707"/>
    <cellStyle name="Percent 62 3 2" xfId="24763"/>
    <cellStyle name="Percent 62 3 2 2" xfId="36733"/>
    <cellStyle name="Percent 62 3 3" xfId="30784"/>
    <cellStyle name="Percent 62 4" xfId="18708"/>
    <cellStyle name="Percent 62 4 2" xfId="24764"/>
    <cellStyle name="Percent 62 4 2 2" xfId="36734"/>
    <cellStyle name="Percent 62 4 3" xfId="30785"/>
    <cellStyle name="Percent 62 5" xfId="18709"/>
    <cellStyle name="Percent 62 5 2" xfId="24765"/>
    <cellStyle name="Percent 62 5 2 2" xfId="36735"/>
    <cellStyle name="Percent 62 5 3" xfId="30786"/>
    <cellStyle name="Percent 62 6" xfId="18710"/>
    <cellStyle name="Percent 62 6 2" xfId="24766"/>
    <cellStyle name="Percent 62 6 2 2" xfId="36736"/>
    <cellStyle name="Percent 62 6 3" xfId="30787"/>
    <cellStyle name="Percent 63" xfId="18711"/>
    <cellStyle name="Percent 63 2" xfId="18712"/>
    <cellStyle name="Percent 63 2 2" xfId="18713"/>
    <cellStyle name="Percent 63 2 2 2" xfId="24767"/>
    <cellStyle name="Percent 63 2 2 2 2" xfId="36737"/>
    <cellStyle name="Percent 63 2 2 3" xfId="30788"/>
    <cellStyle name="Percent 63 2 3" xfId="18714"/>
    <cellStyle name="Percent 63 2 3 2" xfId="24768"/>
    <cellStyle name="Percent 63 2 3 2 2" xfId="36738"/>
    <cellStyle name="Percent 63 2 3 3" xfId="30789"/>
    <cellStyle name="Percent 63 3" xfId="18715"/>
    <cellStyle name="Percent 63 3 2" xfId="24769"/>
    <cellStyle name="Percent 63 3 2 2" xfId="36739"/>
    <cellStyle name="Percent 63 3 3" xfId="30790"/>
    <cellStyle name="Percent 63 4" xfId="18716"/>
    <cellStyle name="Percent 63 4 2" xfId="24770"/>
    <cellStyle name="Percent 63 4 2 2" xfId="36740"/>
    <cellStyle name="Percent 63 4 3" xfId="30791"/>
    <cellStyle name="Percent 63 5" xfId="18717"/>
    <cellStyle name="Percent 63 5 2" xfId="24771"/>
    <cellStyle name="Percent 63 5 2 2" xfId="36741"/>
    <cellStyle name="Percent 63 5 3" xfId="30792"/>
    <cellStyle name="Percent 63 6" xfId="18718"/>
    <cellStyle name="Percent 63 6 2" xfId="24772"/>
    <cellStyle name="Percent 63 6 2 2" xfId="36742"/>
    <cellStyle name="Percent 63 6 3" xfId="30793"/>
    <cellStyle name="Percent 64" xfId="18719"/>
    <cellStyle name="Percent 64 2" xfId="18720"/>
    <cellStyle name="Percent 64 2 2" xfId="18721"/>
    <cellStyle name="Percent 64 2 2 2" xfId="24773"/>
    <cellStyle name="Percent 64 2 2 2 2" xfId="36743"/>
    <cellStyle name="Percent 64 2 2 3" xfId="30794"/>
    <cellStyle name="Percent 64 2 3" xfId="18722"/>
    <cellStyle name="Percent 64 2 3 2" xfId="24774"/>
    <cellStyle name="Percent 64 2 3 2 2" xfId="36744"/>
    <cellStyle name="Percent 64 2 3 3" xfId="30795"/>
    <cellStyle name="Percent 64 3" xfId="18723"/>
    <cellStyle name="Percent 64 3 2" xfId="24775"/>
    <cellStyle name="Percent 64 3 2 2" xfId="36745"/>
    <cellStyle name="Percent 64 3 3" xfId="30796"/>
    <cellStyle name="Percent 64 4" xfId="18724"/>
    <cellStyle name="Percent 64 4 2" xfId="24776"/>
    <cellStyle name="Percent 64 4 2 2" xfId="36746"/>
    <cellStyle name="Percent 64 4 3" xfId="30797"/>
    <cellStyle name="Percent 64 5" xfId="18725"/>
    <cellStyle name="Percent 64 5 2" xfId="24777"/>
    <cellStyle name="Percent 64 5 2 2" xfId="36747"/>
    <cellStyle name="Percent 64 5 3" xfId="30798"/>
    <cellStyle name="Percent 64 6" xfId="18726"/>
    <cellStyle name="Percent 64 6 2" xfId="24778"/>
    <cellStyle name="Percent 64 6 2 2" xfId="36748"/>
    <cellStyle name="Percent 64 6 3" xfId="30799"/>
    <cellStyle name="Percent 65" xfId="18727"/>
    <cellStyle name="Percent 65 2" xfId="18728"/>
    <cellStyle name="Percent 65 2 2" xfId="18729"/>
    <cellStyle name="Percent 65 2 2 2" xfId="24779"/>
    <cellStyle name="Percent 65 2 2 2 2" xfId="36749"/>
    <cellStyle name="Percent 65 2 2 3" xfId="30800"/>
    <cellStyle name="Percent 65 2 3" xfId="18730"/>
    <cellStyle name="Percent 65 2 3 2" xfId="24780"/>
    <cellStyle name="Percent 65 2 3 2 2" xfId="36750"/>
    <cellStyle name="Percent 65 2 3 3" xfId="30801"/>
    <cellStyle name="Percent 65 3" xfId="18731"/>
    <cellStyle name="Percent 65 3 2" xfId="24781"/>
    <cellStyle name="Percent 65 3 2 2" xfId="36751"/>
    <cellStyle name="Percent 65 3 3" xfId="30802"/>
    <cellStyle name="Percent 65 4" xfId="18732"/>
    <cellStyle name="Percent 65 4 2" xfId="24782"/>
    <cellStyle name="Percent 65 4 2 2" xfId="36752"/>
    <cellStyle name="Percent 65 4 3" xfId="30803"/>
    <cellStyle name="Percent 65 5" xfId="18733"/>
    <cellStyle name="Percent 65 5 2" xfId="24783"/>
    <cellStyle name="Percent 65 5 2 2" xfId="36753"/>
    <cellStyle name="Percent 65 5 3" xfId="30804"/>
    <cellStyle name="Percent 65 6" xfId="18734"/>
    <cellStyle name="Percent 65 6 2" xfId="24784"/>
    <cellStyle name="Percent 65 6 2 2" xfId="36754"/>
    <cellStyle name="Percent 65 6 3" xfId="30805"/>
    <cellStyle name="Percent 66" xfId="18735"/>
    <cellStyle name="Percent 66 2" xfId="18736"/>
    <cellStyle name="Percent 66 2 2" xfId="18737"/>
    <cellStyle name="Percent 66 2 2 2" xfId="24785"/>
    <cellStyle name="Percent 66 2 2 2 2" xfId="36755"/>
    <cellStyle name="Percent 66 2 2 3" xfId="30806"/>
    <cellStyle name="Percent 66 2 3" xfId="18738"/>
    <cellStyle name="Percent 66 2 3 2" xfId="24786"/>
    <cellStyle name="Percent 66 2 3 2 2" xfId="36756"/>
    <cellStyle name="Percent 66 2 3 3" xfId="30807"/>
    <cellStyle name="Percent 66 3" xfId="18739"/>
    <cellStyle name="Percent 66 3 2" xfId="24787"/>
    <cellStyle name="Percent 66 3 2 2" xfId="36757"/>
    <cellStyle name="Percent 66 3 3" xfId="30808"/>
    <cellStyle name="Percent 66 4" xfId="18740"/>
    <cellStyle name="Percent 66 4 2" xfId="24788"/>
    <cellStyle name="Percent 66 4 2 2" xfId="36758"/>
    <cellStyle name="Percent 66 4 3" xfId="30809"/>
    <cellStyle name="Percent 66 5" xfId="18741"/>
    <cellStyle name="Percent 66 5 2" xfId="24789"/>
    <cellStyle name="Percent 66 5 2 2" xfId="36759"/>
    <cellStyle name="Percent 66 5 3" xfId="30810"/>
    <cellStyle name="Percent 66 6" xfId="18742"/>
    <cellStyle name="Percent 66 6 2" xfId="24790"/>
    <cellStyle name="Percent 66 6 2 2" xfId="36760"/>
    <cellStyle name="Percent 66 6 3" xfId="30811"/>
    <cellStyle name="Percent 67" xfId="18743"/>
    <cellStyle name="Percent 67 2" xfId="18744"/>
    <cellStyle name="Percent 67 2 2" xfId="18745"/>
    <cellStyle name="Percent 67 2 2 2" xfId="24791"/>
    <cellStyle name="Percent 67 2 2 2 2" xfId="36761"/>
    <cellStyle name="Percent 67 2 2 3" xfId="30812"/>
    <cellStyle name="Percent 67 2 3" xfId="18746"/>
    <cellStyle name="Percent 67 2 3 2" xfId="24792"/>
    <cellStyle name="Percent 67 2 3 2 2" xfId="36762"/>
    <cellStyle name="Percent 67 2 3 3" xfId="30813"/>
    <cellStyle name="Percent 67 3" xfId="18747"/>
    <cellStyle name="Percent 67 3 2" xfId="24793"/>
    <cellStyle name="Percent 67 3 2 2" xfId="36763"/>
    <cellStyle name="Percent 67 3 3" xfId="30814"/>
    <cellStyle name="Percent 67 4" xfId="18748"/>
    <cellStyle name="Percent 67 4 2" xfId="24794"/>
    <cellStyle name="Percent 67 4 2 2" xfId="36764"/>
    <cellStyle name="Percent 67 4 3" xfId="30815"/>
    <cellStyle name="Percent 67 5" xfId="18749"/>
    <cellStyle name="Percent 67 5 2" xfId="24795"/>
    <cellStyle name="Percent 67 5 2 2" xfId="36765"/>
    <cellStyle name="Percent 67 5 3" xfId="30816"/>
    <cellStyle name="Percent 67 6" xfId="18750"/>
    <cellStyle name="Percent 67 6 2" xfId="24796"/>
    <cellStyle name="Percent 67 6 2 2" xfId="36766"/>
    <cellStyle name="Percent 67 6 3" xfId="30817"/>
    <cellStyle name="Percent 68" xfId="18751"/>
    <cellStyle name="Percent 68 2" xfId="18752"/>
    <cellStyle name="Percent 68 2 2" xfId="18753"/>
    <cellStyle name="Percent 68 2 2 2" xfId="24797"/>
    <cellStyle name="Percent 68 2 2 2 2" xfId="36767"/>
    <cellStyle name="Percent 68 2 2 3" xfId="30818"/>
    <cellStyle name="Percent 68 2 3" xfId="18754"/>
    <cellStyle name="Percent 68 2 3 2" xfId="24798"/>
    <cellStyle name="Percent 68 2 3 2 2" xfId="36768"/>
    <cellStyle name="Percent 68 2 3 3" xfId="30819"/>
    <cellStyle name="Percent 68 3" xfId="18755"/>
    <cellStyle name="Percent 68 3 2" xfId="24799"/>
    <cellStyle name="Percent 68 3 2 2" xfId="36769"/>
    <cellStyle name="Percent 68 3 3" xfId="30820"/>
    <cellStyle name="Percent 68 4" xfId="18756"/>
    <cellStyle name="Percent 68 4 2" xfId="24800"/>
    <cellStyle name="Percent 68 4 2 2" xfId="36770"/>
    <cellStyle name="Percent 68 4 3" xfId="30821"/>
    <cellStyle name="Percent 68 5" xfId="18757"/>
    <cellStyle name="Percent 68 5 2" xfId="24801"/>
    <cellStyle name="Percent 68 5 2 2" xfId="36771"/>
    <cellStyle name="Percent 68 5 3" xfId="30822"/>
    <cellStyle name="Percent 68 6" xfId="18758"/>
    <cellStyle name="Percent 68 6 2" xfId="24802"/>
    <cellStyle name="Percent 68 6 2 2" xfId="36772"/>
    <cellStyle name="Percent 68 6 3" xfId="30823"/>
    <cellStyle name="Percent 69" xfId="18759"/>
    <cellStyle name="Percent 69 2" xfId="18760"/>
    <cellStyle name="Percent 69 2 2" xfId="18761"/>
    <cellStyle name="Percent 69 2 2 2" xfId="24803"/>
    <cellStyle name="Percent 69 2 2 2 2" xfId="36773"/>
    <cellStyle name="Percent 69 2 2 3" xfId="30824"/>
    <cellStyle name="Percent 69 2 3" xfId="18762"/>
    <cellStyle name="Percent 69 2 3 2" xfId="24804"/>
    <cellStyle name="Percent 69 2 3 2 2" xfId="36774"/>
    <cellStyle name="Percent 69 2 3 3" xfId="30825"/>
    <cellStyle name="Percent 69 3" xfId="18763"/>
    <cellStyle name="Percent 69 3 2" xfId="24805"/>
    <cellStyle name="Percent 69 3 2 2" xfId="36775"/>
    <cellStyle name="Percent 69 3 3" xfId="30826"/>
    <cellStyle name="Percent 69 4" xfId="18764"/>
    <cellStyle name="Percent 69 4 2" xfId="24806"/>
    <cellStyle name="Percent 69 4 2 2" xfId="36776"/>
    <cellStyle name="Percent 69 4 3" xfId="30827"/>
    <cellStyle name="Percent 69 5" xfId="18765"/>
    <cellStyle name="Percent 69 5 2" xfId="24807"/>
    <cellStyle name="Percent 69 5 2 2" xfId="36777"/>
    <cellStyle name="Percent 69 5 3" xfId="30828"/>
    <cellStyle name="Percent 69 6" xfId="18766"/>
    <cellStyle name="Percent 69 6 2" xfId="24808"/>
    <cellStyle name="Percent 69 6 2 2" xfId="36778"/>
    <cellStyle name="Percent 69 6 3" xfId="30829"/>
    <cellStyle name="Percent 7" xfId="18767"/>
    <cellStyle name="Percent 7 10" xfId="18768"/>
    <cellStyle name="Percent 7 10 2" xfId="24809"/>
    <cellStyle name="Percent 7 10 2 2" xfId="36779"/>
    <cellStyle name="Percent 7 10 3" xfId="30830"/>
    <cellStyle name="Percent 7 11" xfId="18769"/>
    <cellStyle name="Percent 7 11 2" xfId="24810"/>
    <cellStyle name="Percent 7 11 2 2" xfId="36780"/>
    <cellStyle name="Percent 7 11 3" xfId="30831"/>
    <cellStyle name="Percent 7 2" xfId="18770"/>
    <cellStyle name="Percent 7 2 2" xfId="18771"/>
    <cellStyle name="Percent 7 2 2 2" xfId="18772"/>
    <cellStyle name="Percent 7 2 2 2 2" xfId="24813"/>
    <cellStyle name="Percent 7 2 2 2 2 2" xfId="36783"/>
    <cellStyle name="Percent 7 2 2 2 3" xfId="30834"/>
    <cellStyle name="Percent 7 2 2 3" xfId="18773"/>
    <cellStyle name="Percent 7 2 2 3 2" xfId="24814"/>
    <cellStyle name="Percent 7 2 2 3 2 2" xfId="36784"/>
    <cellStyle name="Percent 7 2 2 3 3" xfId="30835"/>
    <cellStyle name="Percent 7 2 2 4" xfId="24812"/>
    <cellStyle name="Percent 7 2 2 4 2" xfId="36782"/>
    <cellStyle name="Percent 7 2 2 5" xfId="30833"/>
    <cellStyle name="Percent 7 2 3" xfId="18774"/>
    <cellStyle name="Percent 7 2 3 2" xfId="24815"/>
    <cellStyle name="Percent 7 2 3 2 2" xfId="36785"/>
    <cellStyle name="Percent 7 2 3 3" xfId="30836"/>
    <cellStyle name="Percent 7 2 4" xfId="18775"/>
    <cellStyle name="Percent 7 2 4 2" xfId="24816"/>
    <cellStyle name="Percent 7 2 4 2 2" xfId="36786"/>
    <cellStyle name="Percent 7 2 4 3" xfId="30837"/>
    <cellStyle name="Percent 7 2 5" xfId="24811"/>
    <cellStyle name="Percent 7 2 5 2" xfId="36781"/>
    <cellStyle name="Percent 7 2 6" xfId="30832"/>
    <cellStyle name="Percent 7 3" xfId="18776"/>
    <cellStyle name="Percent 7 3 2" xfId="18777"/>
    <cellStyle name="Percent 7 3 2 2" xfId="18778"/>
    <cellStyle name="Percent 7 3 2 2 2" xfId="24819"/>
    <cellStyle name="Percent 7 3 2 2 2 2" xfId="36789"/>
    <cellStyle name="Percent 7 3 2 2 3" xfId="30840"/>
    <cellStyle name="Percent 7 3 2 3" xfId="24818"/>
    <cellStyle name="Percent 7 3 2 3 2" xfId="36788"/>
    <cellStyle name="Percent 7 3 2 4" xfId="30839"/>
    <cellStyle name="Percent 7 3 3" xfId="18779"/>
    <cellStyle name="Percent 7 3 3 2" xfId="24820"/>
    <cellStyle name="Percent 7 3 3 2 2" xfId="36790"/>
    <cellStyle name="Percent 7 3 3 3" xfId="30841"/>
    <cellStyle name="Percent 7 3 4" xfId="24817"/>
    <cellStyle name="Percent 7 3 4 2" xfId="36787"/>
    <cellStyle name="Percent 7 3 5" xfId="30838"/>
    <cellStyle name="Percent 7 4" xfId="18780"/>
    <cellStyle name="Percent 7 4 2" xfId="18781"/>
    <cellStyle name="Percent 7 4 2 2" xfId="24822"/>
    <cellStyle name="Percent 7 4 2 2 2" xfId="36792"/>
    <cellStyle name="Percent 7 4 2 3" xfId="30843"/>
    <cellStyle name="Percent 7 4 3" xfId="24821"/>
    <cellStyle name="Percent 7 4 3 2" xfId="36791"/>
    <cellStyle name="Percent 7 4 4" xfId="30842"/>
    <cellStyle name="Percent 7 5" xfId="18782"/>
    <cellStyle name="Percent 7 5 2" xfId="18783"/>
    <cellStyle name="Percent 7 5 2 2" xfId="24824"/>
    <cellStyle name="Percent 7 5 2 2 2" xfId="36794"/>
    <cellStyle name="Percent 7 5 2 3" xfId="30845"/>
    <cellStyle name="Percent 7 5 3" xfId="24823"/>
    <cellStyle name="Percent 7 5 3 2" xfId="36793"/>
    <cellStyle name="Percent 7 5 4" xfId="30844"/>
    <cellStyle name="Percent 7 6" xfId="18784"/>
    <cellStyle name="Percent 7 6 2" xfId="24825"/>
    <cellStyle name="Percent 7 6 2 2" xfId="36795"/>
    <cellStyle name="Percent 7 6 3" xfId="30846"/>
    <cellStyle name="Percent 7 7" xfId="18785"/>
    <cellStyle name="Percent 7 7 2" xfId="24826"/>
    <cellStyle name="Percent 7 7 2 2" xfId="36796"/>
    <cellStyle name="Percent 7 7 3" xfId="30847"/>
    <cellStyle name="Percent 7 8" xfId="18786"/>
    <cellStyle name="Percent 7 8 2" xfId="24827"/>
    <cellStyle name="Percent 7 8 2 2" xfId="36797"/>
    <cellStyle name="Percent 7 8 3" xfId="30848"/>
    <cellStyle name="Percent 7 9" xfId="18787"/>
    <cellStyle name="Percent 7 9 2" xfId="24828"/>
    <cellStyle name="Percent 7 9 2 2" xfId="36798"/>
    <cellStyle name="Percent 7 9 3" xfId="30849"/>
    <cellStyle name="Percent 70" xfId="18788"/>
    <cellStyle name="Percent 70 2" xfId="18789"/>
    <cellStyle name="Percent 70 2 2" xfId="18790"/>
    <cellStyle name="Percent 70 2 2 2" xfId="24829"/>
    <cellStyle name="Percent 70 2 2 2 2" xfId="36799"/>
    <cellStyle name="Percent 70 2 2 3" xfId="30850"/>
    <cellStyle name="Percent 70 2 3" xfId="18791"/>
    <cellStyle name="Percent 70 2 3 2" xfId="24830"/>
    <cellStyle name="Percent 70 2 3 2 2" xfId="36800"/>
    <cellStyle name="Percent 70 2 3 3" xfId="30851"/>
    <cellStyle name="Percent 70 3" xfId="18792"/>
    <cellStyle name="Percent 70 3 2" xfId="24831"/>
    <cellStyle name="Percent 70 3 2 2" xfId="36801"/>
    <cellStyle name="Percent 70 3 3" xfId="30852"/>
    <cellStyle name="Percent 70 4" xfId="18793"/>
    <cellStyle name="Percent 70 4 2" xfId="24832"/>
    <cellStyle name="Percent 70 4 2 2" xfId="36802"/>
    <cellStyle name="Percent 70 4 3" xfId="30853"/>
    <cellStyle name="Percent 70 5" xfId="18794"/>
    <cellStyle name="Percent 70 5 2" xfId="24833"/>
    <cellStyle name="Percent 70 5 2 2" xfId="36803"/>
    <cellStyle name="Percent 70 5 3" xfId="30854"/>
    <cellStyle name="Percent 70 6" xfId="18795"/>
    <cellStyle name="Percent 70 6 2" xfId="24834"/>
    <cellStyle name="Percent 70 6 2 2" xfId="36804"/>
    <cellStyle name="Percent 70 6 3" xfId="30855"/>
    <cellStyle name="Percent 71" xfId="18796"/>
    <cellStyle name="Percent 71 2" xfId="18797"/>
    <cellStyle name="Percent 71 3" xfId="18798"/>
    <cellStyle name="Percent 71 3 2" xfId="24835"/>
    <cellStyle name="Percent 71 3 2 2" xfId="36805"/>
    <cellStyle name="Percent 71 3 3" xfId="30856"/>
    <cellStyle name="Percent 71 4" xfId="18799"/>
    <cellStyle name="Percent 71 4 2" xfId="24836"/>
    <cellStyle name="Percent 71 4 2 2" xfId="36806"/>
    <cellStyle name="Percent 71 4 3" xfId="30857"/>
    <cellStyle name="Percent 72" xfId="18800"/>
    <cellStyle name="Percent 72 2" xfId="18801"/>
    <cellStyle name="Percent 72 3" xfId="18802"/>
    <cellStyle name="Percent 72 3 2" xfId="24837"/>
    <cellStyle name="Percent 72 3 2 2" xfId="36807"/>
    <cellStyle name="Percent 72 3 3" xfId="30858"/>
    <cellStyle name="Percent 72 4" xfId="18803"/>
    <cellStyle name="Percent 72 4 2" xfId="24838"/>
    <cellStyle name="Percent 72 4 2 2" xfId="36808"/>
    <cellStyle name="Percent 72 4 3" xfId="30859"/>
    <cellStyle name="Percent 73" xfId="18804"/>
    <cellStyle name="Percent 73 2" xfId="18805"/>
    <cellStyle name="Percent 73 3" xfId="18806"/>
    <cellStyle name="Percent 73 3 2" xfId="24839"/>
    <cellStyle name="Percent 73 3 2 2" xfId="36809"/>
    <cellStyle name="Percent 73 3 3" xfId="30860"/>
    <cellStyle name="Percent 73 4" xfId="18807"/>
    <cellStyle name="Percent 73 4 2" xfId="24840"/>
    <cellStyle name="Percent 73 4 2 2" xfId="36810"/>
    <cellStyle name="Percent 73 4 3" xfId="30861"/>
    <cellStyle name="Percent 74" xfId="18808"/>
    <cellStyle name="Percent 74 2" xfId="18809"/>
    <cellStyle name="Percent 74 2 2" xfId="24841"/>
    <cellStyle name="Percent 74 2 2 2" xfId="36811"/>
    <cellStyle name="Percent 74 2 3" xfId="30862"/>
    <cellStyle name="Percent 74 3" xfId="18810"/>
    <cellStyle name="Percent 74 3 2" xfId="24842"/>
    <cellStyle name="Percent 74 3 2 2" xfId="36812"/>
    <cellStyle name="Percent 74 3 3" xfId="30863"/>
    <cellStyle name="Percent 75" xfId="18811"/>
    <cellStyle name="Percent 75 2" xfId="18812"/>
    <cellStyle name="Percent 75 2 2" xfId="24843"/>
    <cellStyle name="Percent 75 2 2 2" xfId="36813"/>
    <cellStyle name="Percent 75 2 3" xfId="30864"/>
    <cellStyle name="Percent 75 3" xfId="18813"/>
    <cellStyle name="Percent 75 3 2" xfId="24844"/>
    <cellStyle name="Percent 75 3 2 2" xfId="36814"/>
    <cellStyle name="Percent 75 3 3" xfId="30865"/>
    <cellStyle name="Percent 76" xfId="18814"/>
    <cellStyle name="Percent 76 2" xfId="18815"/>
    <cellStyle name="Percent 76 2 2" xfId="24845"/>
    <cellStyle name="Percent 76 2 2 2" xfId="36815"/>
    <cellStyle name="Percent 76 2 3" xfId="30866"/>
    <cellStyle name="Percent 76 3" xfId="18816"/>
    <cellStyle name="Percent 76 3 2" xfId="24846"/>
    <cellStyle name="Percent 76 3 2 2" xfId="36816"/>
    <cellStyle name="Percent 76 3 3" xfId="30867"/>
    <cellStyle name="Percent 77" xfId="18817"/>
    <cellStyle name="Percent 77 2" xfId="18818"/>
    <cellStyle name="Percent 77 2 2" xfId="24847"/>
    <cellStyle name="Percent 77 2 2 2" xfId="36817"/>
    <cellStyle name="Percent 77 2 3" xfId="30868"/>
    <cellStyle name="Percent 77 3" xfId="18819"/>
    <cellStyle name="Percent 77 3 2" xfId="24848"/>
    <cellStyle name="Percent 77 3 2 2" xfId="36818"/>
    <cellStyle name="Percent 77 3 3" xfId="30869"/>
    <cellStyle name="Percent 78" xfId="18820"/>
    <cellStyle name="Percent 78 2" xfId="18821"/>
    <cellStyle name="Percent 78 2 2" xfId="24849"/>
    <cellStyle name="Percent 78 2 2 2" xfId="36819"/>
    <cellStyle name="Percent 78 2 3" xfId="30870"/>
    <cellStyle name="Percent 78 3" xfId="18822"/>
    <cellStyle name="Percent 78 3 2" xfId="24850"/>
    <cellStyle name="Percent 78 3 2 2" xfId="36820"/>
    <cellStyle name="Percent 78 3 3" xfId="30871"/>
    <cellStyle name="Percent 79" xfId="18823"/>
    <cellStyle name="Percent 79 2" xfId="18824"/>
    <cellStyle name="Percent 79 2 2" xfId="24851"/>
    <cellStyle name="Percent 79 2 2 2" xfId="36821"/>
    <cellStyle name="Percent 79 2 3" xfId="30872"/>
    <cellStyle name="Percent 79 3" xfId="18825"/>
    <cellStyle name="Percent 79 3 2" xfId="24852"/>
    <cellStyle name="Percent 79 3 2 2" xfId="36822"/>
    <cellStyle name="Percent 79 3 3" xfId="30873"/>
    <cellStyle name="Percent 8" xfId="18826"/>
    <cellStyle name="Percent 8 10" xfId="18827"/>
    <cellStyle name="Percent 8 10 2" xfId="24853"/>
    <cellStyle name="Percent 8 10 2 2" xfId="36823"/>
    <cellStyle name="Percent 8 10 3" xfId="30874"/>
    <cellStyle name="Percent 8 2" xfId="18828"/>
    <cellStyle name="Percent 8 2 2" xfId="18829"/>
    <cellStyle name="Percent 8 2 2 2" xfId="18830"/>
    <cellStyle name="Percent 8 2 2 2 2" xfId="24856"/>
    <cellStyle name="Percent 8 2 2 2 2 2" xfId="36826"/>
    <cellStyle name="Percent 8 2 2 2 3" xfId="30877"/>
    <cellStyle name="Percent 8 2 2 3" xfId="18831"/>
    <cellStyle name="Percent 8 2 2 3 2" xfId="24857"/>
    <cellStyle name="Percent 8 2 2 3 2 2" xfId="36827"/>
    <cellStyle name="Percent 8 2 2 3 3" xfId="30878"/>
    <cellStyle name="Percent 8 2 2 4" xfId="24855"/>
    <cellStyle name="Percent 8 2 2 4 2" xfId="36825"/>
    <cellStyle name="Percent 8 2 2 5" xfId="30876"/>
    <cellStyle name="Percent 8 2 3" xfId="18832"/>
    <cellStyle name="Percent 8 2 3 2" xfId="24858"/>
    <cellStyle name="Percent 8 2 3 2 2" xfId="36828"/>
    <cellStyle name="Percent 8 2 3 3" xfId="30879"/>
    <cellStyle name="Percent 8 2 4" xfId="18833"/>
    <cellStyle name="Percent 8 2 4 2" xfId="24859"/>
    <cellStyle name="Percent 8 2 4 2 2" xfId="36829"/>
    <cellStyle name="Percent 8 2 4 3" xfId="30880"/>
    <cellStyle name="Percent 8 2 5" xfId="24854"/>
    <cellStyle name="Percent 8 2 5 2" xfId="36824"/>
    <cellStyle name="Percent 8 2 6" xfId="30875"/>
    <cellStyle name="Percent 8 3" xfId="18834"/>
    <cellStyle name="Percent 8 3 2" xfId="18835"/>
    <cellStyle name="Percent 8 3 2 2" xfId="18836"/>
    <cellStyle name="Percent 8 3 2 2 2" xfId="24862"/>
    <cellStyle name="Percent 8 3 2 2 2 2" xfId="36832"/>
    <cellStyle name="Percent 8 3 2 2 3" xfId="30883"/>
    <cellStyle name="Percent 8 3 2 3" xfId="24861"/>
    <cellStyle name="Percent 8 3 2 3 2" xfId="36831"/>
    <cellStyle name="Percent 8 3 2 4" xfId="30882"/>
    <cellStyle name="Percent 8 3 3" xfId="18837"/>
    <cellStyle name="Percent 8 3 3 2" xfId="24863"/>
    <cellStyle name="Percent 8 3 3 2 2" xfId="36833"/>
    <cellStyle name="Percent 8 3 3 3" xfId="30884"/>
    <cellStyle name="Percent 8 3 4" xfId="24860"/>
    <cellStyle name="Percent 8 3 4 2" xfId="36830"/>
    <cellStyle name="Percent 8 3 5" xfId="30881"/>
    <cellStyle name="Percent 8 4" xfId="18838"/>
    <cellStyle name="Percent 8 4 2" xfId="18839"/>
    <cellStyle name="Percent 8 4 2 2" xfId="24865"/>
    <cellStyle name="Percent 8 4 2 2 2" xfId="36835"/>
    <cellStyle name="Percent 8 4 2 3" xfId="30886"/>
    <cellStyle name="Percent 8 4 3" xfId="24864"/>
    <cellStyle name="Percent 8 4 3 2" xfId="36834"/>
    <cellStyle name="Percent 8 4 4" xfId="30885"/>
    <cellStyle name="Percent 8 5" xfId="18840"/>
    <cellStyle name="Percent 8 5 2" xfId="18841"/>
    <cellStyle name="Percent 8 5 2 2" xfId="24867"/>
    <cellStyle name="Percent 8 5 2 2 2" xfId="36837"/>
    <cellStyle name="Percent 8 5 2 3" xfId="30888"/>
    <cellStyle name="Percent 8 5 3" xfId="24866"/>
    <cellStyle name="Percent 8 5 3 2" xfId="36836"/>
    <cellStyle name="Percent 8 5 4" xfId="30887"/>
    <cellStyle name="Percent 8 6" xfId="18842"/>
    <cellStyle name="Percent 8 6 2" xfId="24868"/>
    <cellStyle name="Percent 8 6 2 2" xfId="36838"/>
    <cellStyle name="Percent 8 6 3" xfId="30889"/>
    <cellStyle name="Percent 8 7" xfId="18843"/>
    <cellStyle name="Percent 8 7 2" xfId="24869"/>
    <cellStyle name="Percent 8 7 2 2" xfId="36839"/>
    <cellStyle name="Percent 8 7 3" xfId="30890"/>
    <cellStyle name="Percent 8 8" xfId="18844"/>
    <cellStyle name="Percent 8 8 2" xfId="24870"/>
    <cellStyle name="Percent 8 8 2 2" xfId="36840"/>
    <cellStyle name="Percent 8 8 3" xfId="30891"/>
    <cellStyle name="Percent 8 9" xfId="18845"/>
    <cellStyle name="Percent 8 9 2" xfId="24871"/>
    <cellStyle name="Percent 8 9 2 2" xfId="36841"/>
    <cellStyle name="Percent 8 9 3" xfId="30892"/>
    <cellStyle name="Percent 80" xfId="18846"/>
    <cellStyle name="Percent 80 2" xfId="18847"/>
    <cellStyle name="Percent 80 2 2" xfId="24872"/>
    <cellStyle name="Percent 80 2 2 2" xfId="36842"/>
    <cellStyle name="Percent 80 2 3" xfId="30893"/>
    <cellStyle name="Percent 80 3" xfId="18848"/>
    <cellStyle name="Percent 80 3 2" xfId="24873"/>
    <cellStyle name="Percent 80 3 2 2" xfId="36843"/>
    <cellStyle name="Percent 80 3 3" xfId="30894"/>
    <cellStyle name="Percent 81" xfId="18849"/>
    <cellStyle name="Percent 81 2" xfId="18850"/>
    <cellStyle name="Percent 81 2 2" xfId="24874"/>
    <cellStyle name="Percent 81 2 2 2" xfId="36844"/>
    <cellStyle name="Percent 81 2 3" xfId="30895"/>
    <cellStyle name="Percent 81 3" xfId="18851"/>
    <cellStyle name="Percent 81 3 2" xfId="24875"/>
    <cellStyle name="Percent 81 3 2 2" xfId="36845"/>
    <cellStyle name="Percent 81 3 3" xfId="30896"/>
    <cellStyle name="Percent 82" xfId="18852"/>
    <cellStyle name="Percent 82 2" xfId="18853"/>
    <cellStyle name="Percent 82 2 2" xfId="24876"/>
    <cellStyle name="Percent 82 2 2 2" xfId="36846"/>
    <cellStyle name="Percent 82 2 3" xfId="30897"/>
    <cellStyle name="Percent 82 3" xfId="18854"/>
    <cellStyle name="Percent 82 3 2" xfId="24877"/>
    <cellStyle name="Percent 82 3 2 2" xfId="36847"/>
    <cellStyle name="Percent 82 3 3" xfId="30898"/>
    <cellStyle name="Percent 83" xfId="18855"/>
    <cellStyle name="Percent 83 2" xfId="18856"/>
    <cellStyle name="Percent 83 2 2" xfId="24878"/>
    <cellStyle name="Percent 83 2 2 2" xfId="36848"/>
    <cellStyle name="Percent 83 2 3" xfId="30899"/>
    <cellStyle name="Percent 83 3" xfId="18857"/>
    <cellStyle name="Percent 83 3 2" xfId="24879"/>
    <cellStyle name="Percent 83 3 2 2" xfId="36849"/>
    <cellStyle name="Percent 83 3 3" xfId="30900"/>
    <cellStyle name="Percent 84" xfId="18858"/>
    <cellStyle name="Percent 84 2" xfId="18859"/>
    <cellStyle name="Percent 84 2 2" xfId="24880"/>
    <cellStyle name="Percent 84 2 2 2" xfId="36850"/>
    <cellStyle name="Percent 84 2 3" xfId="30901"/>
    <cellStyle name="Percent 84 3" xfId="18860"/>
    <cellStyle name="Percent 84 3 2" xfId="24881"/>
    <cellStyle name="Percent 84 3 2 2" xfId="36851"/>
    <cellStyle name="Percent 84 3 3" xfId="30902"/>
    <cellStyle name="Percent 85" xfId="18861"/>
    <cellStyle name="Percent 85 2" xfId="18862"/>
    <cellStyle name="Percent 85 2 2" xfId="24882"/>
    <cellStyle name="Percent 85 2 2 2" xfId="36852"/>
    <cellStyle name="Percent 85 2 3" xfId="30903"/>
    <cellStyle name="Percent 85 3" xfId="18863"/>
    <cellStyle name="Percent 85 3 2" xfId="24883"/>
    <cellStyle name="Percent 85 3 2 2" xfId="36853"/>
    <cellStyle name="Percent 85 3 3" xfId="30904"/>
    <cellStyle name="Percent 86" xfId="18864"/>
    <cellStyle name="Percent 86 2" xfId="18865"/>
    <cellStyle name="Percent 86 2 2" xfId="24884"/>
    <cellStyle name="Percent 86 2 2 2" xfId="36854"/>
    <cellStyle name="Percent 86 2 3" xfId="30905"/>
    <cellStyle name="Percent 86 3" xfId="18866"/>
    <cellStyle name="Percent 86 3 2" xfId="24885"/>
    <cellStyle name="Percent 86 3 2 2" xfId="36855"/>
    <cellStyle name="Percent 86 3 3" xfId="30906"/>
    <cellStyle name="Percent 87" xfId="18867"/>
    <cellStyle name="Percent 87 2" xfId="18868"/>
    <cellStyle name="Percent 87 2 2" xfId="24886"/>
    <cellStyle name="Percent 87 2 2 2" xfId="36856"/>
    <cellStyle name="Percent 87 2 3" xfId="30907"/>
    <cellStyle name="Percent 87 3" xfId="18869"/>
    <cellStyle name="Percent 87 3 2" xfId="24887"/>
    <cellStyle name="Percent 87 3 2 2" xfId="36857"/>
    <cellStyle name="Percent 87 3 3" xfId="30908"/>
    <cellStyle name="Percent 88" xfId="18870"/>
    <cellStyle name="Percent 88 2" xfId="18871"/>
    <cellStyle name="Percent 88 2 2" xfId="24888"/>
    <cellStyle name="Percent 88 2 2 2" xfId="36858"/>
    <cellStyle name="Percent 88 2 3" xfId="30909"/>
    <cellStyle name="Percent 88 3" xfId="18872"/>
    <cellStyle name="Percent 88 3 2" xfId="24889"/>
    <cellStyle name="Percent 88 3 2 2" xfId="36859"/>
    <cellStyle name="Percent 88 3 3" xfId="30910"/>
    <cellStyle name="Percent 89" xfId="18873"/>
    <cellStyle name="Percent 89 2" xfId="18874"/>
    <cellStyle name="Percent 89 2 2" xfId="24890"/>
    <cellStyle name="Percent 89 2 2 2" xfId="36860"/>
    <cellStyle name="Percent 89 2 3" xfId="30911"/>
    <cellStyle name="Percent 89 3" xfId="18875"/>
    <cellStyle name="Percent 89 3 2" xfId="24891"/>
    <cellStyle name="Percent 89 3 2 2" xfId="36861"/>
    <cellStyle name="Percent 89 3 3" xfId="30912"/>
    <cellStyle name="Percent 9" xfId="18876"/>
    <cellStyle name="Percent 9 2" xfId="18877"/>
    <cellStyle name="Percent 9 2 2" xfId="18878"/>
    <cellStyle name="Percent 9 2 2 2" xfId="18879"/>
    <cellStyle name="Percent 9 2 2 2 2" xfId="24894"/>
    <cellStyle name="Percent 9 2 2 2 2 2" xfId="36864"/>
    <cellStyle name="Percent 9 2 2 2 3" xfId="30915"/>
    <cellStyle name="Percent 9 2 2 3" xfId="24893"/>
    <cellStyle name="Percent 9 2 2 3 2" xfId="36863"/>
    <cellStyle name="Percent 9 2 2 4" xfId="30914"/>
    <cellStyle name="Percent 9 2 3" xfId="18880"/>
    <cellStyle name="Percent 9 2 3 2" xfId="24895"/>
    <cellStyle name="Percent 9 2 3 2 2" xfId="36865"/>
    <cellStyle name="Percent 9 2 3 3" xfId="30916"/>
    <cellStyle name="Percent 9 2 4" xfId="18881"/>
    <cellStyle name="Percent 9 2 4 2" xfId="24896"/>
    <cellStyle name="Percent 9 2 4 2 2" xfId="36866"/>
    <cellStyle name="Percent 9 2 4 3" xfId="30917"/>
    <cellStyle name="Percent 9 2 5" xfId="24892"/>
    <cellStyle name="Percent 9 2 5 2" xfId="36862"/>
    <cellStyle name="Percent 9 2 6" xfId="30913"/>
    <cellStyle name="Percent 9 3" xfId="18882"/>
    <cellStyle name="Percent 9 3 2" xfId="18883"/>
    <cellStyle name="Percent 9 3 2 2" xfId="24898"/>
    <cellStyle name="Percent 9 3 2 2 2" xfId="36868"/>
    <cellStyle name="Percent 9 3 2 3" xfId="30919"/>
    <cellStyle name="Percent 9 3 3" xfId="18884"/>
    <cellStyle name="Percent 9 3 3 2" xfId="24899"/>
    <cellStyle name="Percent 9 3 3 2 2" xfId="36869"/>
    <cellStyle name="Percent 9 3 3 3" xfId="30920"/>
    <cellStyle name="Percent 9 3 4" xfId="24897"/>
    <cellStyle name="Percent 9 3 4 2" xfId="36867"/>
    <cellStyle name="Percent 9 3 5" xfId="30918"/>
    <cellStyle name="Percent 9 4" xfId="18885"/>
    <cellStyle name="Percent 9 4 2" xfId="24900"/>
    <cellStyle name="Percent 9 4 2 2" xfId="36870"/>
    <cellStyle name="Percent 9 4 3" xfId="30921"/>
    <cellStyle name="Percent 9 5" xfId="18886"/>
    <cellStyle name="Percent 9 5 2" xfId="24901"/>
    <cellStyle name="Percent 9 5 2 2" xfId="36871"/>
    <cellStyle name="Percent 9 5 3" xfId="30922"/>
    <cellStyle name="Percent 9 6" xfId="18887"/>
    <cellStyle name="Percent 9 6 2" xfId="24902"/>
    <cellStyle name="Percent 9 6 2 2" xfId="36872"/>
    <cellStyle name="Percent 9 6 3" xfId="30923"/>
    <cellStyle name="Percent 9 7" xfId="18888"/>
    <cellStyle name="Percent 9 7 2" xfId="24903"/>
    <cellStyle name="Percent 9 7 2 2" xfId="36873"/>
    <cellStyle name="Percent 9 7 3" xfId="30924"/>
    <cellStyle name="Percent 9 8" xfId="18889"/>
    <cellStyle name="Percent 9 8 2" xfId="24904"/>
    <cellStyle name="Percent 9 8 2 2" xfId="36874"/>
    <cellStyle name="Percent 9 8 3" xfId="30925"/>
    <cellStyle name="Percent 90" xfId="18890"/>
    <cellStyle name="Percent 90 2" xfId="18891"/>
    <cellStyle name="Percent 90 2 2" xfId="24905"/>
    <cellStyle name="Percent 90 2 2 2" xfId="36875"/>
    <cellStyle name="Percent 90 2 3" xfId="30926"/>
    <cellStyle name="Percent 90 3" xfId="18892"/>
    <cellStyle name="Percent 90 3 2" xfId="24906"/>
    <cellStyle name="Percent 90 3 2 2" xfId="36876"/>
    <cellStyle name="Percent 90 3 3" xfId="30927"/>
    <cellStyle name="Percent 91" xfId="18893"/>
    <cellStyle name="Percent 91 2" xfId="24907"/>
    <cellStyle name="Percent 91 2 2" xfId="36877"/>
    <cellStyle name="Percent 91 3" xfId="30928"/>
    <cellStyle name="Percent 92" xfId="18894"/>
    <cellStyle name="Percent 92 2" xfId="24908"/>
    <cellStyle name="Percent 92 2 2" xfId="36878"/>
    <cellStyle name="Percent 92 3" xfId="30929"/>
    <cellStyle name="Percent 93" xfId="18895"/>
    <cellStyle name="Percent 93 2" xfId="24909"/>
    <cellStyle name="Percent 93 2 2" xfId="36879"/>
    <cellStyle name="Percent 93 3" xfId="30930"/>
    <cellStyle name="Percent 94" xfId="18896"/>
    <cellStyle name="Percent 94 2" xfId="24910"/>
    <cellStyle name="Percent 94 2 2" xfId="36880"/>
    <cellStyle name="Percent 94 3" xfId="30931"/>
    <cellStyle name="Percent 95" xfId="18897"/>
    <cellStyle name="Percent 95 2" xfId="24911"/>
    <cellStyle name="Percent 95 2 2" xfId="36881"/>
    <cellStyle name="Percent 95 3" xfId="30932"/>
    <cellStyle name="Percent 96" xfId="18898"/>
    <cellStyle name="Percent 96 2" xfId="24912"/>
    <cellStyle name="Percent 96 2 2" xfId="36882"/>
    <cellStyle name="Percent 96 3" xfId="30933"/>
    <cellStyle name="Percent 97" xfId="18899"/>
    <cellStyle name="Percent 97 2" xfId="24913"/>
    <cellStyle name="Percent 97 2 2" xfId="36883"/>
    <cellStyle name="Percent 97 3" xfId="30934"/>
    <cellStyle name="Percent 98" xfId="18900"/>
    <cellStyle name="Percent 98 2" xfId="24914"/>
    <cellStyle name="Percent 98 2 2" xfId="36884"/>
    <cellStyle name="Percent 98 3" xfId="30935"/>
    <cellStyle name="Percent 99" xfId="18901"/>
    <cellStyle name="Percent 99 2" xfId="24915"/>
    <cellStyle name="Percent 99 2 2" xfId="36885"/>
    <cellStyle name="Percent 99 3" xfId="30936"/>
    <cellStyle name="Pink" xfId="18902"/>
    <cellStyle name="pricedatabold" xfId="18903"/>
    <cellStyle name="pricedatabold 2" xfId="24916"/>
    <cellStyle name="pricedatabold 2 2" xfId="36886"/>
    <cellStyle name="pricedatabold 3" xfId="30937"/>
    <cellStyle name="pricedatanorm" xfId="18904"/>
    <cellStyle name="pricedatanorm 2" xfId="24917"/>
    <cellStyle name="pricedatanorm 2 2" xfId="36887"/>
    <cellStyle name="pricedatanorm 3" xfId="30938"/>
    <cellStyle name="PSChar" xfId="18905"/>
    <cellStyle name="PSChar 2" xfId="18906"/>
    <cellStyle name="PSChar 2 2" xfId="24919"/>
    <cellStyle name="PSChar 2 2 2" xfId="36889"/>
    <cellStyle name="PSChar 2 3" xfId="30940"/>
    <cellStyle name="PSChar 3" xfId="24918"/>
    <cellStyle name="PSChar 3 2" xfId="36888"/>
    <cellStyle name="PSChar 4" xfId="30939"/>
    <cellStyle name="PSDate" xfId="18907"/>
    <cellStyle name="PSDate 2" xfId="18908"/>
    <cellStyle name="PSDate 2 2" xfId="24921"/>
    <cellStyle name="PSDate 2 2 2" xfId="36891"/>
    <cellStyle name="PSDate 2 3" xfId="30942"/>
    <cellStyle name="PSDate 3" xfId="24920"/>
    <cellStyle name="PSDate 3 2" xfId="36890"/>
    <cellStyle name="PSDate 4" xfId="30941"/>
    <cellStyle name="PSDec" xfId="18909"/>
    <cellStyle name="PSDec 2" xfId="18910"/>
    <cellStyle name="PSDec 2 2" xfId="24923"/>
    <cellStyle name="PSDec 2 2 2" xfId="36893"/>
    <cellStyle name="PSDec 2 3" xfId="30944"/>
    <cellStyle name="PSDec 3" xfId="24922"/>
    <cellStyle name="PSDec 3 2" xfId="36892"/>
    <cellStyle name="PSDec 4" xfId="30943"/>
    <cellStyle name="PSHeading" xfId="18911"/>
    <cellStyle name="PSHeading 2" xfId="18912"/>
    <cellStyle name="PSHeading 2 2" xfId="24925"/>
    <cellStyle name="PSHeading 2 2 2" xfId="36895"/>
    <cellStyle name="PSHeading 2 3" xfId="30946"/>
    <cellStyle name="PSHeading 3" xfId="24924"/>
    <cellStyle name="PSHeading 3 2" xfId="36894"/>
    <cellStyle name="PSHeading 4" xfId="30945"/>
    <cellStyle name="PSInt" xfId="18913"/>
    <cellStyle name="PSInt 2" xfId="18914"/>
    <cellStyle name="PSInt 2 2" xfId="24927"/>
    <cellStyle name="PSInt 2 2 2" xfId="36897"/>
    <cellStyle name="PSInt 2 3" xfId="30948"/>
    <cellStyle name="PSInt 3" xfId="24926"/>
    <cellStyle name="PSInt 3 2" xfId="36896"/>
    <cellStyle name="PSInt 4" xfId="30947"/>
    <cellStyle name="PSSpacer" xfId="18915"/>
    <cellStyle name="PSSpacer 2" xfId="18916"/>
    <cellStyle name="PSSpacer 2 2" xfId="24929"/>
    <cellStyle name="PSSpacer 2 2 2" xfId="36899"/>
    <cellStyle name="PSSpacer 2 3" xfId="30950"/>
    <cellStyle name="PSSpacer 3" xfId="24928"/>
    <cellStyle name="PSSpacer 3 2" xfId="36898"/>
    <cellStyle name="PSSpacer 4" xfId="30949"/>
    <cellStyle name="Punctuated 0." xfId="18917"/>
    <cellStyle name="Punctuated 0. 2" xfId="24930"/>
    <cellStyle name="Punctuated 0. 2 2" xfId="36900"/>
    <cellStyle name="Punctuated 0. 3" xfId="30951"/>
    <cellStyle name="Punctuated 0.00" xfId="18918"/>
    <cellStyle name="Punctuated 0.00 2" xfId="24931"/>
    <cellStyle name="Punctuated 0.00 2 2" xfId="36901"/>
    <cellStyle name="Punctuated 0.00 3" xfId="30952"/>
    <cellStyle name="Read-Only" xfId="18919"/>
    <cellStyle name="Read-Only (bottom table)" xfId="18920"/>
    <cellStyle name="Read-Only (bottom table) 2" xfId="24933"/>
    <cellStyle name="Read-Only (bottom table) 2 2" xfId="36903"/>
    <cellStyle name="Read-Only (bottom table) 3" xfId="30954"/>
    <cellStyle name="Read-Only (calc)" xfId="18921"/>
    <cellStyle name="Read-Only (calc) 2" xfId="24934"/>
    <cellStyle name="Read-Only (calc) 2 2" xfId="36904"/>
    <cellStyle name="Read-Only (calc) 3" xfId="30955"/>
    <cellStyle name="Read-Only (calc, left)" xfId="18922"/>
    <cellStyle name="Read-Only (calc, left) 2" xfId="24935"/>
    <cellStyle name="Read-Only (calc, left) 2 2" xfId="36905"/>
    <cellStyle name="Read-Only (calc, left) 3" xfId="30956"/>
    <cellStyle name="Read-Only (calc, no border)" xfId="18923"/>
    <cellStyle name="Read-Only (calc, no border) 2" xfId="24936"/>
    <cellStyle name="Read-Only (calc, no border) 2 2" xfId="36906"/>
    <cellStyle name="Read-Only (calc, no border) 3" xfId="30957"/>
    <cellStyle name="Read-Only (header)" xfId="18924"/>
    <cellStyle name="Read-Only (header) 2" xfId="24937"/>
    <cellStyle name="Read-Only (header) 2 2" xfId="36907"/>
    <cellStyle name="Read-Only (header) 3" xfId="30958"/>
    <cellStyle name="Read-Only (header, center)" xfId="18925"/>
    <cellStyle name="Read-Only (header, center) 2" xfId="24938"/>
    <cellStyle name="Read-Only (header, center) 2 2" xfId="36908"/>
    <cellStyle name="Read-Only (header, center) 3" xfId="30959"/>
    <cellStyle name="Read-Only (header, left)" xfId="18926"/>
    <cellStyle name="Read-Only (header, left) 2" xfId="24939"/>
    <cellStyle name="Read-Only (header, left) 2 2" xfId="36909"/>
    <cellStyle name="Read-Only (header, left) 3" xfId="30960"/>
    <cellStyle name="Read-Only (header, no border)" xfId="18927"/>
    <cellStyle name="Read-Only (header, no border) 2" xfId="24940"/>
    <cellStyle name="Read-Only (header, no border) 2 2" xfId="36910"/>
    <cellStyle name="Read-Only (header, no border) 3" xfId="30961"/>
    <cellStyle name="Read-Only (header, no border, left)" xfId="18928"/>
    <cellStyle name="Read-Only (header, no border, left) 2" xfId="24941"/>
    <cellStyle name="Read-Only (header, no border, left) 2 2" xfId="36911"/>
    <cellStyle name="Read-Only (header, no border, left) 3" xfId="30962"/>
    <cellStyle name="Read-Only (left)" xfId="18929"/>
    <cellStyle name="Read-Only (left) 2" xfId="24942"/>
    <cellStyle name="Read-Only (left) 2 2" xfId="36912"/>
    <cellStyle name="Read-Only (left) 3" xfId="30963"/>
    <cellStyle name="Read-Only (no border)" xfId="18930"/>
    <cellStyle name="Read-Only (no border) 2" xfId="24943"/>
    <cellStyle name="Read-Only (no border) 2 2" xfId="36913"/>
    <cellStyle name="Read-Only (no border) 3" xfId="30964"/>
    <cellStyle name="Read-Only (no border,vcenter)" xfId="18931"/>
    <cellStyle name="Read-Only (no border,vcenter) 2" xfId="24944"/>
    <cellStyle name="Read-Only (no border,vcenter) 2 2" xfId="36914"/>
    <cellStyle name="Read-Only (no border,vcenter) 3" xfId="30965"/>
    <cellStyle name="Read-Only (noalign)" xfId="18932"/>
    <cellStyle name="Read-Only (noalign) 2" xfId="24945"/>
    <cellStyle name="Read-Only (noalign) 2 2" xfId="36915"/>
    <cellStyle name="Read-Only (noalign) 3" xfId="30966"/>
    <cellStyle name="Read-Only 2" xfId="24932"/>
    <cellStyle name="Read-Only 2 2" xfId="36902"/>
    <cellStyle name="Read-Only 3" xfId="25571"/>
    <cellStyle name="Read-Only 3 2" xfId="37541"/>
    <cellStyle name="Read-Only 4" xfId="23981"/>
    <cellStyle name="Read-Only 4 2" xfId="35951"/>
    <cellStyle name="Read-Only 5" xfId="30953"/>
    <cellStyle name="Read-Only 6" xfId="37544"/>
    <cellStyle name="Read-Only lrg" xfId="18933"/>
    <cellStyle name="Read-Only lrg 2" xfId="24946"/>
    <cellStyle name="Read-Only lrg 2 2" xfId="36916"/>
    <cellStyle name="Read-Only lrg 3" xfId="30967"/>
    <cellStyle name="Red" xfId="18934"/>
    <cellStyle name="Remote" xfId="18935"/>
    <cellStyle name="Remote 2" xfId="18936"/>
    <cellStyle name="Remote 2 2" xfId="24947"/>
    <cellStyle name="Remote 2 2 2" xfId="36917"/>
    <cellStyle name="Remote 2 3" xfId="30968"/>
    <cellStyle name="Remote 3" xfId="18937"/>
    <cellStyle name="Remote 3 2" xfId="24948"/>
    <cellStyle name="Remote 3 2 2" xfId="36918"/>
    <cellStyle name="Remote 3 3" xfId="30969"/>
    <cellStyle name="Revenue" xfId="18938"/>
    <cellStyle name="Revenue 2" xfId="18939"/>
    <cellStyle name="Revenue 2 2" xfId="24949"/>
    <cellStyle name="Revenue 2 2 2" xfId="36919"/>
    <cellStyle name="Revenue 2 3" xfId="30970"/>
    <cellStyle name="Revenue 3" xfId="18940"/>
    <cellStyle name="Revenue 3 2" xfId="24950"/>
    <cellStyle name="Revenue 3 2 2" xfId="36920"/>
    <cellStyle name="Revenue 3 3" xfId="30971"/>
    <cellStyle name="RevList" xfId="18941"/>
    <cellStyle name="RevList 2" xfId="18942"/>
    <cellStyle name="RevList 2 2" xfId="24951"/>
    <cellStyle name="RevList 2 2 2" xfId="36921"/>
    <cellStyle name="RevList 2 3" xfId="30972"/>
    <cellStyle name="RevList 3" xfId="18943"/>
    <cellStyle name="RevList 3 2" xfId="24952"/>
    <cellStyle name="RevList 3 2 2" xfId="36922"/>
    <cellStyle name="RevList 3 3" xfId="30973"/>
    <cellStyle name="RMB" xfId="18944"/>
    <cellStyle name="Rmb [0]" xfId="18945"/>
    <cellStyle name="RMB 0.00" xfId="18946"/>
    <cellStyle name="SAPBEXstdData" xfId="18947"/>
    <cellStyle name="SAPBEXstdData 2" xfId="18948"/>
    <cellStyle name="SAPBEXstdData 2 2" xfId="30975"/>
    <cellStyle name="SAPBEXstdData 3" xfId="24953"/>
    <cellStyle name="SAPBEXstdData 3 2" xfId="36923"/>
    <cellStyle name="SAPBEXstdData 4" xfId="30974"/>
    <cellStyle name="Sheet Title" xfId="18949"/>
    <cellStyle name="Sheet Title 2" xfId="24954"/>
    <cellStyle name="Sheet Title 2 2" xfId="36924"/>
    <cellStyle name="Sheet Title 3" xfId="30976"/>
    <cellStyle name="small" xfId="18950"/>
    <cellStyle name="small 2" xfId="18951"/>
    <cellStyle name="small 2 2" xfId="30978"/>
    <cellStyle name="small 2 3" xfId="37545"/>
    <cellStyle name="small 3" xfId="24955"/>
    <cellStyle name="small 3 2" xfId="36925"/>
    <cellStyle name="small 4" xfId="30977"/>
    <cellStyle name="SpacerLastRO" xfId="18952"/>
    <cellStyle name="SpacerLastRO 2" xfId="18953"/>
    <cellStyle name="SpacerLastRO 2 2" xfId="24957"/>
    <cellStyle name="SpacerLastRO 2 2 2" xfId="36927"/>
    <cellStyle name="SpacerLastRO 2 3" xfId="30980"/>
    <cellStyle name="SpacerLastRO 3" xfId="18954"/>
    <cellStyle name="SpacerLastRO 3 2" xfId="24958"/>
    <cellStyle name="SpacerLastRO 3 2 2" xfId="36928"/>
    <cellStyle name="SpacerLastRO 3 3" xfId="30981"/>
    <cellStyle name="SpacerLastRO 4" xfId="18955"/>
    <cellStyle name="SpacerLastRO 4 2" xfId="24959"/>
    <cellStyle name="SpacerLastRO 4 2 2" xfId="36929"/>
    <cellStyle name="SpacerLastRO 4 3" xfId="30982"/>
    <cellStyle name="SpacerLastRO 5" xfId="24956"/>
    <cellStyle name="SpacerLastRO 5 2" xfId="36926"/>
    <cellStyle name="SpacerLastRO 6" xfId="30979"/>
    <cellStyle name="SpacerRO" xfId="18956"/>
    <cellStyle name="SpacerRO 2" xfId="18957"/>
    <cellStyle name="SpacerRO 2 2" xfId="24961"/>
    <cellStyle name="SpacerRO 2 2 2" xfId="36931"/>
    <cellStyle name="SpacerRO 2 3" xfId="30984"/>
    <cellStyle name="SpacerRO 3" xfId="18958"/>
    <cellStyle name="SpacerRO 3 2" xfId="18959"/>
    <cellStyle name="SpacerRO 3 2 2" xfId="24963"/>
    <cellStyle name="SpacerRO 3 2 2 2" xfId="36933"/>
    <cellStyle name="SpacerRO 3 2 3" xfId="30986"/>
    <cellStyle name="SpacerRO 3 3" xfId="24962"/>
    <cellStyle name="SpacerRO 3 3 2" xfId="36932"/>
    <cellStyle name="SpacerRO 3 4" xfId="30985"/>
    <cellStyle name="SpacerRO 4" xfId="18960"/>
    <cellStyle name="SpacerRO 4 2" xfId="18961"/>
    <cellStyle name="SpacerRO 4 2 2" xfId="24965"/>
    <cellStyle name="SpacerRO 4 2 2 2" xfId="36935"/>
    <cellStyle name="SpacerRO 4 2 3" xfId="30988"/>
    <cellStyle name="SpacerRO 4 3" xfId="24964"/>
    <cellStyle name="SpacerRO 4 3 2" xfId="36934"/>
    <cellStyle name="SpacerRO 4 4" xfId="30987"/>
    <cellStyle name="SpacerRO 5" xfId="18962"/>
    <cellStyle name="SpacerRO 5 2" xfId="18963"/>
    <cellStyle name="SpacerRO 5 2 2" xfId="24967"/>
    <cellStyle name="SpacerRO 5 2 2 2" xfId="36937"/>
    <cellStyle name="SpacerRO 5 2 3" xfId="30990"/>
    <cellStyle name="SpacerRO 5 3" xfId="24966"/>
    <cellStyle name="SpacerRO 5 3 2" xfId="36936"/>
    <cellStyle name="SpacerRO 5 4" xfId="30989"/>
    <cellStyle name="SpacerRO 6" xfId="24960"/>
    <cellStyle name="SpacerRO 6 2" xfId="36930"/>
    <cellStyle name="SpacerRO 7" xfId="30983"/>
    <cellStyle name="Spaceryesterday" xfId="18964"/>
    <cellStyle name="Spaceryesterday 2" xfId="24968"/>
    <cellStyle name="Spaceryesterday 2 2" xfId="36938"/>
    <cellStyle name="Spaceryesterday 3" xfId="30991"/>
    <cellStyle name="SpaceryesterdayLast" xfId="18965"/>
    <cellStyle name="SpaceryesterdayLast 2" xfId="24969"/>
    <cellStyle name="SpaceryesterdayLast 2 2" xfId="36939"/>
    <cellStyle name="SpaceryesterdayLast 3" xfId="30992"/>
    <cellStyle name="SpacetomorrowRO" xfId="18966"/>
    <cellStyle name="SpacetomorrowRO 2" xfId="24970"/>
    <cellStyle name="SpacetomorrowRO 2 2" xfId="36940"/>
    <cellStyle name="SpacetomorrowRO 3" xfId="30993"/>
    <cellStyle name="Special" xfId="18967"/>
    <cellStyle name="Standard_Anpassen der Amortisation" xfId="18968"/>
    <cellStyle name="sterday]" xfId="18969"/>
    <cellStyle name="sterday] 2" xfId="24971"/>
    <cellStyle name="sterday] 2 2" xfId="36941"/>
    <cellStyle name="sterday] 3" xfId="30994"/>
    <cellStyle name="Style 1" xfId="18970"/>
    <cellStyle name="Style 1 10" xfId="18971"/>
    <cellStyle name="Style 1 10 2" xfId="24972"/>
    <cellStyle name="Style 1 10 2 2" xfId="36942"/>
    <cellStyle name="Style 1 10 3" xfId="30995"/>
    <cellStyle name="Style 1 11" xfId="18972"/>
    <cellStyle name="Style 1 11 2" xfId="24973"/>
    <cellStyle name="Style 1 11 2 2" xfId="36943"/>
    <cellStyle name="Style 1 11 3" xfId="30996"/>
    <cellStyle name="Style 1 12" xfId="18973"/>
    <cellStyle name="Style 1 12 2" xfId="24974"/>
    <cellStyle name="Style 1 12 2 2" xfId="36944"/>
    <cellStyle name="Style 1 12 3" xfId="30997"/>
    <cellStyle name="Style 1 2" xfId="18974"/>
    <cellStyle name="Style 1 2 2" xfId="18975"/>
    <cellStyle name="Style 1 2 2 2" xfId="24976"/>
    <cellStyle name="Style 1 2 2 2 2" xfId="36946"/>
    <cellStyle name="Style 1 2 2 3" xfId="30999"/>
    <cellStyle name="Style 1 2 3" xfId="18976"/>
    <cellStyle name="Style 1 2 3 2" xfId="24977"/>
    <cellStyle name="Style 1 2 3 2 2" xfId="36947"/>
    <cellStyle name="Style 1 2 3 3" xfId="31000"/>
    <cellStyle name="Style 1 2 4" xfId="18977"/>
    <cellStyle name="Style 1 2 4 2" xfId="24978"/>
    <cellStyle name="Style 1 2 4 2 2" xfId="36948"/>
    <cellStyle name="Style 1 2 4 3" xfId="31001"/>
    <cellStyle name="Style 1 2 5" xfId="18978"/>
    <cellStyle name="Style 1 2 5 2" xfId="24979"/>
    <cellStyle name="Style 1 2 5 2 2" xfId="36949"/>
    <cellStyle name="Style 1 2 5 3" xfId="31002"/>
    <cellStyle name="Style 1 2 6" xfId="18979"/>
    <cellStyle name="Style 1 2 6 2" xfId="24980"/>
    <cellStyle name="Style 1 2 6 2 2" xfId="36950"/>
    <cellStyle name="Style 1 2 6 3" xfId="31003"/>
    <cellStyle name="Style 1 2 7" xfId="24975"/>
    <cellStyle name="Style 1 2 7 2" xfId="36945"/>
    <cellStyle name="Style 1 2 8" xfId="30998"/>
    <cellStyle name="Style 1 3" xfId="18980"/>
    <cellStyle name="Style 1 3 2" xfId="18981"/>
    <cellStyle name="Style 1 3 2 2" xfId="24982"/>
    <cellStyle name="Style 1 3 2 2 2" xfId="36952"/>
    <cellStyle name="Style 1 3 2 3" xfId="31005"/>
    <cellStyle name="Style 1 3 3" xfId="18982"/>
    <cellStyle name="Style 1 3 3 2" xfId="24983"/>
    <cellStyle name="Style 1 3 3 2 2" xfId="36953"/>
    <cellStyle name="Style 1 3 3 3" xfId="31006"/>
    <cellStyle name="Style 1 3 4" xfId="18983"/>
    <cellStyle name="Style 1 3 4 2" xfId="24984"/>
    <cellStyle name="Style 1 3 4 2 2" xfId="36954"/>
    <cellStyle name="Style 1 3 4 3" xfId="31007"/>
    <cellStyle name="Style 1 3 5" xfId="18984"/>
    <cellStyle name="Style 1 3 5 2" xfId="24985"/>
    <cellStyle name="Style 1 3 5 2 2" xfId="36955"/>
    <cellStyle name="Style 1 3 5 3" xfId="31008"/>
    <cellStyle name="Style 1 3 6" xfId="24981"/>
    <cellStyle name="Style 1 3 6 2" xfId="36951"/>
    <cellStyle name="Style 1 3 7" xfId="31004"/>
    <cellStyle name="Style 1 4" xfId="18985"/>
    <cellStyle name="Style 1 4 2" xfId="18986"/>
    <cellStyle name="Style 1 4 2 2" xfId="24987"/>
    <cellStyle name="Style 1 4 2 2 2" xfId="36957"/>
    <cellStyle name="Style 1 4 2 3" xfId="31010"/>
    <cellStyle name="Style 1 4 3" xfId="18987"/>
    <cellStyle name="Style 1 4 3 2" xfId="24988"/>
    <cellStyle name="Style 1 4 3 2 2" xfId="36958"/>
    <cellStyle name="Style 1 4 3 3" xfId="31011"/>
    <cellStyle name="Style 1 4 4" xfId="24986"/>
    <cellStyle name="Style 1 4 4 2" xfId="36956"/>
    <cellStyle name="Style 1 4 5" xfId="31009"/>
    <cellStyle name="Style 1 5" xfId="18988"/>
    <cellStyle name="Style 1 5 2" xfId="24989"/>
    <cellStyle name="Style 1 5 2 2" xfId="36959"/>
    <cellStyle name="Style 1 5 3" xfId="31012"/>
    <cellStyle name="Style 1 6" xfId="18989"/>
    <cellStyle name="Style 1 6 2" xfId="24990"/>
    <cellStyle name="Style 1 6 2 2" xfId="36960"/>
    <cellStyle name="Style 1 6 3" xfId="31013"/>
    <cellStyle name="Style 1 7" xfId="18990"/>
    <cellStyle name="Style 1 7 2" xfId="24991"/>
    <cellStyle name="Style 1 7 2 2" xfId="36961"/>
    <cellStyle name="Style 1 7 3" xfId="31014"/>
    <cellStyle name="Style 1 8" xfId="18991"/>
    <cellStyle name="Style 1 8 2" xfId="24992"/>
    <cellStyle name="Style 1 8 2 2" xfId="36962"/>
    <cellStyle name="Style 1 8 3" xfId="31015"/>
    <cellStyle name="Style 1 9" xfId="18992"/>
    <cellStyle name="Style 1 9 2" xfId="24993"/>
    <cellStyle name="Style 1 9 2 2" xfId="36963"/>
    <cellStyle name="Style 1 9 3" xfId="31016"/>
    <cellStyle name="Style 10" xfId="18993"/>
    <cellStyle name="Style 10 2" xfId="24994"/>
    <cellStyle name="Style 10 2 2" xfId="36964"/>
    <cellStyle name="Style 10 3" xfId="31017"/>
    <cellStyle name="Style 100" xfId="18994"/>
    <cellStyle name="Style 100 2" xfId="24995"/>
    <cellStyle name="Style 100 2 2" xfId="36965"/>
    <cellStyle name="Style 100 3" xfId="31018"/>
    <cellStyle name="Style 101" xfId="18995"/>
    <cellStyle name="Style 101 2" xfId="24996"/>
    <cellStyle name="Style 101 2 2" xfId="36966"/>
    <cellStyle name="Style 101 3" xfId="31019"/>
    <cellStyle name="Style 102" xfId="18996"/>
    <cellStyle name="Style 102 2" xfId="24997"/>
    <cellStyle name="Style 102 2 2" xfId="36967"/>
    <cellStyle name="Style 102 3" xfId="31020"/>
    <cellStyle name="Style 103" xfId="18997"/>
    <cellStyle name="Style 103 2" xfId="24998"/>
    <cellStyle name="Style 103 2 2" xfId="36968"/>
    <cellStyle name="Style 103 3" xfId="31021"/>
    <cellStyle name="Style 104" xfId="18998"/>
    <cellStyle name="Style 104 2" xfId="24999"/>
    <cellStyle name="Style 104 2 2" xfId="36969"/>
    <cellStyle name="Style 104 3" xfId="31022"/>
    <cellStyle name="Style 105" xfId="18999"/>
    <cellStyle name="Style 105 2" xfId="25000"/>
    <cellStyle name="Style 105 2 2" xfId="36970"/>
    <cellStyle name="Style 105 3" xfId="31023"/>
    <cellStyle name="Style 106" xfId="19000"/>
    <cellStyle name="Style 106 2" xfId="19001"/>
    <cellStyle name="Style 106 2 2" xfId="25002"/>
    <cellStyle name="Style 106 2 2 2" xfId="36972"/>
    <cellStyle name="Style 106 2 3" xfId="31025"/>
    <cellStyle name="Style 106 3" xfId="25001"/>
    <cellStyle name="Style 106 3 2" xfId="36971"/>
    <cellStyle name="Style 106 4" xfId="31024"/>
    <cellStyle name="Style 107" xfId="19002"/>
    <cellStyle name="Style 107 2" xfId="25003"/>
    <cellStyle name="Style 107 2 2" xfId="36973"/>
    <cellStyle name="Style 107 3" xfId="31026"/>
    <cellStyle name="Style 108" xfId="19003"/>
    <cellStyle name="Style 108 2" xfId="25004"/>
    <cellStyle name="Style 108 2 2" xfId="36974"/>
    <cellStyle name="Style 108 3" xfId="31027"/>
    <cellStyle name="Style 109" xfId="19004"/>
    <cellStyle name="Style 109 2" xfId="25005"/>
    <cellStyle name="Style 109 2 2" xfId="36975"/>
    <cellStyle name="Style 109 3" xfId="31028"/>
    <cellStyle name="Style 11" xfId="19005"/>
    <cellStyle name="Style 11 2" xfId="25006"/>
    <cellStyle name="Style 11 2 2" xfId="36976"/>
    <cellStyle name="Style 11 3" xfId="31029"/>
    <cellStyle name="Style 110" xfId="19006"/>
    <cellStyle name="Style 110 2" xfId="25007"/>
    <cellStyle name="Style 110 2 2" xfId="36977"/>
    <cellStyle name="Style 110 3" xfId="31030"/>
    <cellStyle name="Style 111" xfId="19007"/>
    <cellStyle name="Style 111 2" xfId="25008"/>
    <cellStyle name="Style 111 2 2" xfId="36978"/>
    <cellStyle name="Style 111 3" xfId="31031"/>
    <cellStyle name="Style 112" xfId="19008"/>
    <cellStyle name="Style 112 2" xfId="25009"/>
    <cellStyle name="Style 112 2 2" xfId="36979"/>
    <cellStyle name="Style 112 3" xfId="31032"/>
    <cellStyle name="Style 113" xfId="19009"/>
    <cellStyle name="Style 113 2" xfId="25010"/>
    <cellStyle name="Style 113 2 2" xfId="36980"/>
    <cellStyle name="Style 113 3" xfId="31033"/>
    <cellStyle name="Style 114" xfId="19010"/>
    <cellStyle name="Style 114 2" xfId="25011"/>
    <cellStyle name="Style 114 2 2" xfId="36981"/>
    <cellStyle name="Style 114 3" xfId="31034"/>
    <cellStyle name="Style 115" xfId="19011"/>
    <cellStyle name="Style 115 2" xfId="25012"/>
    <cellStyle name="Style 115 2 2" xfId="36982"/>
    <cellStyle name="Style 115 3" xfId="31035"/>
    <cellStyle name="Style 12" xfId="19012"/>
    <cellStyle name="Style 12 2" xfId="25013"/>
    <cellStyle name="Style 12 2 2" xfId="36983"/>
    <cellStyle name="Style 12 3" xfId="31036"/>
    <cellStyle name="Style 13" xfId="19013"/>
    <cellStyle name="Style 13 2" xfId="25014"/>
    <cellStyle name="Style 13 2 2" xfId="36984"/>
    <cellStyle name="Style 13 3" xfId="31037"/>
    <cellStyle name="Style 14" xfId="19014"/>
    <cellStyle name="Style 14 2" xfId="25015"/>
    <cellStyle name="Style 14 2 2" xfId="36985"/>
    <cellStyle name="Style 14 3" xfId="31038"/>
    <cellStyle name="Style 15" xfId="19015"/>
    <cellStyle name="Style 15 2" xfId="25016"/>
    <cellStyle name="Style 15 2 2" xfId="36986"/>
    <cellStyle name="Style 15 3" xfId="31039"/>
    <cellStyle name="Style 16" xfId="19016"/>
    <cellStyle name="Style 16 2" xfId="25017"/>
    <cellStyle name="Style 16 2 2" xfId="36987"/>
    <cellStyle name="Style 16 3" xfId="31040"/>
    <cellStyle name="Style 17" xfId="19017"/>
    <cellStyle name="Style 17 2" xfId="25018"/>
    <cellStyle name="Style 17 2 2" xfId="36988"/>
    <cellStyle name="Style 17 3" xfId="31041"/>
    <cellStyle name="Style 18" xfId="19018"/>
    <cellStyle name="Style 18 2" xfId="25019"/>
    <cellStyle name="Style 18 2 2" xfId="36989"/>
    <cellStyle name="Style 18 3" xfId="31042"/>
    <cellStyle name="Style 19" xfId="19019"/>
    <cellStyle name="Style 19 2" xfId="25020"/>
    <cellStyle name="Style 19 2 2" xfId="36990"/>
    <cellStyle name="Style 19 3" xfId="31043"/>
    <cellStyle name="Style 2" xfId="19020"/>
    <cellStyle name="Style 2 2" xfId="25021"/>
    <cellStyle name="Style 2 2 2" xfId="36991"/>
    <cellStyle name="Style 2 3" xfId="31044"/>
    <cellStyle name="Style 20" xfId="19021"/>
    <cellStyle name="Style 20 2" xfId="25022"/>
    <cellStyle name="Style 20 2 2" xfId="36992"/>
    <cellStyle name="Style 20 3" xfId="31045"/>
    <cellStyle name="Style 21" xfId="19022"/>
    <cellStyle name="Style 21 2" xfId="19023"/>
    <cellStyle name="Style 21 2 2" xfId="25023"/>
    <cellStyle name="Style 21 2 2 2" xfId="36993"/>
    <cellStyle name="Style 21 2 3" xfId="31046"/>
    <cellStyle name="Style 21 3" xfId="19024"/>
    <cellStyle name="Style 21 3 2" xfId="25024"/>
    <cellStyle name="Style 21 3 2 2" xfId="36994"/>
    <cellStyle name="Style 21 3 3" xfId="31047"/>
    <cellStyle name="Style 21 4" xfId="19025"/>
    <cellStyle name="Style 21 4 2" xfId="25025"/>
    <cellStyle name="Style 21 4 2 2" xfId="36995"/>
    <cellStyle name="Style 21 4 3" xfId="31048"/>
    <cellStyle name="Style 21 5" xfId="19026"/>
    <cellStyle name="Style 21 5 2" xfId="25026"/>
    <cellStyle name="Style 21 5 2 2" xfId="36996"/>
    <cellStyle name="Style 21 5 3" xfId="31049"/>
    <cellStyle name="Style 21 6" xfId="19027"/>
    <cellStyle name="Style 21 6 2" xfId="25027"/>
    <cellStyle name="Style 21 6 2 2" xfId="36997"/>
    <cellStyle name="Style 21 6 3" xfId="31050"/>
    <cellStyle name="Style 21 7" xfId="19028"/>
    <cellStyle name="Style 21 7 2" xfId="25028"/>
    <cellStyle name="Style 21 7 2 2" xfId="36998"/>
    <cellStyle name="Style 21 7 3" xfId="31051"/>
    <cellStyle name="Style 22" xfId="19029"/>
    <cellStyle name="Style 22 10" xfId="19030"/>
    <cellStyle name="Style 22 2" xfId="19031"/>
    <cellStyle name="Style 22 2 2" xfId="19032"/>
    <cellStyle name="Style 22 2 2 2" xfId="25030"/>
    <cellStyle name="Style 22 2 2 2 2" xfId="37000"/>
    <cellStyle name="Style 22 2 2 3" xfId="31053"/>
    <cellStyle name="Style 22 2 3" xfId="25029"/>
    <cellStyle name="Style 22 2 3 2" xfId="36999"/>
    <cellStyle name="Style 22 2 4" xfId="31052"/>
    <cellStyle name="Style 22 3" xfId="19033"/>
    <cellStyle name="Style 22 3 2" xfId="25031"/>
    <cellStyle name="Style 22 3 2 2" xfId="37001"/>
    <cellStyle name="Style 22 3 3" xfId="31054"/>
    <cellStyle name="Style 22 4" xfId="19034"/>
    <cellStyle name="Style 22 4 2" xfId="25032"/>
    <cellStyle name="Style 22 4 2 2" xfId="37002"/>
    <cellStyle name="Style 22 4 3" xfId="31055"/>
    <cellStyle name="Style 22 5" xfId="19035"/>
    <cellStyle name="Style 22 5 2" xfId="25033"/>
    <cellStyle name="Style 22 5 2 2" xfId="37003"/>
    <cellStyle name="Style 22 5 3" xfId="31056"/>
    <cellStyle name="Style 22 6" xfId="19036"/>
    <cellStyle name="Style 22 6 2" xfId="25034"/>
    <cellStyle name="Style 22 6 2 2" xfId="37004"/>
    <cellStyle name="Style 22 6 3" xfId="31057"/>
    <cellStyle name="Style 22 7" xfId="19037"/>
    <cellStyle name="Style 22 7 2" xfId="25035"/>
    <cellStyle name="Style 22 7 2 2" xfId="37005"/>
    <cellStyle name="Style 22 7 3" xfId="31058"/>
    <cellStyle name="Style 22 8" xfId="19038"/>
    <cellStyle name="Style 22 8 2" xfId="25036"/>
    <cellStyle name="Style 22 8 2 2" xfId="37006"/>
    <cellStyle name="Style 22 8 3" xfId="31059"/>
    <cellStyle name="Style 22 9" xfId="19039"/>
    <cellStyle name="Style 22 9 2" xfId="25037"/>
    <cellStyle name="Style 22 9 2 2" xfId="37007"/>
    <cellStyle name="Style 22 9 3" xfId="31060"/>
    <cellStyle name="Style 23" xfId="19040"/>
    <cellStyle name="Style 23 2" xfId="19041"/>
    <cellStyle name="Style 23 2 2" xfId="19042"/>
    <cellStyle name="Style 23 2 2 2" xfId="25039"/>
    <cellStyle name="Style 23 2 2 2 2" xfId="37009"/>
    <cellStyle name="Style 23 2 2 3" xfId="31062"/>
    <cellStyle name="Style 23 2 3" xfId="25038"/>
    <cellStyle name="Style 23 2 3 2" xfId="37008"/>
    <cellStyle name="Style 23 2 4" xfId="31061"/>
    <cellStyle name="Style 23 3" xfId="19043"/>
    <cellStyle name="Style 23 3 2" xfId="25040"/>
    <cellStyle name="Style 23 3 2 2" xfId="37010"/>
    <cellStyle name="Style 23 3 3" xfId="31063"/>
    <cellStyle name="Style 23 4" xfId="19044"/>
    <cellStyle name="Style 23 4 2" xfId="25041"/>
    <cellStyle name="Style 23 4 2 2" xfId="37011"/>
    <cellStyle name="Style 23 4 3" xfId="31064"/>
    <cellStyle name="Style 23 5" xfId="19045"/>
    <cellStyle name="Style 23 5 2" xfId="25042"/>
    <cellStyle name="Style 23 5 2 2" xfId="37012"/>
    <cellStyle name="Style 23 5 3" xfId="31065"/>
    <cellStyle name="Style 23 6" xfId="19046"/>
    <cellStyle name="Style 23 6 2" xfId="25043"/>
    <cellStyle name="Style 23 6 2 2" xfId="37013"/>
    <cellStyle name="Style 23 6 3" xfId="31066"/>
    <cellStyle name="Style 23 7" xfId="19047"/>
    <cellStyle name="Style 23 7 2" xfId="25044"/>
    <cellStyle name="Style 23 7 2 2" xfId="37014"/>
    <cellStyle name="Style 23 7 3" xfId="31067"/>
    <cellStyle name="Style 23 8" xfId="19048"/>
    <cellStyle name="Style 23 8 2" xfId="25045"/>
    <cellStyle name="Style 23 8 2 2" xfId="37015"/>
    <cellStyle name="Style 23 8 3" xfId="31068"/>
    <cellStyle name="Style 23 9" xfId="19049"/>
    <cellStyle name="Style 24" xfId="19050"/>
    <cellStyle name="Style 24 2" xfId="19051"/>
    <cellStyle name="Style 24 2 2" xfId="19052"/>
    <cellStyle name="Style 24 2 2 2" xfId="25047"/>
    <cellStyle name="Style 24 2 2 2 2" xfId="37017"/>
    <cellStyle name="Style 24 2 2 3" xfId="31070"/>
    <cellStyle name="Style 24 2 3" xfId="25046"/>
    <cellStyle name="Style 24 2 3 2" xfId="37016"/>
    <cellStyle name="Style 24 2 4" xfId="31069"/>
    <cellStyle name="Style 24 3" xfId="19053"/>
    <cellStyle name="Style 24 3 2" xfId="25048"/>
    <cellStyle name="Style 24 3 2 2" xfId="37018"/>
    <cellStyle name="Style 24 3 3" xfId="31071"/>
    <cellStyle name="Style 24 4" xfId="19054"/>
    <cellStyle name="Style 24 4 2" xfId="25049"/>
    <cellStyle name="Style 24 4 2 2" xfId="37019"/>
    <cellStyle name="Style 24 4 3" xfId="31072"/>
    <cellStyle name="Style 24 5" xfId="19055"/>
    <cellStyle name="Style 24 5 2" xfId="25050"/>
    <cellStyle name="Style 24 5 2 2" xfId="37020"/>
    <cellStyle name="Style 24 5 3" xfId="31073"/>
    <cellStyle name="Style 24 6" xfId="19056"/>
    <cellStyle name="Style 24 6 2" xfId="25051"/>
    <cellStyle name="Style 24 6 2 2" xfId="37021"/>
    <cellStyle name="Style 24 6 3" xfId="31074"/>
    <cellStyle name="Style 24 7" xfId="19057"/>
    <cellStyle name="Style 24 7 2" xfId="25052"/>
    <cellStyle name="Style 24 7 2 2" xfId="37022"/>
    <cellStyle name="Style 24 7 3" xfId="31075"/>
    <cellStyle name="Style 24 8" xfId="19058"/>
    <cellStyle name="Style 24 8 2" xfId="25053"/>
    <cellStyle name="Style 24 8 2 2" xfId="37023"/>
    <cellStyle name="Style 24 8 3" xfId="31076"/>
    <cellStyle name="Style 24 9" xfId="19059"/>
    <cellStyle name="Style 25" xfId="19060"/>
    <cellStyle name="Style 25 2" xfId="19061"/>
    <cellStyle name="Style 25 2 2" xfId="25054"/>
    <cellStyle name="Style 25 2 2 2" xfId="37024"/>
    <cellStyle name="Style 25 2 3" xfId="31077"/>
    <cellStyle name="Style 25 3" xfId="19062"/>
    <cellStyle name="Style 25 3 2" xfId="25055"/>
    <cellStyle name="Style 25 3 2 2" xfId="37025"/>
    <cellStyle name="Style 25 3 3" xfId="31078"/>
    <cellStyle name="Style 25 4" xfId="19063"/>
    <cellStyle name="Style 25 4 2" xfId="25056"/>
    <cellStyle name="Style 25 4 2 2" xfId="37026"/>
    <cellStyle name="Style 25 4 3" xfId="31079"/>
    <cellStyle name="Style 25 5" xfId="19064"/>
    <cellStyle name="Style 25 5 2" xfId="25057"/>
    <cellStyle name="Style 25 5 2 2" xfId="37027"/>
    <cellStyle name="Style 25 5 3" xfId="31080"/>
    <cellStyle name="Style 25 6" xfId="19065"/>
    <cellStyle name="Style 25 6 2" xfId="25058"/>
    <cellStyle name="Style 25 6 2 2" xfId="37028"/>
    <cellStyle name="Style 25 6 3" xfId="31081"/>
    <cellStyle name="Style 26" xfId="19066"/>
    <cellStyle name="Style 26 2" xfId="19067"/>
    <cellStyle name="Style 26 2 2" xfId="25059"/>
    <cellStyle name="Style 26 2 2 2" xfId="37029"/>
    <cellStyle name="Style 26 2 3" xfId="31082"/>
    <cellStyle name="Style 26 3" xfId="19068"/>
    <cellStyle name="Style 26 3 2" xfId="25060"/>
    <cellStyle name="Style 26 3 2 2" xfId="37030"/>
    <cellStyle name="Style 26 3 3" xfId="31083"/>
    <cellStyle name="Style 26 4" xfId="19069"/>
    <cellStyle name="Style 26 4 2" xfId="25061"/>
    <cellStyle name="Style 26 4 2 2" xfId="37031"/>
    <cellStyle name="Style 26 4 3" xfId="31084"/>
    <cellStyle name="Style 26 5" xfId="19070"/>
    <cellStyle name="Style 26 5 2" xfId="25062"/>
    <cellStyle name="Style 26 5 2 2" xfId="37032"/>
    <cellStyle name="Style 26 5 3" xfId="31085"/>
    <cellStyle name="Style 26 6" xfId="19071"/>
    <cellStyle name="Style 26 6 2" xfId="25063"/>
    <cellStyle name="Style 26 6 2 2" xfId="37033"/>
    <cellStyle name="Style 26 6 3" xfId="31086"/>
    <cellStyle name="Style 27" xfId="19072"/>
    <cellStyle name="Style 27 2" xfId="19073"/>
    <cellStyle name="Style 27 2 2" xfId="25064"/>
    <cellStyle name="Style 27 2 2 2" xfId="37034"/>
    <cellStyle name="Style 27 2 3" xfId="31087"/>
    <cellStyle name="Style 27 3" xfId="19074"/>
    <cellStyle name="Style 27 3 2" xfId="25065"/>
    <cellStyle name="Style 27 3 2 2" xfId="37035"/>
    <cellStyle name="Style 27 3 3" xfId="31088"/>
    <cellStyle name="Style 27 4" xfId="19075"/>
    <cellStyle name="Style 27 4 2" xfId="25066"/>
    <cellStyle name="Style 27 4 2 2" xfId="37036"/>
    <cellStyle name="Style 27 4 3" xfId="31089"/>
    <cellStyle name="Style 27 5" xfId="19076"/>
    <cellStyle name="Style 27 5 2" xfId="25067"/>
    <cellStyle name="Style 27 5 2 2" xfId="37037"/>
    <cellStyle name="Style 27 5 3" xfId="31090"/>
    <cellStyle name="Style 27 6" xfId="19077"/>
    <cellStyle name="Style 27 6 2" xfId="25068"/>
    <cellStyle name="Style 27 6 2 2" xfId="37038"/>
    <cellStyle name="Style 27 6 3" xfId="31091"/>
    <cellStyle name="Style 28" xfId="19078"/>
    <cellStyle name="Style 28 2" xfId="19079"/>
    <cellStyle name="Style 28 2 2" xfId="25069"/>
    <cellStyle name="Style 28 2 2 2" xfId="37039"/>
    <cellStyle name="Style 28 2 3" xfId="31092"/>
    <cellStyle name="Style 28 3" xfId="19080"/>
    <cellStyle name="Style 28 3 2" xfId="25070"/>
    <cellStyle name="Style 28 3 2 2" xfId="37040"/>
    <cellStyle name="Style 28 3 3" xfId="31093"/>
    <cellStyle name="Style 28 4" xfId="19081"/>
    <cellStyle name="Style 28 4 2" xfId="25071"/>
    <cellStyle name="Style 28 4 2 2" xfId="37041"/>
    <cellStyle name="Style 28 4 3" xfId="31094"/>
    <cellStyle name="Style 28 5" xfId="19082"/>
    <cellStyle name="Style 28 5 2" xfId="25072"/>
    <cellStyle name="Style 28 5 2 2" xfId="37042"/>
    <cellStyle name="Style 28 5 3" xfId="31095"/>
    <cellStyle name="Style 28 6" xfId="19083"/>
    <cellStyle name="Style 28 6 2" xfId="25073"/>
    <cellStyle name="Style 28 6 2 2" xfId="37043"/>
    <cellStyle name="Style 28 6 3" xfId="31096"/>
    <cellStyle name="Style 29" xfId="19084"/>
    <cellStyle name="Style 29 2" xfId="19085"/>
    <cellStyle name="Style 29 2 2" xfId="25074"/>
    <cellStyle name="Style 29 2 2 2" xfId="37044"/>
    <cellStyle name="Style 29 2 3" xfId="31097"/>
    <cellStyle name="Style 29 3" xfId="19086"/>
    <cellStyle name="Style 29 3 2" xfId="25075"/>
    <cellStyle name="Style 29 3 2 2" xfId="37045"/>
    <cellStyle name="Style 29 3 3" xfId="31098"/>
    <cellStyle name="Style 29 4" xfId="19087"/>
    <cellStyle name="Style 29 4 2" xfId="25076"/>
    <cellStyle name="Style 29 4 2 2" xfId="37046"/>
    <cellStyle name="Style 29 4 3" xfId="31099"/>
    <cellStyle name="Style 29 5" xfId="19088"/>
    <cellStyle name="Style 29 5 2" xfId="25077"/>
    <cellStyle name="Style 29 5 2 2" xfId="37047"/>
    <cellStyle name="Style 29 5 3" xfId="31100"/>
    <cellStyle name="Style 29 6" xfId="19089"/>
    <cellStyle name="Style 29 6 2" xfId="25078"/>
    <cellStyle name="Style 29 6 2 2" xfId="37048"/>
    <cellStyle name="Style 29 6 3" xfId="31101"/>
    <cellStyle name="Style 3" xfId="19090"/>
    <cellStyle name="Style 3 2" xfId="19091"/>
    <cellStyle name="Style 3 2 2" xfId="25080"/>
    <cellStyle name="Style 3 2 2 2" xfId="37050"/>
    <cellStyle name="Style 3 2 3" xfId="31103"/>
    <cellStyle name="Style 3 3" xfId="25079"/>
    <cellStyle name="Style 3 3 2" xfId="37049"/>
    <cellStyle name="Style 3 4" xfId="31102"/>
    <cellStyle name="Style 30" xfId="19092"/>
    <cellStyle name="Style 30 2" xfId="19093"/>
    <cellStyle name="Style 30 2 2" xfId="25081"/>
    <cellStyle name="Style 30 2 2 2" xfId="37051"/>
    <cellStyle name="Style 30 2 3" xfId="31104"/>
    <cellStyle name="Style 30 3" xfId="19094"/>
    <cellStyle name="Style 30 3 2" xfId="25082"/>
    <cellStyle name="Style 30 3 2 2" xfId="37052"/>
    <cellStyle name="Style 30 3 3" xfId="31105"/>
    <cellStyle name="Style 30 4" xfId="19095"/>
    <cellStyle name="Style 30 4 2" xfId="25083"/>
    <cellStyle name="Style 30 4 2 2" xfId="37053"/>
    <cellStyle name="Style 30 4 3" xfId="31106"/>
    <cellStyle name="Style 30 5" xfId="19096"/>
    <cellStyle name="Style 30 5 2" xfId="25084"/>
    <cellStyle name="Style 30 5 2 2" xfId="37054"/>
    <cellStyle name="Style 30 5 3" xfId="31107"/>
    <cellStyle name="Style 30 6" xfId="19097"/>
    <cellStyle name="Style 30 6 2" xfId="25085"/>
    <cellStyle name="Style 30 6 2 2" xfId="37055"/>
    <cellStyle name="Style 30 6 3" xfId="31108"/>
    <cellStyle name="Style 31" xfId="19098"/>
    <cellStyle name="Style 31 2" xfId="19099"/>
    <cellStyle name="Style 31 2 2" xfId="25086"/>
    <cellStyle name="Style 31 2 2 2" xfId="37056"/>
    <cellStyle name="Style 31 2 3" xfId="31109"/>
    <cellStyle name="Style 31 3" xfId="19100"/>
    <cellStyle name="Style 31 3 2" xfId="25087"/>
    <cellStyle name="Style 31 3 2 2" xfId="37057"/>
    <cellStyle name="Style 31 3 3" xfId="31110"/>
    <cellStyle name="Style 31 4" xfId="19101"/>
    <cellStyle name="Style 31 4 2" xfId="25088"/>
    <cellStyle name="Style 31 4 2 2" xfId="37058"/>
    <cellStyle name="Style 31 4 3" xfId="31111"/>
    <cellStyle name="Style 31 5" xfId="19102"/>
    <cellStyle name="Style 31 5 2" xfId="25089"/>
    <cellStyle name="Style 31 5 2 2" xfId="37059"/>
    <cellStyle name="Style 31 5 3" xfId="31112"/>
    <cellStyle name="Style 31 6" xfId="19103"/>
    <cellStyle name="Style 31 6 2" xfId="25090"/>
    <cellStyle name="Style 31 6 2 2" xfId="37060"/>
    <cellStyle name="Style 31 6 3" xfId="31113"/>
    <cellStyle name="Style 32" xfId="19104"/>
    <cellStyle name="Style 32 2" xfId="19105"/>
    <cellStyle name="Style 32 2 2" xfId="25091"/>
    <cellStyle name="Style 32 2 2 2" xfId="37061"/>
    <cellStyle name="Style 32 2 3" xfId="31114"/>
    <cellStyle name="Style 32 3" xfId="19106"/>
    <cellStyle name="Style 32 3 2" xfId="25092"/>
    <cellStyle name="Style 32 3 2 2" xfId="37062"/>
    <cellStyle name="Style 32 3 3" xfId="31115"/>
    <cellStyle name="Style 32 4" xfId="19107"/>
    <cellStyle name="Style 32 4 2" xfId="25093"/>
    <cellStyle name="Style 32 4 2 2" xfId="37063"/>
    <cellStyle name="Style 32 4 3" xfId="31116"/>
    <cellStyle name="Style 32 5" xfId="19108"/>
    <cellStyle name="Style 32 5 2" xfId="25094"/>
    <cellStyle name="Style 32 5 2 2" xfId="37064"/>
    <cellStyle name="Style 32 5 3" xfId="31117"/>
    <cellStyle name="Style 32 6" xfId="19109"/>
    <cellStyle name="Style 32 6 2" xfId="25095"/>
    <cellStyle name="Style 32 6 2 2" xfId="37065"/>
    <cellStyle name="Style 32 6 3" xfId="31118"/>
    <cellStyle name="Style 33" xfId="19110"/>
    <cellStyle name="Style 33 2" xfId="19111"/>
    <cellStyle name="Style 33 2 2" xfId="25096"/>
    <cellStyle name="Style 33 2 2 2" xfId="37066"/>
    <cellStyle name="Style 33 2 3" xfId="31119"/>
    <cellStyle name="Style 33 3" xfId="19112"/>
    <cellStyle name="Style 33 3 2" xfId="25097"/>
    <cellStyle name="Style 33 3 2 2" xfId="37067"/>
    <cellStyle name="Style 33 3 3" xfId="31120"/>
    <cellStyle name="Style 33 4" xfId="19113"/>
    <cellStyle name="Style 33 4 2" xfId="25098"/>
    <cellStyle name="Style 33 4 2 2" xfId="37068"/>
    <cellStyle name="Style 33 4 3" xfId="31121"/>
    <cellStyle name="Style 33 5" xfId="19114"/>
    <cellStyle name="Style 33 5 2" xfId="25099"/>
    <cellStyle name="Style 33 5 2 2" xfId="37069"/>
    <cellStyle name="Style 33 5 3" xfId="31122"/>
    <cellStyle name="Style 33 6" xfId="19115"/>
    <cellStyle name="Style 33 6 2" xfId="25100"/>
    <cellStyle name="Style 33 6 2 2" xfId="37070"/>
    <cellStyle name="Style 33 6 3" xfId="31123"/>
    <cellStyle name="Style 34" xfId="19116"/>
    <cellStyle name="Style 34 2" xfId="19117"/>
    <cellStyle name="Style 34 2 2" xfId="25101"/>
    <cellStyle name="Style 34 2 2 2" xfId="37071"/>
    <cellStyle name="Style 34 2 3" xfId="31124"/>
    <cellStyle name="Style 34 3" xfId="19118"/>
    <cellStyle name="Style 34 3 2" xfId="25102"/>
    <cellStyle name="Style 34 3 2 2" xfId="37072"/>
    <cellStyle name="Style 34 3 3" xfId="31125"/>
    <cellStyle name="Style 34 4" xfId="19119"/>
    <cellStyle name="Style 34 4 2" xfId="25103"/>
    <cellStyle name="Style 34 4 2 2" xfId="37073"/>
    <cellStyle name="Style 34 4 3" xfId="31126"/>
    <cellStyle name="Style 34 5" xfId="19120"/>
    <cellStyle name="Style 34 5 2" xfId="25104"/>
    <cellStyle name="Style 34 5 2 2" xfId="37074"/>
    <cellStyle name="Style 34 5 3" xfId="31127"/>
    <cellStyle name="Style 34 6" xfId="19121"/>
    <cellStyle name="Style 34 6 2" xfId="25105"/>
    <cellStyle name="Style 34 6 2 2" xfId="37075"/>
    <cellStyle name="Style 34 6 3" xfId="31128"/>
    <cellStyle name="Style 35" xfId="19122"/>
    <cellStyle name="Style 35 2" xfId="19123"/>
    <cellStyle name="Style 35 2 2" xfId="25106"/>
    <cellStyle name="Style 35 2 2 2" xfId="37076"/>
    <cellStyle name="Style 35 2 3" xfId="31129"/>
    <cellStyle name="Style 35 3" xfId="19124"/>
    <cellStyle name="Style 35 3 2" xfId="25107"/>
    <cellStyle name="Style 35 3 2 2" xfId="37077"/>
    <cellStyle name="Style 35 3 3" xfId="31130"/>
    <cellStyle name="Style 35 4" xfId="19125"/>
    <cellStyle name="Style 35 4 2" xfId="25108"/>
    <cellStyle name="Style 35 4 2 2" xfId="37078"/>
    <cellStyle name="Style 35 4 3" xfId="31131"/>
    <cellStyle name="Style 35 5" xfId="19126"/>
    <cellStyle name="Style 35 5 2" xfId="25109"/>
    <cellStyle name="Style 35 5 2 2" xfId="37079"/>
    <cellStyle name="Style 35 5 3" xfId="31132"/>
    <cellStyle name="Style 35 6" xfId="19127"/>
    <cellStyle name="Style 35 6 2" xfId="25110"/>
    <cellStyle name="Style 35 6 2 2" xfId="37080"/>
    <cellStyle name="Style 35 6 3" xfId="31133"/>
    <cellStyle name="Style 35 7" xfId="19128"/>
    <cellStyle name="Style 35 7 2" xfId="25111"/>
    <cellStyle name="Style 35 7 2 2" xfId="37081"/>
    <cellStyle name="Style 35 7 3" xfId="31134"/>
    <cellStyle name="Style 36" xfId="19129"/>
    <cellStyle name="Style 36 2" xfId="19130"/>
    <cellStyle name="Style 36 2 2" xfId="25112"/>
    <cellStyle name="Style 36 2 2 2" xfId="37082"/>
    <cellStyle name="Style 36 2 3" xfId="31135"/>
    <cellStyle name="Style 36 3" xfId="19131"/>
    <cellStyle name="Style 36 3 2" xfId="25113"/>
    <cellStyle name="Style 36 3 2 2" xfId="37083"/>
    <cellStyle name="Style 36 3 3" xfId="31136"/>
    <cellStyle name="Style 36 4" xfId="19132"/>
    <cellStyle name="Style 36 4 2" xfId="25114"/>
    <cellStyle name="Style 36 4 2 2" xfId="37084"/>
    <cellStyle name="Style 36 4 3" xfId="31137"/>
    <cellStyle name="Style 36 5" xfId="19133"/>
    <cellStyle name="Style 36 5 2" xfId="25115"/>
    <cellStyle name="Style 36 5 2 2" xfId="37085"/>
    <cellStyle name="Style 36 5 3" xfId="31138"/>
    <cellStyle name="Style 36 6" xfId="19134"/>
    <cellStyle name="Style 36 6 2" xfId="25116"/>
    <cellStyle name="Style 36 6 2 2" xfId="37086"/>
    <cellStyle name="Style 36 6 3" xfId="31139"/>
    <cellStyle name="Style 36 7" xfId="19135"/>
    <cellStyle name="Style 36 7 2" xfId="25117"/>
    <cellStyle name="Style 36 7 2 2" xfId="37087"/>
    <cellStyle name="Style 36 7 3" xfId="31140"/>
    <cellStyle name="Style 37" xfId="19136"/>
    <cellStyle name="Style 37 2" xfId="25118"/>
    <cellStyle name="Style 37 2 2" xfId="37088"/>
    <cellStyle name="Style 37 3" xfId="31141"/>
    <cellStyle name="Style 38" xfId="19137"/>
    <cellStyle name="Style 38 2" xfId="25119"/>
    <cellStyle name="Style 38 2 2" xfId="37089"/>
    <cellStyle name="Style 38 3" xfId="31142"/>
    <cellStyle name="Style 39" xfId="19138"/>
    <cellStyle name="Style 39 10" xfId="19139"/>
    <cellStyle name="Style 39 10 2" xfId="25120"/>
    <cellStyle name="Style 39 10 2 2" xfId="37090"/>
    <cellStyle name="Style 39 10 3" xfId="31143"/>
    <cellStyle name="Style 39 11" xfId="19140"/>
    <cellStyle name="Style 39 11 2" xfId="25121"/>
    <cellStyle name="Style 39 11 2 2" xfId="37091"/>
    <cellStyle name="Style 39 11 3" xfId="31144"/>
    <cellStyle name="Style 39 12" xfId="19141"/>
    <cellStyle name="Style 39 12 2" xfId="25122"/>
    <cellStyle name="Style 39 12 2 2" xfId="37092"/>
    <cellStyle name="Style 39 12 3" xfId="31145"/>
    <cellStyle name="Style 39 13" xfId="19142"/>
    <cellStyle name="Style 39 13 2" xfId="25123"/>
    <cellStyle name="Style 39 13 2 2" xfId="37093"/>
    <cellStyle name="Style 39 13 3" xfId="31146"/>
    <cellStyle name="Style 39 2" xfId="19143"/>
    <cellStyle name="Style 39 2 2" xfId="25124"/>
    <cellStyle name="Style 39 2 2 2" xfId="37094"/>
    <cellStyle name="Style 39 2 3" xfId="31147"/>
    <cellStyle name="Style 39 3" xfId="19144"/>
    <cellStyle name="Style 39 3 2" xfId="25125"/>
    <cellStyle name="Style 39 3 2 2" xfId="37095"/>
    <cellStyle name="Style 39 3 3" xfId="31148"/>
    <cellStyle name="Style 39 4" xfId="19145"/>
    <cellStyle name="Style 39 4 2" xfId="25126"/>
    <cellStyle name="Style 39 4 2 2" xfId="37096"/>
    <cellStyle name="Style 39 4 3" xfId="31149"/>
    <cellStyle name="Style 39 5" xfId="19146"/>
    <cellStyle name="Style 39 5 2" xfId="25127"/>
    <cellStyle name="Style 39 5 2 2" xfId="37097"/>
    <cellStyle name="Style 39 5 3" xfId="31150"/>
    <cellStyle name="Style 39 6" xfId="19147"/>
    <cellStyle name="Style 39 6 2" xfId="25128"/>
    <cellStyle name="Style 39 6 2 2" xfId="37098"/>
    <cellStyle name="Style 39 6 3" xfId="31151"/>
    <cellStyle name="Style 39 7" xfId="19148"/>
    <cellStyle name="Style 39 7 2" xfId="25129"/>
    <cellStyle name="Style 39 7 2 2" xfId="37099"/>
    <cellStyle name="Style 39 7 3" xfId="31152"/>
    <cellStyle name="Style 39 8" xfId="19149"/>
    <cellStyle name="Style 39 8 2" xfId="25130"/>
    <cellStyle name="Style 39 8 2 2" xfId="37100"/>
    <cellStyle name="Style 39 8 3" xfId="31153"/>
    <cellStyle name="Style 39 9" xfId="19150"/>
    <cellStyle name="Style 39 9 2" xfId="25131"/>
    <cellStyle name="Style 39 9 2 2" xfId="37101"/>
    <cellStyle name="Style 39 9 3" xfId="31154"/>
    <cellStyle name="Style 4" xfId="19151"/>
    <cellStyle name="Style 4 2" xfId="19152"/>
    <cellStyle name="Style 4 2 2" xfId="25133"/>
    <cellStyle name="Style 4 2 2 2" xfId="37103"/>
    <cellStyle name="Style 4 2 3" xfId="31156"/>
    <cellStyle name="Style 4 3" xfId="25132"/>
    <cellStyle name="Style 4 3 2" xfId="37102"/>
    <cellStyle name="Style 4 4" xfId="31155"/>
    <cellStyle name="Style 40" xfId="19153"/>
    <cellStyle name="Style 40 2" xfId="25134"/>
    <cellStyle name="Style 40 2 2" xfId="37104"/>
    <cellStyle name="Style 40 3" xfId="31157"/>
    <cellStyle name="Style 41" xfId="19154"/>
    <cellStyle name="Style 41 2" xfId="25135"/>
    <cellStyle name="Style 41 2 2" xfId="37105"/>
    <cellStyle name="Style 41 3" xfId="31158"/>
    <cellStyle name="Style 42" xfId="19155"/>
    <cellStyle name="Style 42 2" xfId="25136"/>
    <cellStyle name="Style 42 2 2" xfId="37106"/>
    <cellStyle name="Style 42 3" xfId="31159"/>
    <cellStyle name="Style 43" xfId="19156"/>
    <cellStyle name="Style 43 2" xfId="25137"/>
    <cellStyle name="Style 43 2 2" xfId="37107"/>
    <cellStyle name="Style 43 3" xfId="31160"/>
    <cellStyle name="Style 44" xfId="19157"/>
    <cellStyle name="Style 44 2" xfId="25138"/>
    <cellStyle name="Style 44 2 2" xfId="37108"/>
    <cellStyle name="Style 44 3" xfId="31161"/>
    <cellStyle name="Style 45" xfId="19158"/>
    <cellStyle name="Style 45 2" xfId="25139"/>
    <cellStyle name="Style 45 2 2" xfId="37109"/>
    <cellStyle name="Style 45 3" xfId="31162"/>
    <cellStyle name="Style 46" xfId="19159"/>
    <cellStyle name="Style 46 2" xfId="25140"/>
    <cellStyle name="Style 46 2 2" xfId="37110"/>
    <cellStyle name="Style 46 3" xfId="31163"/>
    <cellStyle name="Style 47" xfId="19160"/>
    <cellStyle name="Style 47 2" xfId="25141"/>
    <cellStyle name="Style 47 2 2" xfId="37111"/>
    <cellStyle name="Style 47 3" xfId="31164"/>
    <cellStyle name="Style 48" xfId="19161"/>
    <cellStyle name="Style 48 2" xfId="25142"/>
    <cellStyle name="Style 48 2 2" xfId="37112"/>
    <cellStyle name="Style 48 3" xfId="31165"/>
    <cellStyle name="Style 49" xfId="19162"/>
    <cellStyle name="Style 49 2" xfId="25143"/>
    <cellStyle name="Style 49 2 2" xfId="37113"/>
    <cellStyle name="Style 49 3" xfId="31166"/>
    <cellStyle name="Style 5" xfId="19163"/>
    <cellStyle name="Style 5 2" xfId="25144"/>
    <cellStyle name="Style 5 2 2" xfId="37114"/>
    <cellStyle name="Style 5 3" xfId="31167"/>
    <cellStyle name="Style 50" xfId="19164"/>
    <cellStyle name="Style 50 2" xfId="25145"/>
    <cellStyle name="Style 50 2 2" xfId="37115"/>
    <cellStyle name="Style 50 3" xfId="31168"/>
    <cellStyle name="Style 51" xfId="19165"/>
    <cellStyle name="Style 51 2" xfId="25146"/>
    <cellStyle name="Style 51 2 2" xfId="37116"/>
    <cellStyle name="Style 51 3" xfId="31169"/>
    <cellStyle name="Style 52" xfId="19166"/>
    <cellStyle name="Style 52 2" xfId="25147"/>
    <cellStyle name="Style 52 2 2" xfId="37117"/>
    <cellStyle name="Style 52 3" xfId="31170"/>
    <cellStyle name="Style 53" xfId="19167"/>
    <cellStyle name="Style 53 2" xfId="25148"/>
    <cellStyle name="Style 53 2 2" xfId="37118"/>
    <cellStyle name="Style 53 3" xfId="31171"/>
    <cellStyle name="Style 54" xfId="19168"/>
    <cellStyle name="Style 54 2" xfId="25149"/>
    <cellStyle name="Style 54 2 2" xfId="37119"/>
    <cellStyle name="Style 54 3" xfId="31172"/>
    <cellStyle name="Style 55" xfId="19169"/>
    <cellStyle name="Style 55 2" xfId="25150"/>
    <cellStyle name="Style 55 2 2" xfId="37120"/>
    <cellStyle name="Style 55 3" xfId="31173"/>
    <cellStyle name="Style 56" xfId="19170"/>
    <cellStyle name="Style 56 2" xfId="25151"/>
    <cellStyle name="Style 56 2 2" xfId="37121"/>
    <cellStyle name="Style 56 3" xfId="31174"/>
    <cellStyle name="Style 57" xfId="19171"/>
    <cellStyle name="Style 57 2" xfId="25152"/>
    <cellStyle name="Style 57 2 2" xfId="37122"/>
    <cellStyle name="Style 57 3" xfId="31175"/>
    <cellStyle name="Style 58" xfId="19172"/>
    <cellStyle name="Style 58 2" xfId="25153"/>
    <cellStyle name="Style 58 2 2" xfId="37123"/>
    <cellStyle name="Style 58 3" xfId="31176"/>
    <cellStyle name="Style 59" xfId="19173"/>
    <cellStyle name="Style 59 2" xfId="25154"/>
    <cellStyle name="Style 59 2 2" xfId="37124"/>
    <cellStyle name="Style 59 3" xfId="31177"/>
    <cellStyle name="Style 6" xfId="19174"/>
    <cellStyle name="Style 6 2" xfId="19175"/>
    <cellStyle name="Style 6 2 2" xfId="25156"/>
    <cellStyle name="Style 6 2 2 2" xfId="37126"/>
    <cellStyle name="Style 6 2 3" xfId="31179"/>
    <cellStyle name="Style 6 3" xfId="25155"/>
    <cellStyle name="Style 6 3 2" xfId="37125"/>
    <cellStyle name="Style 6 4" xfId="31178"/>
    <cellStyle name="Style 60" xfId="19176"/>
    <cellStyle name="Style 60 2" xfId="25157"/>
    <cellStyle name="Style 60 2 2" xfId="37127"/>
    <cellStyle name="Style 60 3" xfId="31180"/>
    <cellStyle name="Style 61" xfId="19177"/>
    <cellStyle name="Style 61 2" xfId="25158"/>
    <cellStyle name="Style 61 2 2" xfId="37128"/>
    <cellStyle name="Style 61 3" xfId="31181"/>
    <cellStyle name="Style 62" xfId="19178"/>
    <cellStyle name="Style 62 2" xfId="25159"/>
    <cellStyle name="Style 62 2 2" xfId="37129"/>
    <cellStyle name="Style 62 3" xfId="31182"/>
    <cellStyle name="Style 63" xfId="19179"/>
    <cellStyle name="Style 63 2" xfId="25160"/>
    <cellStyle name="Style 63 2 2" xfId="37130"/>
    <cellStyle name="Style 63 3" xfId="31183"/>
    <cellStyle name="Style 64" xfId="19180"/>
    <cellStyle name="Style 64 2" xfId="25161"/>
    <cellStyle name="Style 64 2 2" xfId="37131"/>
    <cellStyle name="Style 64 3" xfId="31184"/>
    <cellStyle name="Style 65" xfId="19181"/>
    <cellStyle name="Style 65 2" xfId="25162"/>
    <cellStyle name="Style 65 2 2" xfId="37132"/>
    <cellStyle name="Style 65 3" xfId="31185"/>
    <cellStyle name="Style 66" xfId="19182"/>
    <cellStyle name="Style 66 2" xfId="25163"/>
    <cellStyle name="Style 66 2 2" xfId="37133"/>
    <cellStyle name="Style 66 3" xfId="31186"/>
    <cellStyle name="Style 67" xfId="19183"/>
    <cellStyle name="Style 67 2" xfId="25164"/>
    <cellStyle name="Style 67 2 2" xfId="37134"/>
    <cellStyle name="Style 67 3" xfId="31187"/>
    <cellStyle name="Style 68" xfId="19184"/>
    <cellStyle name="Style 68 2" xfId="25165"/>
    <cellStyle name="Style 68 2 2" xfId="37135"/>
    <cellStyle name="Style 68 3" xfId="31188"/>
    <cellStyle name="Style 69" xfId="19185"/>
    <cellStyle name="Style 69 2" xfId="25166"/>
    <cellStyle name="Style 69 2 2" xfId="37136"/>
    <cellStyle name="Style 69 3" xfId="31189"/>
    <cellStyle name="Style 7" xfId="19186"/>
    <cellStyle name="Style 7 2" xfId="25167"/>
    <cellStyle name="Style 7 2 2" xfId="37137"/>
    <cellStyle name="Style 7 3" xfId="31190"/>
    <cellStyle name="Style 70" xfId="19187"/>
    <cellStyle name="Style 70 2" xfId="25168"/>
    <cellStyle name="Style 70 2 2" xfId="37138"/>
    <cellStyle name="Style 70 3" xfId="31191"/>
    <cellStyle name="Style 71" xfId="19188"/>
    <cellStyle name="Style 71 2" xfId="25169"/>
    <cellStyle name="Style 71 2 2" xfId="37139"/>
    <cellStyle name="Style 71 3" xfId="31192"/>
    <cellStyle name="Style 72" xfId="19189"/>
    <cellStyle name="Style 72 2" xfId="25170"/>
    <cellStyle name="Style 72 2 2" xfId="37140"/>
    <cellStyle name="Style 72 3" xfId="31193"/>
    <cellStyle name="Style 73" xfId="19190"/>
    <cellStyle name="Style 73 2" xfId="25171"/>
    <cellStyle name="Style 73 2 2" xfId="37141"/>
    <cellStyle name="Style 73 3" xfId="31194"/>
    <cellStyle name="Style 74" xfId="19191"/>
    <cellStyle name="Style 74 2" xfId="25172"/>
    <cellStyle name="Style 74 2 2" xfId="37142"/>
    <cellStyle name="Style 74 3" xfId="31195"/>
    <cellStyle name="Style 75" xfId="19192"/>
    <cellStyle name="Style 75 2" xfId="25173"/>
    <cellStyle name="Style 75 2 2" xfId="37143"/>
    <cellStyle name="Style 75 3" xfId="31196"/>
    <cellStyle name="Style 76" xfId="19193"/>
    <cellStyle name="Style 76 2" xfId="25174"/>
    <cellStyle name="Style 76 2 2" xfId="37144"/>
    <cellStyle name="Style 76 3" xfId="31197"/>
    <cellStyle name="Style 77" xfId="19194"/>
    <cellStyle name="Style 77 2" xfId="25175"/>
    <cellStyle name="Style 77 2 2" xfId="37145"/>
    <cellStyle name="Style 77 3" xfId="31198"/>
    <cellStyle name="Style 78" xfId="19195"/>
    <cellStyle name="Style 78 2" xfId="25176"/>
    <cellStyle name="Style 78 2 2" xfId="37146"/>
    <cellStyle name="Style 78 3" xfId="31199"/>
    <cellStyle name="Style 79" xfId="19196"/>
    <cellStyle name="Style 79 2" xfId="25177"/>
    <cellStyle name="Style 79 2 2" xfId="37147"/>
    <cellStyle name="Style 79 3" xfId="31200"/>
    <cellStyle name="Style 8" xfId="19197"/>
    <cellStyle name="Style 8 2" xfId="25178"/>
    <cellStyle name="Style 8 2 2" xfId="37148"/>
    <cellStyle name="Style 8 3" xfId="31201"/>
    <cellStyle name="Style 80" xfId="19198"/>
    <cellStyle name="Style 80 2" xfId="25179"/>
    <cellStyle name="Style 80 2 2" xfId="37149"/>
    <cellStyle name="Style 80 3" xfId="31202"/>
    <cellStyle name="Style 81" xfId="19199"/>
    <cellStyle name="Style 81 2" xfId="25180"/>
    <cellStyle name="Style 81 2 2" xfId="37150"/>
    <cellStyle name="Style 81 3" xfId="31203"/>
    <cellStyle name="Style 82" xfId="19200"/>
    <cellStyle name="Style 82 2" xfId="25181"/>
    <cellStyle name="Style 82 2 2" xfId="37151"/>
    <cellStyle name="Style 82 3" xfId="31204"/>
    <cellStyle name="Style 83" xfId="19201"/>
    <cellStyle name="Style 83 2" xfId="25182"/>
    <cellStyle name="Style 83 2 2" xfId="37152"/>
    <cellStyle name="Style 83 3" xfId="31205"/>
    <cellStyle name="Style 84" xfId="19202"/>
    <cellStyle name="Style 84 2" xfId="25183"/>
    <cellStyle name="Style 84 2 2" xfId="37153"/>
    <cellStyle name="Style 84 3" xfId="31206"/>
    <cellStyle name="Style 85" xfId="19203"/>
    <cellStyle name="Style 85 2" xfId="25184"/>
    <cellStyle name="Style 85 2 2" xfId="37154"/>
    <cellStyle name="Style 85 3" xfId="31207"/>
    <cellStyle name="Style 86" xfId="19204"/>
    <cellStyle name="Style 86 2" xfId="25185"/>
    <cellStyle name="Style 86 2 2" xfId="37155"/>
    <cellStyle name="Style 86 3" xfId="31208"/>
    <cellStyle name="Style 87" xfId="19205"/>
    <cellStyle name="Style 87 2" xfId="25186"/>
    <cellStyle name="Style 87 2 2" xfId="37156"/>
    <cellStyle name="Style 87 3" xfId="31209"/>
    <cellStyle name="Style 88" xfId="19206"/>
    <cellStyle name="Style 88 2" xfId="25187"/>
    <cellStyle name="Style 88 2 2" xfId="37157"/>
    <cellStyle name="Style 88 3" xfId="31210"/>
    <cellStyle name="Style 89" xfId="19207"/>
    <cellStyle name="Style 89 2" xfId="25188"/>
    <cellStyle name="Style 89 2 2" xfId="37158"/>
    <cellStyle name="Style 89 3" xfId="31211"/>
    <cellStyle name="Style 9" xfId="19208"/>
    <cellStyle name="Style 9 2" xfId="25189"/>
    <cellStyle name="Style 9 2 2" xfId="37159"/>
    <cellStyle name="Style 9 3" xfId="31212"/>
    <cellStyle name="Style 90" xfId="19209"/>
    <cellStyle name="Style 90 2" xfId="25190"/>
    <cellStyle name="Style 90 2 2" xfId="37160"/>
    <cellStyle name="Style 90 3" xfId="31213"/>
    <cellStyle name="Style 91" xfId="19210"/>
    <cellStyle name="Style 91 2" xfId="25191"/>
    <cellStyle name="Style 91 2 2" xfId="37161"/>
    <cellStyle name="Style 91 3" xfId="31214"/>
    <cellStyle name="Style 92" xfId="19211"/>
    <cellStyle name="Style 92 2" xfId="25192"/>
    <cellStyle name="Style 92 2 2" xfId="37162"/>
    <cellStyle name="Style 92 3" xfId="31215"/>
    <cellStyle name="Style 93" xfId="19212"/>
    <cellStyle name="Style 93 2" xfId="25193"/>
    <cellStyle name="Style 93 2 2" xfId="37163"/>
    <cellStyle name="Style 93 3" xfId="31216"/>
    <cellStyle name="Style 94" xfId="19213"/>
    <cellStyle name="Style 94 2" xfId="25194"/>
    <cellStyle name="Style 94 2 2" xfId="37164"/>
    <cellStyle name="Style 94 3" xfId="31217"/>
    <cellStyle name="Style 95" xfId="19214"/>
    <cellStyle name="Style 95 2" xfId="25195"/>
    <cellStyle name="Style 95 2 2" xfId="37165"/>
    <cellStyle name="Style 95 3" xfId="31218"/>
    <cellStyle name="Style 96" xfId="19215"/>
    <cellStyle name="Style 96 2" xfId="25196"/>
    <cellStyle name="Style 96 2 2" xfId="37166"/>
    <cellStyle name="Style 96 3" xfId="31219"/>
    <cellStyle name="Style 97" xfId="19216"/>
    <cellStyle name="Style 97 2" xfId="25197"/>
    <cellStyle name="Style 97 2 2" xfId="37167"/>
    <cellStyle name="Style 97 3" xfId="31220"/>
    <cellStyle name="Style 98" xfId="19217"/>
    <cellStyle name="Style 98 2" xfId="25198"/>
    <cellStyle name="Style 98 2 2" xfId="37168"/>
    <cellStyle name="Style 98 3" xfId="31221"/>
    <cellStyle name="Style 99" xfId="19218"/>
    <cellStyle name="Style 99 2" xfId="25199"/>
    <cellStyle name="Style 99 2 2" xfId="37169"/>
    <cellStyle name="Style 99 3" xfId="31222"/>
    <cellStyle name="STYLE1" xfId="19219"/>
    <cellStyle name="STYLE2" xfId="19220"/>
    <cellStyle name="Subtotal" xfId="19221"/>
    <cellStyle name="Subtotal 2" xfId="19222"/>
    <cellStyle name="Subtotal 2 2" xfId="25200"/>
    <cellStyle name="Subtotal 2 2 2" xfId="37170"/>
    <cellStyle name="Subtotal 2 3" xfId="31223"/>
    <cellStyle name="Subtotal 3" xfId="19223"/>
    <cellStyle name="Subtotal 3 2" xfId="25201"/>
    <cellStyle name="Subtotal 3 2 2" xfId="37171"/>
    <cellStyle name="Subtotal 3 3" xfId="31224"/>
    <cellStyle name="Table Data" xfId="19224"/>
    <cellStyle name="Table Data 2" xfId="25202"/>
    <cellStyle name="Table Data 2 2" xfId="37172"/>
    <cellStyle name="Table Data 3" xfId="31225"/>
    <cellStyle name="Table Headings Bold" xfId="19225"/>
    <cellStyle name="Table Headings Bold 2" xfId="25203"/>
    <cellStyle name="Table Headings Bold 2 2" xfId="37173"/>
    <cellStyle name="Table Headings Bold 3" xfId="31226"/>
    <cellStyle name="test a style" xfId="19226"/>
    <cellStyle name="test a style 2" xfId="19227"/>
    <cellStyle name="test a style 2 2" xfId="25204"/>
    <cellStyle name="test a style 2 2 2" xfId="37174"/>
    <cellStyle name="test a style 2 3" xfId="31227"/>
    <cellStyle name="test a style 3" xfId="19228"/>
    <cellStyle name="test a style 3 2" xfId="25205"/>
    <cellStyle name="test a style 3 2 2" xfId="37175"/>
    <cellStyle name="test a style 3 3" xfId="31228"/>
    <cellStyle name="Times New Rom_CCRr," xfId="19229"/>
    <cellStyle name="Times New Roman" xfId="19230"/>
    <cellStyle name="Times New Roman 2" xfId="19231"/>
    <cellStyle name="Times New Roman 2 2" xfId="25206"/>
    <cellStyle name="Times New Roman 2 2 2" xfId="37176"/>
    <cellStyle name="Times New Roman 2 3" xfId="31229"/>
    <cellStyle name="Times New Roman 3" xfId="19232"/>
    <cellStyle name="Times New Roman 3 2" xfId="25207"/>
    <cellStyle name="Times New Roman 3 2 2" xfId="37177"/>
    <cellStyle name="Times New Roman 3 3" xfId="31230"/>
    <cellStyle name="Times New RomLa" xfId="19233"/>
    <cellStyle name="Times New RomLa 2" xfId="25208"/>
    <cellStyle name="Times New RomLa 2 2" xfId="37178"/>
    <cellStyle name="Times New RomLa 3" xfId="31231"/>
    <cellStyle name="Title 10" xfId="19234"/>
    <cellStyle name="Title 2" xfId="19235"/>
    <cellStyle name="Title 2 2" xfId="19236"/>
    <cellStyle name="Title 2 2 2" xfId="19237"/>
    <cellStyle name="Title 2 2 2 2" xfId="25210"/>
    <cellStyle name="Title 2 2 2 2 2" xfId="37180"/>
    <cellStyle name="Title 2 2 2 3" xfId="31233"/>
    <cellStyle name="Title 2 2 3" xfId="19238"/>
    <cellStyle name="Title 2 2 4" xfId="25209"/>
    <cellStyle name="Title 2 2 4 2" xfId="37179"/>
    <cellStyle name="Title 2 2 5" xfId="31232"/>
    <cellStyle name="Title 2 3" xfId="19239"/>
    <cellStyle name="Title 2 3 2" xfId="25211"/>
    <cellStyle name="Title 2 3 2 2" xfId="37181"/>
    <cellStyle name="Title 2 3 3" xfId="31234"/>
    <cellStyle name="Title 2 4" xfId="19240"/>
    <cellStyle name="Title 2 4 2" xfId="25212"/>
    <cellStyle name="Title 2 4 2 2" xfId="37182"/>
    <cellStyle name="Title 2 4 3" xfId="31235"/>
    <cellStyle name="Title 2 5" xfId="19241"/>
    <cellStyle name="Title 2 5 2" xfId="25213"/>
    <cellStyle name="Title 2 5 2 2" xfId="37183"/>
    <cellStyle name="Title 2 5 3" xfId="31236"/>
    <cellStyle name="Title 2 6" xfId="19242"/>
    <cellStyle name="Title 2 6 2" xfId="25214"/>
    <cellStyle name="Title 2 6 2 2" xfId="37184"/>
    <cellStyle name="Title 2 6 3" xfId="31237"/>
    <cellStyle name="Title 2 7" xfId="19243"/>
    <cellStyle name="Title 2 7 2" xfId="25215"/>
    <cellStyle name="Title 2 7 2 2" xfId="37185"/>
    <cellStyle name="Title 2 7 3" xfId="31238"/>
    <cellStyle name="Title 2 8" xfId="19244"/>
    <cellStyle name="Title 2 8 2" xfId="31239"/>
    <cellStyle name="Title 2 8 3" xfId="37546"/>
    <cellStyle name="Title 3" xfId="19245"/>
    <cellStyle name="Title 3 2" xfId="19246"/>
    <cellStyle name="Title 3 2 2" xfId="19247"/>
    <cellStyle name="Title 3 2 2 2" xfId="25218"/>
    <cellStyle name="Title 3 2 2 2 2" xfId="37188"/>
    <cellStyle name="Title 3 2 2 3" xfId="31242"/>
    <cellStyle name="Title 3 2 3" xfId="19248"/>
    <cellStyle name="Title 3 2 4" xfId="25217"/>
    <cellStyle name="Title 3 2 4 2" xfId="37187"/>
    <cellStyle name="Title 3 2 5" xfId="31241"/>
    <cellStyle name="Title 3 3" xfId="19249"/>
    <cellStyle name="Title 3 3 2" xfId="25219"/>
    <cellStyle name="Title 3 3 2 2" xfId="37189"/>
    <cellStyle name="Title 3 3 3" xfId="31243"/>
    <cellStyle name="Title 3 4" xfId="19250"/>
    <cellStyle name="Title 3 4 2" xfId="25220"/>
    <cellStyle name="Title 3 4 2 2" xfId="37190"/>
    <cellStyle name="Title 3 4 3" xfId="31244"/>
    <cellStyle name="Title 3 5" xfId="19251"/>
    <cellStyle name="Title 3 5 2" xfId="25221"/>
    <cellStyle name="Title 3 5 2 2" xfId="37191"/>
    <cellStyle name="Title 3 5 3" xfId="31245"/>
    <cellStyle name="Title 3 6" xfId="19252"/>
    <cellStyle name="Title 3 6 2" xfId="31246"/>
    <cellStyle name="Title 3 6 3" xfId="37547"/>
    <cellStyle name="Title 3 7" xfId="25216"/>
    <cellStyle name="Title 3 7 2" xfId="37186"/>
    <cellStyle name="Title 3 8" xfId="31240"/>
    <cellStyle name="Title 4" xfId="19253"/>
    <cellStyle name="Title 4 2" xfId="19254"/>
    <cellStyle name="Title 4 2 2" xfId="19255"/>
    <cellStyle name="Title 4 2 2 2" xfId="25224"/>
    <cellStyle name="Title 4 2 2 2 2" xfId="37194"/>
    <cellStyle name="Title 4 2 2 3" xfId="31249"/>
    <cellStyle name="Title 4 2 3" xfId="25223"/>
    <cellStyle name="Title 4 2 3 2" xfId="37193"/>
    <cellStyle name="Title 4 2 4" xfId="31248"/>
    <cellStyle name="Title 4 3" xfId="19256"/>
    <cellStyle name="Title 4 3 2" xfId="25225"/>
    <cellStyle name="Title 4 3 2 2" xfId="37195"/>
    <cellStyle name="Title 4 3 3" xfId="31250"/>
    <cellStyle name="Title 4 4" xfId="19257"/>
    <cellStyle name="Title 4 4 2" xfId="25226"/>
    <cellStyle name="Title 4 4 2 2" xfId="37196"/>
    <cellStyle name="Title 4 4 3" xfId="31251"/>
    <cellStyle name="Title 4 5" xfId="19258"/>
    <cellStyle name="Title 4 6" xfId="25222"/>
    <cellStyle name="Title 4 6 2" xfId="37192"/>
    <cellStyle name="Title 4 7" xfId="31247"/>
    <cellStyle name="Title 5" xfId="19259"/>
    <cellStyle name="Title 5 2" xfId="25227"/>
    <cellStyle name="Title 5 2 2" xfId="37197"/>
    <cellStyle name="Title 5 3" xfId="31252"/>
    <cellStyle name="Title 6" xfId="19260"/>
    <cellStyle name="Title 6 2" xfId="25228"/>
    <cellStyle name="Title 6 2 2" xfId="37198"/>
    <cellStyle name="Title 6 3" xfId="31253"/>
    <cellStyle name="Title 7" xfId="19261"/>
    <cellStyle name="Title 7 2" xfId="25229"/>
    <cellStyle name="Title 7 2 2" xfId="37199"/>
    <cellStyle name="Title 7 3" xfId="31254"/>
    <cellStyle name="Title 8" xfId="19262"/>
    <cellStyle name="Title 8 2" xfId="25230"/>
    <cellStyle name="Title 8 2 2" xfId="37200"/>
    <cellStyle name="Title 8 3" xfId="31255"/>
    <cellStyle name="Title 9" xfId="19263"/>
    <cellStyle name="Title 9 2" xfId="25231"/>
    <cellStyle name="Title 9 2 2" xfId="37201"/>
    <cellStyle name="Title 9 3" xfId="31256"/>
    <cellStyle name="Total 10" xfId="19264"/>
    <cellStyle name="Total 10 2" xfId="19265"/>
    <cellStyle name="Total 10 2 2" xfId="25233"/>
    <cellStyle name="Total 10 2 2 2" xfId="37203"/>
    <cellStyle name="Total 10 2 3" xfId="31258"/>
    <cellStyle name="Total 10 3" xfId="19266"/>
    <cellStyle name="Total 10 3 2" xfId="25234"/>
    <cellStyle name="Total 10 3 2 2" xfId="37204"/>
    <cellStyle name="Total 10 3 3" xfId="31259"/>
    <cellStyle name="Total 10 4" xfId="19267"/>
    <cellStyle name="Total 10 4 2" xfId="25235"/>
    <cellStyle name="Total 10 4 2 2" xfId="37205"/>
    <cellStyle name="Total 10 4 3" xfId="31260"/>
    <cellStyle name="Total 10 5" xfId="19268"/>
    <cellStyle name="Total 10 5 2" xfId="25236"/>
    <cellStyle name="Total 10 5 2 2" xfId="37206"/>
    <cellStyle name="Total 10 5 3" xfId="31261"/>
    <cellStyle name="Total 10 6" xfId="25232"/>
    <cellStyle name="Total 10 6 2" xfId="37202"/>
    <cellStyle name="Total 10 7" xfId="31257"/>
    <cellStyle name="Total 11" xfId="19269"/>
    <cellStyle name="Total 11 2" xfId="19270"/>
    <cellStyle name="Total 11 2 2" xfId="25238"/>
    <cellStyle name="Total 11 2 2 2" xfId="37208"/>
    <cellStyle name="Total 11 2 3" xfId="31263"/>
    <cellStyle name="Total 11 3" xfId="19271"/>
    <cellStyle name="Total 11 3 2" xfId="25239"/>
    <cellStyle name="Total 11 3 2 2" xfId="37209"/>
    <cellStyle name="Total 11 3 3" xfId="31264"/>
    <cellStyle name="Total 11 4" xfId="19272"/>
    <cellStyle name="Total 11 4 2" xfId="25240"/>
    <cellStyle name="Total 11 4 2 2" xfId="37210"/>
    <cellStyle name="Total 11 4 3" xfId="31265"/>
    <cellStyle name="Total 11 5" xfId="19273"/>
    <cellStyle name="Total 11 5 2" xfId="25241"/>
    <cellStyle name="Total 11 5 2 2" xfId="37211"/>
    <cellStyle name="Total 11 5 3" xfId="31266"/>
    <cellStyle name="Total 11 6" xfId="25237"/>
    <cellStyle name="Total 11 6 2" xfId="37207"/>
    <cellStyle name="Total 11 7" xfId="31262"/>
    <cellStyle name="Total 12" xfId="19274"/>
    <cellStyle name="Total 12 2" xfId="19275"/>
    <cellStyle name="Total 12 2 2" xfId="25243"/>
    <cellStyle name="Total 12 2 2 2" xfId="37213"/>
    <cellStyle name="Total 12 2 3" xfId="31268"/>
    <cellStyle name="Total 12 3" xfId="19276"/>
    <cellStyle name="Total 12 3 2" xfId="25244"/>
    <cellStyle name="Total 12 3 2 2" xfId="37214"/>
    <cellStyle name="Total 12 3 3" xfId="31269"/>
    <cellStyle name="Total 12 4" xfId="19277"/>
    <cellStyle name="Total 12 4 2" xfId="25245"/>
    <cellStyle name="Total 12 4 2 2" xfId="37215"/>
    <cellStyle name="Total 12 4 3" xfId="31270"/>
    <cellStyle name="Total 12 5" xfId="19278"/>
    <cellStyle name="Total 12 5 2" xfId="25246"/>
    <cellStyle name="Total 12 5 2 2" xfId="37216"/>
    <cellStyle name="Total 12 5 3" xfId="31271"/>
    <cellStyle name="Total 12 6" xfId="25242"/>
    <cellStyle name="Total 12 6 2" xfId="37212"/>
    <cellStyle name="Total 12 7" xfId="31267"/>
    <cellStyle name="Total 13" xfId="19279"/>
    <cellStyle name="Total 13 2" xfId="19280"/>
    <cellStyle name="Total 13 2 2" xfId="25248"/>
    <cellStyle name="Total 13 2 2 2" xfId="37218"/>
    <cellStyle name="Total 13 2 3" xfId="31273"/>
    <cellStyle name="Total 13 3" xfId="19281"/>
    <cellStyle name="Total 13 3 2" xfId="25249"/>
    <cellStyle name="Total 13 3 2 2" xfId="37219"/>
    <cellStyle name="Total 13 3 3" xfId="31274"/>
    <cellStyle name="Total 13 4" xfId="19282"/>
    <cellStyle name="Total 13 4 2" xfId="25250"/>
    <cellStyle name="Total 13 4 2 2" xfId="37220"/>
    <cellStyle name="Total 13 4 3" xfId="31275"/>
    <cellStyle name="Total 13 5" xfId="19283"/>
    <cellStyle name="Total 13 5 2" xfId="25251"/>
    <cellStyle name="Total 13 5 2 2" xfId="37221"/>
    <cellStyle name="Total 13 5 3" xfId="31276"/>
    <cellStyle name="Total 13 6" xfId="25247"/>
    <cellStyle name="Total 13 6 2" xfId="37217"/>
    <cellStyle name="Total 13 7" xfId="31272"/>
    <cellStyle name="Total 14" xfId="19284"/>
    <cellStyle name="Total 14 2" xfId="25252"/>
    <cellStyle name="Total 14 2 2" xfId="37222"/>
    <cellStyle name="Total 14 3" xfId="31277"/>
    <cellStyle name="Total 15" xfId="19285"/>
    <cellStyle name="Total 15 2" xfId="19286"/>
    <cellStyle name="Total 15 2 2" xfId="25254"/>
    <cellStyle name="Total 15 2 2 2" xfId="37224"/>
    <cellStyle name="Total 15 2 3" xfId="31279"/>
    <cellStyle name="Total 15 3" xfId="19287"/>
    <cellStyle name="Total 15 3 2" xfId="25255"/>
    <cellStyle name="Total 15 3 2 2" xfId="37225"/>
    <cellStyle name="Total 15 3 3" xfId="31280"/>
    <cellStyle name="Total 15 4" xfId="25253"/>
    <cellStyle name="Total 15 4 2" xfId="37223"/>
    <cellStyle name="Total 15 5" xfId="31278"/>
    <cellStyle name="Total 16" xfId="19288"/>
    <cellStyle name="Total 16 2" xfId="25256"/>
    <cellStyle name="Total 16 2 2" xfId="37226"/>
    <cellStyle name="Total 16 3" xfId="31281"/>
    <cellStyle name="Total 17" xfId="19289"/>
    <cellStyle name="Total 18" xfId="19290"/>
    <cellStyle name="Total 2" xfId="19291"/>
    <cellStyle name="Total 2 10" xfId="19292"/>
    <cellStyle name="Total 2 10 2" xfId="25257"/>
    <cellStyle name="Total 2 10 2 2" xfId="37227"/>
    <cellStyle name="Total 2 10 3" xfId="31283"/>
    <cellStyle name="Total 2 11" xfId="19293"/>
    <cellStyle name="Total 2 11 2" xfId="25258"/>
    <cellStyle name="Total 2 11 2 2" xfId="37228"/>
    <cellStyle name="Total 2 11 3" xfId="31284"/>
    <cellStyle name="Total 2 12" xfId="19294"/>
    <cellStyle name="Total 2 12 2" xfId="25259"/>
    <cellStyle name="Total 2 12 2 2" xfId="37229"/>
    <cellStyle name="Total 2 12 3" xfId="31285"/>
    <cellStyle name="Total 2 13" xfId="19295"/>
    <cellStyle name="Total 2 13 2" xfId="25260"/>
    <cellStyle name="Total 2 13 2 2" xfId="37230"/>
    <cellStyle name="Total 2 13 3" xfId="31286"/>
    <cellStyle name="Total 2 14" xfId="19296"/>
    <cellStyle name="Total 2 14 2" xfId="25261"/>
    <cellStyle name="Total 2 14 2 2" xfId="37231"/>
    <cellStyle name="Total 2 14 3" xfId="31287"/>
    <cellStyle name="Total 2 15" xfId="19297"/>
    <cellStyle name="Total 2 15 2" xfId="25262"/>
    <cellStyle name="Total 2 15 2 2" xfId="37232"/>
    <cellStyle name="Total 2 15 3" xfId="31288"/>
    <cellStyle name="Total 2 16" xfId="19298"/>
    <cellStyle name="Total 2 16 2" xfId="25263"/>
    <cellStyle name="Total 2 16 2 2" xfId="37233"/>
    <cellStyle name="Total 2 16 3" xfId="31289"/>
    <cellStyle name="Total 2 17" xfId="19299"/>
    <cellStyle name="Total 2 17 2" xfId="25264"/>
    <cellStyle name="Total 2 17 2 2" xfId="37234"/>
    <cellStyle name="Total 2 17 3" xfId="31290"/>
    <cellStyle name="Total 2 18" xfId="19300"/>
    <cellStyle name="Total 2 18 2" xfId="25265"/>
    <cellStyle name="Total 2 18 2 2" xfId="37235"/>
    <cellStyle name="Total 2 18 3" xfId="31291"/>
    <cellStyle name="Total 2 19" xfId="19301"/>
    <cellStyle name="Total 2 19 2" xfId="25266"/>
    <cellStyle name="Total 2 19 2 2" xfId="37236"/>
    <cellStyle name="Total 2 19 3" xfId="31292"/>
    <cellStyle name="Total 2 2" xfId="19302"/>
    <cellStyle name="Total 2 2 2" xfId="19303"/>
    <cellStyle name="Total 2 2 2 2" xfId="25268"/>
    <cellStyle name="Total 2 2 2 2 2" xfId="37238"/>
    <cellStyle name="Total 2 2 2 3" xfId="31294"/>
    <cellStyle name="Total 2 2 3" xfId="19304"/>
    <cellStyle name="Total 2 2 3 2" xfId="25269"/>
    <cellStyle name="Total 2 2 3 2 2" xfId="37239"/>
    <cellStyle name="Total 2 2 3 3" xfId="31295"/>
    <cellStyle name="Total 2 2 4" xfId="19305"/>
    <cellStyle name="Total 2 2 4 2" xfId="31296"/>
    <cellStyle name="Total 2 2 5" xfId="25267"/>
    <cellStyle name="Total 2 2 5 2" xfId="37237"/>
    <cellStyle name="Total 2 2 6" xfId="31293"/>
    <cellStyle name="Total 2 20" xfId="19306"/>
    <cellStyle name="Total 2 20 2" xfId="25270"/>
    <cellStyle name="Total 2 20 2 2" xfId="37240"/>
    <cellStyle name="Total 2 20 3" xfId="31297"/>
    <cellStyle name="Total 2 21" xfId="19307"/>
    <cellStyle name="Total 2 21 2" xfId="25271"/>
    <cellStyle name="Total 2 21 2 2" xfId="37241"/>
    <cellStyle name="Total 2 21 3" xfId="31298"/>
    <cellStyle name="Total 2 22" xfId="19308"/>
    <cellStyle name="Total 2 22 2" xfId="25272"/>
    <cellStyle name="Total 2 22 2 2" xfId="37242"/>
    <cellStyle name="Total 2 22 3" xfId="31299"/>
    <cellStyle name="Total 2 23" xfId="19309"/>
    <cellStyle name="Total 2 23 2" xfId="25273"/>
    <cellStyle name="Total 2 23 2 2" xfId="37243"/>
    <cellStyle name="Total 2 23 3" xfId="31300"/>
    <cellStyle name="Total 2 24" xfId="19310"/>
    <cellStyle name="Total 2 24 2" xfId="25274"/>
    <cellStyle name="Total 2 24 2 2" xfId="37244"/>
    <cellStyle name="Total 2 24 3" xfId="31301"/>
    <cellStyle name="Total 2 25" xfId="19311"/>
    <cellStyle name="Total 2 25 2" xfId="19312"/>
    <cellStyle name="Total 2 25 2 2" xfId="25276"/>
    <cellStyle name="Total 2 25 2 2 2" xfId="37246"/>
    <cellStyle name="Total 2 25 2 3" xfId="31303"/>
    <cellStyle name="Total 2 25 3" xfId="25275"/>
    <cellStyle name="Total 2 25 3 2" xfId="37245"/>
    <cellStyle name="Total 2 25 4" xfId="31302"/>
    <cellStyle name="Total 2 26" xfId="19313"/>
    <cellStyle name="Total 2 26 2" xfId="25277"/>
    <cellStyle name="Total 2 26 2 2" xfId="37247"/>
    <cellStyle name="Total 2 26 3" xfId="31304"/>
    <cellStyle name="Total 2 27" xfId="19314"/>
    <cellStyle name="Total 2 27 2" xfId="25278"/>
    <cellStyle name="Total 2 27 2 2" xfId="37248"/>
    <cellStyle name="Total 2 27 3" xfId="31305"/>
    <cellStyle name="Total 2 28" xfId="19315"/>
    <cellStyle name="Total 2 28 2" xfId="25279"/>
    <cellStyle name="Total 2 28 2 2" xfId="37249"/>
    <cellStyle name="Total 2 28 3" xfId="31306"/>
    <cellStyle name="Total 2 29" xfId="19316"/>
    <cellStyle name="Total 2 29 2" xfId="25280"/>
    <cellStyle name="Total 2 29 2 2" xfId="37250"/>
    <cellStyle name="Total 2 29 3" xfId="31307"/>
    <cellStyle name="Total 2 3" xfId="19317"/>
    <cellStyle name="Total 2 3 2" xfId="19318"/>
    <cellStyle name="Total 2 3 2 2" xfId="25282"/>
    <cellStyle name="Total 2 3 2 2 2" xfId="37252"/>
    <cellStyle name="Total 2 3 2 3" xfId="31309"/>
    <cellStyle name="Total 2 3 3" xfId="25281"/>
    <cellStyle name="Total 2 3 3 2" xfId="37251"/>
    <cellStyle name="Total 2 3 4" xfId="31308"/>
    <cellStyle name="Total 2 30" xfId="19319"/>
    <cellStyle name="Total 2 30 2" xfId="25283"/>
    <cellStyle name="Total 2 30 2 2" xfId="37253"/>
    <cellStyle name="Total 2 30 3" xfId="31310"/>
    <cellStyle name="Total 2 31" xfId="19320"/>
    <cellStyle name="Total 2 31 2" xfId="25284"/>
    <cellStyle name="Total 2 31 2 2" xfId="37254"/>
    <cellStyle name="Total 2 31 3" xfId="31311"/>
    <cellStyle name="Total 2 32" xfId="19321"/>
    <cellStyle name="Total 2 32 2" xfId="25285"/>
    <cellStyle name="Total 2 32 2 2" xfId="37255"/>
    <cellStyle name="Total 2 32 3" xfId="31312"/>
    <cellStyle name="Total 2 33" xfId="19322"/>
    <cellStyle name="Total 2 34" xfId="31282"/>
    <cellStyle name="Total 2 4" xfId="19323"/>
    <cellStyle name="Total 2 4 2" xfId="19324"/>
    <cellStyle name="Total 2 4 2 2" xfId="25287"/>
    <cellStyle name="Total 2 4 2 2 2" xfId="37257"/>
    <cellStyle name="Total 2 4 2 3" xfId="31314"/>
    <cellStyle name="Total 2 4 3" xfId="25286"/>
    <cellStyle name="Total 2 4 3 2" xfId="37256"/>
    <cellStyle name="Total 2 4 4" xfId="31313"/>
    <cellStyle name="Total 2 5" xfId="19325"/>
    <cellStyle name="Total 2 5 2" xfId="25288"/>
    <cellStyle name="Total 2 5 2 2" xfId="37258"/>
    <cellStyle name="Total 2 5 3" xfId="31315"/>
    <cellStyle name="Total 2 6" xfId="19326"/>
    <cellStyle name="Total 2 6 2" xfId="25289"/>
    <cellStyle name="Total 2 6 2 2" xfId="37259"/>
    <cellStyle name="Total 2 6 3" xfId="31316"/>
    <cellStyle name="Total 2 7" xfId="19327"/>
    <cellStyle name="Total 2 7 2" xfId="25290"/>
    <cellStyle name="Total 2 7 2 2" xfId="37260"/>
    <cellStyle name="Total 2 7 3" xfId="31317"/>
    <cellStyle name="Total 2 8" xfId="19328"/>
    <cellStyle name="Total 2 8 2" xfId="25291"/>
    <cellStyle name="Total 2 8 2 2" xfId="37261"/>
    <cellStyle name="Total 2 8 3" xfId="31318"/>
    <cellStyle name="Total 2 9" xfId="19329"/>
    <cellStyle name="Total 2 9 2" xfId="25292"/>
    <cellStyle name="Total 2 9 2 2" xfId="37262"/>
    <cellStyle name="Total 2 9 3" xfId="31319"/>
    <cellStyle name="Total 3" xfId="19330"/>
    <cellStyle name="Total 3 10" xfId="19331"/>
    <cellStyle name="Total 3 10 2" xfId="25294"/>
    <cellStyle name="Total 3 10 2 2" xfId="37264"/>
    <cellStyle name="Total 3 10 3" xfId="31321"/>
    <cellStyle name="Total 3 11" xfId="19332"/>
    <cellStyle name="Total 3 11 2" xfId="25295"/>
    <cellStyle name="Total 3 11 2 2" xfId="37265"/>
    <cellStyle name="Total 3 11 3" xfId="31322"/>
    <cellStyle name="Total 3 12" xfId="19333"/>
    <cellStyle name="Total 3 12 2" xfId="25296"/>
    <cellStyle name="Total 3 12 2 2" xfId="37266"/>
    <cellStyle name="Total 3 12 3" xfId="31323"/>
    <cellStyle name="Total 3 13" xfId="19334"/>
    <cellStyle name="Total 3 13 2" xfId="25297"/>
    <cellStyle name="Total 3 13 2 2" xfId="37267"/>
    <cellStyle name="Total 3 13 3" xfId="31324"/>
    <cellStyle name="Total 3 14" xfId="19335"/>
    <cellStyle name="Total 3 14 2" xfId="25298"/>
    <cellStyle name="Total 3 14 2 2" xfId="37268"/>
    <cellStyle name="Total 3 14 3" xfId="31325"/>
    <cellStyle name="Total 3 15" xfId="19336"/>
    <cellStyle name="Total 3 15 2" xfId="25299"/>
    <cellStyle name="Total 3 15 2 2" xfId="37269"/>
    <cellStyle name="Total 3 15 3" xfId="31326"/>
    <cellStyle name="Total 3 16" xfId="19337"/>
    <cellStyle name="Total 3 16 2" xfId="25300"/>
    <cellStyle name="Total 3 16 2 2" xfId="37270"/>
    <cellStyle name="Total 3 16 3" xfId="31327"/>
    <cellStyle name="Total 3 17" xfId="19338"/>
    <cellStyle name="Total 3 17 2" xfId="25301"/>
    <cellStyle name="Total 3 17 2 2" xfId="37271"/>
    <cellStyle name="Total 3 17 3" xfId="31328"/>
    <cellStyle name="Total 3 18" xfId="19339"/>
    <cellStyle name="Total 3 18 2" xfId="25302"/>
    <cellStyle name="Total 3 18 2 2" xfId="37272"/>
    <cellStyle name="Total 3 18 3" xfId="31329"/>
    <cellStyle name="Total 3 19" xfId="19340"/>
    <cellStyle name="Total 3 19 2" xfId="25303"/>
    <cellStyle name="Total 3 19 2 2" xfId="37273"/>
    <cellStyle name="Total 3 19 3" xfId="31330"/>
    <cellStyle name="Total 3 2" xfId="19341"/>
    <cellStyle name="Total 3 2 2" xfId="19342"/>
    <cellStyle name="Total 3 2 2 2" xfId="25305"/>
    <cellStyle name="Total 3 2 2 2 2" xfId="37275"/>
    <cellStyle name="Total 3 2 2 3" xfId="31332"/>
    <cellStyle name="Total 3 2 3" xfId="19343"/>
    <cellStyle name="Total 3 2 3 2" xfId="31333"/>
    <cellStyle name="Total 3 2 4" xfId="25304"/>
    <cellStyle name="Total 3 2 4 2" xfId="37274"/>
    <cellStyle name="Total 3 2 5" xfId="31331"/>
    <cellStyle name="Total 3 20" xfId="19344"/>
    <cellStyle name="Total 3 20 2" xfId="25306"/>
    <cellStyle name="Total 3 20 2 2" xfId="37276"/>
    <cellStyle name="Total 3 20 3" xfId="31334"/>
    <cellStyle name="Total 3 21" xfId="19345"/>
    <cellStyle name="Total 3 21 2" xfId="25307"/>
    <cellStyle name="Total 3 21 2 2" xfId="37277"/>
    <cellStyle name="Total 3 21 3" xfId="31335"/>
    <cellStyle name="Total 3 22" xfId="19346"/>
    <cellStyle name="Total 3 22 2" xfId="25308"/>
    <cellStyle name="Total 3 22 2 2" xfId="37278"/>
    <cellStyle name="Total 3 22 3" xfId="31336"/>
    <cellStyle name="Total 3 23" xfId="19347"/>
    <cellStyle name="Total 3 23 2" xfId="25309"/>
    <cellStyle name="Total 3 23 2 2" xfId="37279"/>
    <cellStyle name="Total 3 23 3" xfId="31337"/>
    <cellStyle name="Total 3 24" xfId="19348"/>
    <cellStyle name="Total 3 24 2" xfId="25310"/>
    <cellStyle name="Total 3 24 2 2" xfId="37280"/>
    <cellStyle name="Total 3 24 3" xfId="31338"/>
    <cellStyle name="Total 3 25" xfId="19349"/>
    <cellStyle name="Total 3 25 2" xfId="19350"/>
    <cellStyle name="Total 3 25 2 2" xfId="25312"/>
    <cellStyle name="Total 3 25 2 2 2" xfId="37282"/>
    <cellStyle name="Total 3 25 2 3" xfId="31340"/>
    <cellStyle name="Total 3 25 3" xfId="25311"/>
    <cellStyle name="Total 3 25 3 2" xfId="37281"/>
    <cellStyle name="Total 3 25 4" xfId="31339"/>
    <cellStyle name="Total 3 26" xfId="19351"/>
    <cellStyle name="Total 3 26 2" xfId="25313"/>
    <cellStyle name="Total 3 26 2 2" xfId="37283"/>
    <cellStyle name="Total 3 26 3" xfId="31341"/>
    <cellStyle name="Total 3 27" xfId="19352"/>
    <cellStyle name="Total 3 28" xfId="25293"/>
    <cellStyle name="Total 3 28 2" xfId="37263"/>
    <cellStyle name="Total 3 29" xfId="31320"/>
    <cellStyle name="Total 3 3" xfId="19353"/>
    <cellStyle name="Total 3 3 2" xfId="25314"/>
    <cellStyle name="Total 3 3 2 2" xfId="37284"/>
    <cellStyle name="Total 3 3 3" xfId="31342"/>
    <cellStyle name="Total 3 4" xfId="19354"/>
    <cellStyle name="Total 3 4 2" xfId="25315"/>
    <cellStyle name="Total 3 4 2 2" xfId="37285"/>
    <cellStyle name="Total 3 4 3" xfId="31343"/>
    <cellStyle name="Total 3 5" xfId="19355"/>
    <cellStyle name="Total 3 5 2" xfId="25316"/>
    <cellStyle name="Total 3 5 2 2" xfId="37286"/>
    <cellStyle name="Total 3 5 3" xfId="31344"/>
    <cellStyle name="Total 3 6" xfId="19356"/>
    <cellStyle name="Total 3 6 2" xfId="25317"/>
    <cellStyle name="Total 3 6 2 2" xfId="37287"/>
    <cellStyle name="Total 3 6 3" xfId="31345"/>
    <cellStyle name="Total 3 7" xfId="19357"/>
    <cellStyle name="Total 3 7 2" xfId="25318"/>
    <cellStyle name="Total 3 7 2 2" xfId="37288"/>
    <cellStyle name="Total 3 7 3" xfId="31346"/>
    <cellStyle name="Total 3 8" xfId="19358"/>
    <cellStyle name="Total 3 8 2" xfId="25319"/>
    <cellStyle name="Total 3 8 2 2" xfId="37289"/>
    <cellStyle name="Total 3 8 3" xfId="31347"/>
    <cellStyle name="Total 3 9" xfId="19359"/>
    <cellStyle name="Total 3 9 2" xfId="25320"/>
    <cellStyle name="Total 3 9 2 2" xfId="37290"/>
    <cellStyle name="Total 3 9 3" xfId="31348"/>
    <cellStyle name="Total 4" xfId="19360"/>
    <cellStyle name="Total 4 10" xfId="19361"/>
    <cellStyle name="Total 4 10 2" xfId="25322"/>
    <cellStyle name="Total 4 10 2 2" xfId="37292"/>
    <cellStyle name="Total 4 10 3" xfId="31350"/>
    <cellStyle name="Total 4 11" xfId="19362"/>
    <cellStyle name="Total 4 11 2" xfId="25323"/>
    <cellStyle name="Total 4 11 2 2" xfId="37293"/>
    <cellStyle name="Total 4 11 3" xfId="31351"/>
    <cellStyle name="Total 4 12" xfId="19363"/>
    <cellStyle name="Total 4 12 2" xfId="25324"/>
    <cellStyle name="Total 4 12 2 2" xfId="37294"/>
    <cellStyle name="Total 4 12 3" xfId="31352"/>
    <cellStyle name="Total 4 13" xfId="19364"/>
    <cellStyle name="Total 4 13 2" xfId="25325"/>
    <cellStyle name="Total 4 13 2 2" xfId="37295"/>
    <cellStyle name="Total 4 13 3" xfId="31353"/>
    <cellStyle name="Total 4 14" xfId="19365"/>
    <cellStyle name="Total 4 14 2" xfId="25326"/>
    <cellStyle name="Total 4 14 2 2" xfId="37296"/>
    <cellStyle name="Total 4 14 3" xfId="31354"/>
    <cellStyle name="Total 4 15" xfId="19366"/>
    <cellStyle name="Total 4 15 2" xfId="25327"/>
    <cellStyle name="Total 4 15 2 2" xfId="37297"/>
    <cellStyle name="Total 4 15 3" xfId="31355"/>
    <cellStyle name="Total 4 16" xfId="19367"/>
    <cellStyle name="Total 4 16 2" xfId="25328"/>
    <cellStyle name="Total 4 16 2 2" xfId="37298"/>
    <cellStyle name="Total 4 16 3" xfId="31356"/>
    <cellStyle name="Total 4 17" xfId="19368"/>
    <cellStyle name="Total 4 17 2" xfId="25329"/>
    <cellStyle name="Total 4 17 2 2" xfId="37299"/>
    <cellStyle name="Total 4 17 3" xfId="31357"/>
    <cellStyle name="Total 4 18" xfId="19369"/>
    <cellStyle name="Total 4 18 2" xfId="25330"/>
    <cellStyle name="Total 4 18 2 2" xfId="37300"/>
    <cellStyle name="Total 4 18 3" xfId="31358"/>
    <cellStyle name="Total 4 19" xfId="19370"/>
    <cellStyle name="Total 4 19 2" xfId="25331"/>
    <cellStyle name="Total 4 19 2 2" xfId="37301"/>
    <cellStyle name="Total 4 19 3" xfId="31359"/>
    <cellStyle name="Total 4 2" xfId="19371"/>
    <cellStyle name="Total 4 2 2" xfId="19372"/>
    <cellStyle name="Total 4 2 2 2" xfId="25333"/>
    <cellStyle name="Total 4 2 2 2 2" xfId="37303"/>
    <cellStyle name="Total 4 2 2 3" xfId="31361"/>
    <cellStyle name="Total 4 2 3" xfId="25332"/>
    <cellStyle name="Total 4 2 3 2" xfId="37302"/>
    <cellStyle name="Total 4 2 4" xfId="31360"/>
    <cellStyle name="Total 4 20" xfId="19373"/>
    <cellStyle name="Total 4 20 2" xfId="25334"/>
    <cellStyle name="Total 4 20 2 2" xfId="37304"/>
    <cellStyle name="Total 4 20 3" xfId="31362"/>
    <cellStyle name="Total 4 21" xfId="19374"/>
    <cellStyle name="Total 4 21 2" xfId="25335"/>
    <cellStyle name="Total 4 21 2 2" xfId="37305"/>
    <cellStyle name="Total 4 21 3" xfId="31363"/>
    <cellStyle name="Total 4 22" xfId="19375"/>
    <cellStyle name="Total 4 22 2" xfId="25336"/>
    <cellStyle name="Total 4 22 2 2" xfId="37306"/>
    <cellStyle name="Total 4 22 3" xfId="31364"/>
    <cellStyle name="Total 4 23" xfId="19376"/>
    <cellStyle name="Total 4 23 2" xfId="25337"/>
    <cellStyle name="Total 4 23 2 2" xfId="37307"/>
    <cellStyle name="Total 4 23 3" xfId="31365"/>
    <cellStyle name="Total 4 24" xfId="19377"/>
    <cellStyle name="Total 4 24 2" xfId="25338"/>
    <cellStyle name="Total 4 24 2 2" xfId="37308"/>
    <cellStyle name="Total 4 24 3" xfId="31366"/>
    <cellStyle name="Total 4 25" xfId="19378"/>
    <cellStyle name="Total 4 25 2" xfId="19379"/>
    <cellStyle name="Total 4 25 2 2" xfId="25340"/>
    <cellStyle name="Total 4 25 2 2 2" xfId="37310"/>
    <cellStyle name="Total 4 25 2 3" xfId="31368"/>
    <cellStyle name="Total 4 25 3" xfId="25339"/>
    <cellStyle name="Total 4 25 3 2" xfId="37309"/>
    <cellStyle name="Total 4 25 4" xfId="31367"/>
    <cellStyle name="Total 4 26" xfId="19380"/>
    <cellStyle name="Total 4 26 2" xfId="25341"/>
    <cellStyle name="Total 4 26 2 2" xfId="37311"/>
    <cellStyle name="Total 4 26 3" xfId="31369"/>
    <cellStyle name="Total 4 27" xfId="19381"/>
    <cellStyle name="Total 4 27 2" xfId="25342"/>
    <cellStyle name="Total 4 27 2 2" xfId="37312"/>
    <cellStyle name="Total 4 27 3" xfId="31370"/>
    <cellStyle name="Total 4 28" xfId="19382"/>
    <cellStyle name="Total 4 28 2" xfId="31371"/>
    <cellStyle name="Total 4 29" xfId="25321"/>
    <cellStyle name="Total 4 29 2" xfId="37291"/>
    <cellStyle name="Total 4 3" xfId="19383"/>
    <cellStyle name="Total 4 3 2" xfId="25343"/>
    <cellStyle name="Total 4 3 2 2" xfId="37313"/>
    <cellStyle name="Total 4 3 3" xfId="31372"/>
    <cellStyle name="Total 4 30" xfId="31349"/>
    <cellStyle name="Total 4 4" xfId="19384"/>
    <cellStyle name="Total 4 4 2" xfId="25344"/>
    <cellStyle name="Total 4 4 2 2" xfId="37314"/>
    <cellStyle name="Total 4 4 3" xfId="31373"/>
    <cellStyle name="Total 4 5" xfId="19385"/>
    <cellStyle name="Total 4 5 2" xfId="25345"/>
    <cellStyle name="Total 4 5 2 2" xfId="37315"/>
    <cellStyle name="Total 4 5 3" xfId="31374"/>
    <cellStyle name="Total 4 6" xfId="19386"/>
    <cellStyle name="Total 4 6 2" xfId="25346"/>
    <cellStyle name="Total 4 6 2 2" xfId="37316"/>
    <cellStyle name="Total 4 6 3" xfId="31375"/>
    <cellStyle name="Total 4 7" xfId="19387"/>
    <cellStyle name="Total 4 7 2" xfId="25347"/>
    <cellStyle name="Total 4 7 2 2" xfId="37317"/>
    <cellStyle name="Total 4 7 3" xfId="31376"/>
    <cellStyle name="Total 4 8" xfId="19388"/>
    <cellStyle name="Total 4 8 2" xfId="25348"/>
    <cellStyle name="Total 4 8 2 2" xfId="37318"/>
    <cellStyle name="Total 4 8 3" xfId="31377"/>
    <cellStyle name="Total 4 9" xfId="19389"/>
    <cellStyle name="Total 4 9 2" xfId="25349"/>
    <cellStyle name="Total 4 9 2 2" xfId="37319"/>
    <cellStyle name="Total 4 9 3" xfId="31378"/>
    <cellStyle name="Total 5" xfId="19390"/>
    <cellStyle name="Total 5 10" xfId="19391"/>
    <cellStyle name="Total 5 10 2" xfId="25351"/>
    <cellStyle name="Total 5 10 2 2" xfId="37321"/>
    <cellStyle name="Total 5 10 3" xfId="31380"/>
    <cellStyle name="Total 5 11" xfId="19392"/>
    <cellStyle name="Total 5 11 2" xfId="25352"/>
    <cellStyle name="Total 5 11 2 2" xfId="37322"/>
    <cellStyle name="Total 5 11 3" xfId="31381"/>
    <cellStyle name="Total 5 12" xfId="19393"/>
    <cellStyle name="Total 5 12 2" xfId="25353"/>
    <cellStyle name="Total 5 12 2 2" xfId="37323"/>
    <cellStyle name="Total 5 12 3" xfId="31382"/>
    <cellStyle name="Total 5 13" xfId="19394"/>
    <cellStyle name="Total 5 13 2" xfId="25354"/>
    <cellStyle name="Total 5 13 2 2" xfId="37324"/>
    <cellStyle name="Total 5 13 3" xfId="31383"/>
    <cellStyle name="Total 5 14" xfId="19395"/>
    <cellStyle name="Total 5 14 2" xfId="25355"/>
    <cellStyle name="Total 5 14 2 2" xfId="37325"/>
    <cellStyle name="Total 5 14 3" xfId="31384"/>
    <cellStyle name="Total 5 15" xfId="19396"/>
    <cellStyle name="Total 5 15 2" xfId="25356"/>
    <cellStyle name="Total 5 15 2 2" xfId="37326"/>
    <cellStyle name="Total 5 15 3" xfId="31385"/>
    <cellStyle name="Total 5 16" xfId="19397"/>
    <cellStyle name="Total 5 16 2" xfId="25357"/>
    <cellStyle name="Total 5 16 2 2" xfId="37327"/>
    <cellStyle name="Total 5 16 3" xfId="31386"/>
    <cellStyle name="Total 5 17" xfId="19398"/>
    <cellStyle name="Total 5 17 2" xfId="25358"/>
    <cellStyle name="Total 5 17 2 2" xfId="37328"/>
    <cellStyle name="Total 5 17 3" xfId="31387"/>
    <cellStyle name="Total 5 18" xfId="19399"/>
    <cellStyle name="Total 5 18 2" xfId="25359"/>
    <cellStyle name="Total 5 18 2 2" xfId="37329"/>
    <cellStyle name="Total 5 18 3" xfId="31388"/>
    <cellStyle name="Total 5 19" xfId="19400"/>
    <cellStyle name="Total 5 19 2" xfId="25360"/>
    <cellStyle name="Total 5 19 2 2" xfId="37330"/>
    <cellStyle name="Total 5 19 3" xfId="31389"/>
    <cellStyle name="Total 5 2" xfId="19401"/>
    <cellStyle name="Total 5 2 2" xfId="25361"/>
    <cellStyle name="Total 5 2 2 2" xfId="37331"/>
    <cellStyle name="Total 5 2 3" xfId="31390"/>
    <cellStyle name="Total 5 20" xfId="19402"/>
    <cellStyle name="Total 5 20 2" xfId="25362"/>
    <cellStyle name="Total 5 20 2 2" xfId="37332"/>
    <cellStyle name="Total 5 20 3" xfId="31391"/>
    <cellStyle name="Total 5 21" xfId="19403"/>
    <cellStyle name="Total 5 21 2" xfId="25363"/>
    <cellStyle name="Total 5 21 2 2" xfId="37333"/>
    <cellStyle name="Total 5 21 3" xfId="31392"/>
    <cellStyle name="Total 5 22" xfId="19404"/>
    <cellStyle name="Total 5 22 2" xfId="25364"/>
    <cellStyle name="Total 5 22 2 2" xfId="37334"/>
    <cellStyle name="Total 5 22 3" xfId="31393"/>
    <cellStyle name="Total 5 23" xfId="19405"/>
    <cellStyle name="Total 5 23 2" xfId="25365"/>
    <cellStyle name="Total 5 23 2 2" xfId="37335"/>
    <cellStyle name="Total 5 23 3" xfId="31394"/>
    <cellStyle name="Total 5 24" xfId="19406"/>
    <cellStyle name="Total 5 24 2" xfId="25366"/>
    <cellStyle name="Total 5 24 2 2" xfId="37336"/>
    <cellStyle name="Total 5 24 3" xfId="31395"/>
    <cellStyle name="Total 5 25" xfId="19407"/>
    <cellStyle name="Total 5 25 2" xfId="25367"/>
    <cellStyle name="Total 5 25 2 2" xfId="37337"/>
    <cellStyle name="Total 5 25 3" xfId="31396"/>
    <cellStyle name="Total 5 26" xfId="19408"/>
    <cellStyle name="Total 5 27" xfId="25350"/>
    <cellStyle name="Total 5 27 2" xfId="37320"/>
    <cellStyle name="Total 5 28" xfId="31379"/>
    <cellStyle name="Total 5 3" xfId="19409"/>
    <cellStyle name="Total 5 3 2" xfId="25368"/>
    <cellStyle name="Total 5 3 2 2" xfId="37338"/>
    <cellStyle name="Total 5 3 3" xfId="31397"/>
    <cellStyle name="Total 5 4" xfId="19410"/>
    <cellStyle name="Total 5 4 2" xfId="25369"/>
    <cellStyle name="Total 5 4 2 2" xfId="37339"/>
    <cellStyle name="Total 5 4 3" xfId="31398"/>
    <cellStyle name="Total 5 5" xfId="19411"/>
    <cellStyle name="Total 5 5 2" xfId="25370"/>
    <cellStyle name="Total 5 5 2 2" xfId="37340"/>
    <cellStyle name="Total 5 5 3" xfId="31399"/>
    <cellStyle name="Total 5 6" xfId="19412"/>
    <cellStyle name="Total 5 6 2" xfId="25371"/>
    <cellStyle name="Total 5 6 2 2" xfId="37341"/>
    <cellStyle name="Total 5 6 3" xfId="31400"/>
    <cellStyle name="Total 5 7" xfId="19413"/>
    <cellStyle name="Total 5 7 2" xfId="25372"/>
    <cellStyle name="Total 5 7 2 2" xfId="37342"/>
    <cellStyle name="Total 5 7 3" xfId="31401"/>
    <cellStyle name="Total 5 8" xfId="19414"/>
    <cellStyle name="Total 5 8 2" xfId="25373"/>
    <cellStyle name="Total 5 8 2 2" xfId="37343"/>
    <cellStyle name="Total 5 8 3" xfId="31402"/>
    <cellStyle name="Total 5 9" xfId="19415"/>
    <cellStyle name="Total 5 9 2" xfId="25374"/>
    <cellStyle name="Total 5 9 2 2" xfId="37344"/>
    <cellStyle name="Total 5 9 3" xfId="31403"/>
    <cellStyle name="Total 6" xfId="19416"/>
    <cellStyle name="Total 6 10" xfId="19417"/>
    <cellStyle name="Total 6 10 2" xfId="25376"/>
    <cellStyle name="Total 6 10 2 2" xfId="37346"/>
    <cellStyle name="Total 6 10 3" xfId="31405"/>
    <cellStyle name="Total 6 11" xfId="19418"/>
    <cellStyle name="Total 6 11 2" xfId="25377"/>
    <cellStyle name="Total 6 11 2 2" xfId="37347"/>
    <cellStyle name="Total 6 11 3" xfId="31406"/>
    <cellStyle name="Total 6 12" xfId="19419"/>
    <cellStyle name="Total 6 12 2" xfId="25378"/>
    <cellStyle name="Total 6 12 2 2" xfId="37348"/>
    <cellStyle name="Total 6 12 3" xfId="31407"/>
    <cellStyle name="Total 6 13" xfId="19420"/>
    <cellStyle name="Total 6 13 2" xfId="25379"/>
    <cellStyle name="Total 6 13 2 2" xfId="37349"/>
    <cellStyle name="Total 6 13 3" xfId="31408"/>
    <cellStyle name="Total 6 14" xfId="19421"/>
    <cellStyle name="Total 6 14 2" xfId="25380"/>
    <cellStyle name="Total 6 14 2 2" xfId="37350"/>
    <cellStyle name="Total 6 14 3" xfId="31409"/>
    <cellStyle name="Total 6 15" xfId="19422"/>
    <cellStyle name="Total 6 15 2" xfId="25381"/>
    <cellStyle name="Total 6 15 2 2" xfId="37351"/>
    <cellStyle name="Total 6 15 3" xfId="31410"/>
    <cellStyle name="Total 6 16" xfId="19423"/>
    <cellStyle name="Total 6 16 2" xfId="25382"/>
    <cellStyle name="Total 6 16 2 2" xfId="37352"/>
    <cellStyle name="Total 6 16 3" xfId="31411"/>
    <cellStyle name="Total 6 17" xfId="19424"/>
    <cellStyle name="Total 6 17 2" xfId="25383"/>
    <cellStyle name="Total 6 17 2 2" xfId="37353"/>
    <cellStyle name="Total 6 17 3" xfId="31412"/>
    <cellStyle name="Total 6 18" xfId="19425"/>
    <cellStyle name="Total 6 18 2" xfId="25384"/>
    <cellStyle name="Total 6 18 2 2" xfId="37354"/>
    <cellStyle name="Total 6 18 3" xfId="31413"/>
    <cellStyle name="Total 6 19" xfId="19426"/>
    <cellStyle name="Total 6 19 2" xfId="25385"/>
    <cellStyle name="Total 6 19 2 2" xfId="37355"/>
    <cellStyle name="Total 6 19 3" xfId="31414"/>
    <cellStyle name="Total 6 2" xfId="19427"/>
    <cellStyle name="Total 6 2 2" xfId="25386"/>
    <cellStyle name="Total 6 2 2 2" xfId="37356"/>
    <cellStyle name="Total 6 2 3" xfId="31415"/>
    <cellStyle name="Total 6 20" xfId="19428"/>
    <cellStyle name="Total 6 20 2" xfId="25387"/>
    <cellStyle name="Total 6 20 2 2" xfId="37357"/>
    <cellStyle name="Total 6 20 3" xfId="31416"/>
    <cellStyle name="Total 6 21" xfId="19429"/>
    <cellStyle name="Total 6 21 2" xfId="25388"/>
    <cellStyle name="Total 6 21 2 2" xfId="37358"/>
    <cellStyle name="Total 6 21 3" xfId="31417"/>
    <cellStyle name="Total 6 22" xfId="19430"/>
    <cellStyle name="Total 6 22 2" xfId="25389"/>
    <cellStyle name="Total 6 22 2 2" xfId="37359"/>
    <cellStyle name="Total 6 22 3" xfId="31418"/>
    <cellStyle name="Total 6 23" xfId="19431"/>
    <cellStyle name="Total 6 23 2" xfId="25390"/>
    <cellStyle name="Total 6 23 2 2" xfId="37360"/>
    <cellStyle name="Total 6 23 3" xfId="31419"/>
    <cellStyle name="Total 6 24" xfId="19432"/>
    <cellStyle name="Total 6 24 2" xfId="25391"/>
    <cellStyle name="Total 6 24 2 2" xfId="37361"/>
    <cellStyle name="Total 6 24 3" xfId="31420"/>
    <cellStyle name="Total 6 25" xfId="19433"/>
    <cellStyle name="Total 6 25 2" xfId="25392"/>
    <cellStyle name="Total 6 25 2 2" xfId="37362"/>
    <cellStyle name="Total 6 25 3" xfId="31421"/>
    <cellStyle name="Total 6 26" xfId="25375"/>
    <cellStyle name="Total 6 26 2" xfId="37345"/>
    <cellStyle name="Total 6 27" xfId="31404"/>
    <cellStyle name="Total 6 3" xfId="19434"/>
    <cellStyle name="Total 6 3 2" xfId="25393"/>
    <cellStyle name="Total 6 3 2 2" xfId="37363"/>
    <cellStyle name="Total 6 3 3" xfId="31422"/>
    <cellStyle name="Total 6 4" xfId="19435"/>
    <cellStyle name="Total 6 4 2" xfId="25394"/>
    <cellStyle name="Total 6 4 2 2" xfId="37364"/>
    <cellStyle name="Total 6 4 3" xfId="31423"/>
    <cellStyle name="Total 6 5" xfId="19436"/>
    <cellStyle name="Total 6 5 2" xfId="25395"/>
    <cellStyle name="Total 6 5 2 2" xfId="37365"/>
    <cellStyle name="Total 6 5 3" xfId="31424"/>
    <cellStyle name="Total 6 6" xfId="19437"/>
    <cellStyle name="Total 6 6 2" xfId="25396"/>
    <cellStyle name="Total 6 6 2 2" xfId="37366"/>
    <cellStyle name="Total 6 6 3" xfId="31425"/>
    <cellStyle name="Total 6 7" xfId="19438"/>
    <cellStyle name="Total 6 7 2" xfId="25397"/>
    <cellStyle name="Total 6 7 2 2" xfId="37367"/>
    <cellStyle name="Total 6 7 3" xfId="31426"/>
    <cellStyle name="Total 6 8" xfId="19439"/>
    <cellStyle name="Total 6 8 2" xfId="25398"/>
    <cellStyle name="Total 6 8 2 2" xfId="37368"/>
    <cellStyle name="Total 6 8 3" xfId="31427"/>
    <cellStyle name="Total 6 9" xfId="19440"/>
    <cellStyle name="Total 6 9 2" xfId="25399"/>
    <cellStyle name="Total 6 9 2 2" xfId="37369"/>
    <cellStyle name="Total 6 9 3" xfId="31428"/>
    <cellStyle name="Total 7" xfId="19441"/>
    <cellStyle name="Total 7 2" xfId="19442"/>
    <cellStyle name="Total 7 2 2" xfId="25401"/>
    <cellStyle name="Total 7 2 2 2" xfId="37371"/>
    <cellStyle name="Total 7 2 3" xfId="31430"/>
    <cellStyle name="Total 7 3" xfId="19443"/>
    <cellStyle name="Total 7 3 2" xfId="25402"/>
    <cellStyle name="Total 7 3 2 2" xfId="37372"/>
    <cellStyle name="Total 7 3 3" xfId="31431"/>
    <cellStyle name="Total 7 4" xfId="19444"/>
    <cellStyle name="Total 7 4 2" xfId="25403"/>
    <cellStyle name="Total 7 4 2 2" xfId="37373"/>
    <cellStyle name="Total 7 4 3" xfId="31432"/>
    <cellStyle name="Total 7 5" xfId="19445"/>
    <cellStyle name="Total 7 5 2" xfId="25404"/>
    <cellStyle name="Total 7 5 2 2" xfId="37374"/>
    <cellStyle name="Total 7 5 3" xfId="31433"/>
    <cellStyle name="Total 7 6" xfId="19446"/>
    <cellStyle name="Total 7 6 2" xfId="25405"/>
    <cellStyle name="Total 7 6 2 2" xfId="37375"/>
    <cellStyle name="Total 7 6 3" xfId="31434"/>
    <cellStyle name="Total 7 7" xfId="25400"/>
    <cellStyle name="Total 7 7 2" xfId="37370"/>
    <cellStyle name="Total 7 8" xfId="31429"/>
    <cellStyle name="Total 8" xfId="19447"/>
    <cellStyle name="Total 8 2" xfId="19448"/>
    <cellStyle name="Total 8 2 2" xfId="25407"/>
    <cellStyle name="Total 8 2 2 2" xfId="37377"/>
    <cellStyle name="Total 8 2 3" xfId="31436"/>
    <cellStyle name="Total 8 3" xfId="19449"/>
    <cellStyle name="Total 8 3 2" xfId="25408"/>
    <cellStyle name="Total 8 3 2 2" xfId="37378"/>
    <cellStyle name="Total 8 3 3" xfId="31437"/>
    <cellStyle name="Total 8 4" xfId="19450"/>
    <cellStyle name="Total 8 4 2" xfId="25409"/>
    <cellStyle name="Total 8 4 2 2" xfId="37379"/>
    <cellStyle name="Total 8 4 3" xfId="31438"/>
    <cellStyle name="Total 8 5" xfId="19451"/>
    <cellStyle name="Total 8 5 2" xfId="25410"/>
    <cellStyle name="Total 8 5 2 2" xfId="37380"/>
    <cellStyle name="Total 8 5 3" xfId="31439"/>
    <cellStyle name="Total 8 6" xfId="19452"/>
    <cellStyle name="Total 8 6 2" xfId="25411"/>
    <cellStyle name="Total 8 6 2 2" xfId="37381"/>
    <cellStyle name="Total 8 6 3" xfId="31440"/>
    <cellStyle name="Total 8 7" xfId="25406"/>
    <cellStyle name="Total 8 7 2" xfId="37376"/>
    <cellStyle name="Total 8 8" xfId="31435"/>
    <cellStyle name="Total 9" xfId="19453"/>
    <cellStyle name="Total 9 2" xfId="19454"/>
    <cellStyle name="Total 9 2 2" xfId="25413"/>
    <cellStyle name="Total 9 2 2 2" xfId="37383"/>
    <cellStyle name="Total 9 2 3" xfId="31442"/>
    <cellStyle name="Total 9 3" xfId="19455"/>
    <cellStyle name="Total 9 3 2" xfId="25414"/>
    <cellStyle name="Total 9 3 2 2" xfId="37384"/>
    <cellStyle name="Total 9 3 3" xfId="31443"/>
    <cellStyle name="Total 9 4" xfId="19456"/>
    <cellStyle name="Total 9 4 2" xfId="25415"/>
    <cellStyle name="Total 9 4 2 2" xfId="37385"/>
    <cellStyle name="Total 9 4 3" xfId="31444"/>
    <cellStyle name="Total 9 5" xfId="19457"/>
    <cellStyle name="Total 9 5 2" xfId="25416"/>
    <cellStyle name="Total 9 5 2 2" xfId="37386"/>
    <cellStyle name="Total 9 5 3" xfId="31445"/>
    <cellStyle name="Total 9 6" xfId="19458"/>
    <cellStyle name="Total 9 6 2" xfId="25417"/>
    <cellStyle name="Total 9 6 2 2" xfId="37387"/>
    <cellStyle name="Total 9 6 3" xfId="31446"/>
    <cellStyle name="Total 9 7" xfId="25412"/>
    <cellStyle name="Total 9 7 2" xfId="37382"/>
    <cellStyle name="Total 9 8" xfId="31441"/>
    <cellStyle name="Unprot" xfId="19459"/>
    <cellStyle name="Unprot 2" xfId="19460"/>
    <cellStyle name="Unprot 2 2" xfId="19461"/>
    <cellStyle name="Unprot 2 2 2" xfId="25419"/>
    <cellStyle name="Unprot 2 2 2 2" xfId="37389"/>
    <cellStyle name="Unprot 2 2 3" xfId="31448"/>
    <cellStyle name="Unprot 2 3" xfId="25418"/>
    <cellStyle name="Unprot 2 3 2" xfId="37388"/>
    <cellStyle name="Unprot 2 4" xfId="31447"/>
    <cellStyle name="Unprot 3" xfId="19462"/>
    <cellStyle name="Unprot 3 2" xfId="19463"/>
    <cellStyle name="Unprot 3 2 2" xfId="25421"/>
    <cellStyle name="Unprot 3 2 2 2" xfId="37391"/>
    <cellStyle name="Unprot 3 2 3" xfId="31450"/>
    <cellStyle name="Unprot 3 3" xfId="25420"/>
    <cellStyle name="Unprot 3 3 2" xfId="37390"/>
    <cellStyle name="Unprot 3 4" xfId="31449"/>
    <cellStyle name="Unprot 4" xfId="19464"/>
    <cellStyle name="Unprot 4 2" xfId="19465"/>
    <cellStyle name="Unprot 4 2 2" xfId="25423"/>
    <cellStyle name="Unprot 4 2 2 2" xfId="37393"/>
    <cellStyle name="Unprot 4 2 3" xfId="31452"/>
    <cellStyle name="Unprot 4 3" xfId="25422"/>
    <cellStyle name="Unprot 4 3 2" xfId="37392"/>
    <cellStyle name="Unprot 4 4" xfId="31451"/>
    <cellStyle name="Unprot 5" xfId="19466"/>
    <cellStyle name="Unprot 5 2" xfId="25424"/>
    <cellStyle name="Unprot 5 2 2" xfId="37394"/>
    <cellStyle name="Unprot 5 3" xfId="31453"/>
    <cellStyle name="Unprot 6" xfId="19467"/>
    <cellStyle name="Unprot 6 2" xfId="25425"/>
    <cellStyle name="Unprot 6 2 2" xfId="37395"/>
    <cellStyle name="Unprot 6 3" xfId="31454"/>
    <cellStyle name="Unprot 7" xfId="19468"/>
    <cellStyle name="Unprot 7 2" xfId="25426"/>
    <cellStyle name="Unprot 7 2 2" xfId="37396"/>
    <cellStyle name="Unprot 7 3" xfId="31455"/>
    <cellStyle name="Unprot 8" xfId="19469"/>
    <cellStyle name="Unprot 8 2" xfId="25427"/>
    <cellStyle name="Unprot 8 2 2" xfId="37397"/>
    <cellStyle name="Unprot 8 3" xfId="31456"/>
    <cellStyle name="Unprot$" xfId="19470"/>
    <cellStyle name="Unprot$ 2" xfId="19471"/>
    <cellStyle name="Unprot$ 2 2" xfId="19472"/>
    <cellStyle name="Unprot$ 2 2 2" xfId="25429"/>
    <cellStyle name="Unprot$ 2 2 2 2" xfId="37399"/>
    <cellStyle name="Unprot$ 2 2 3" xfId="31458"/>
    <cellStyle name="Unprot$ 2 3" xfId="19473"/>
    <cellStyle name="Unprot$ 2 3 2" xfId="25430"/>
    <cellStyle name="Unprot$ 2 3 2 2" xfId="37400"/>
    <cellStyle name="Unprot$ 2 3 3" xfId="31459"/>
    <cellStyle name="Unprot$ 2 4" xfId="19474"/>
    <cellStyle name="Unprot$ 2 4 2" xfId="25431"/>
    <cellStyle name="Unprot$ 2 4 2 2" xfId="37401"/>
    <cellStyle name="Unprot$ 2 4 3" xfId="31460"/>
    <cellStyle name="Unprot$ 2 5" xfId="25428"/>
    <cellStyle name="Unprot$ 2 5 2" xfId="37398"/>
    <cellStyle name="Unprot$ 2 6" xfId="31457"/>
    <cellStyle name="Unprot$ 3" xfId="19475"/>
    <cellStyle name="Unprot$ 3 2" xfId="25432"/>
    <cellStyle name="Unprot$ 3 2 2" xfId="37402"/>
    <cellStyle name="Unprot$ 3 3" xfId="31461"/>
    <cellStyle name="Unprot$ 4" xfId="19476"/>
    <cellStyle name="Unprot$ 4 2" xfId="25433"/>
    <cellStyle name="Unprot$ 4 2 2" xfId="37403"/>
    <cellStyle name="Unprot$ 4 3" xfId="31462"/>
    <cellStyle name="Unprot$ 5" xfId="19477"/>
    <cellStyle name="Unprot$ 5 2" xfId="25434"/>
    <cellStyle name="Unprot$ 5 2 2" xfId="37404"/>
    <cellStyle name="Unprot$ 5 3" xfId="31463"/>
    <cellStyle name="Unprot$ 6" xfId="19478"/>
    <cellStyle name="Unprot$ 6 2" xfId="19479"/>
    <cellStyle name="Unprot$ 6 2 2" xfId="25436"/>
    <cellStyle name="Unprot$ 6 2 2 2" xfId="37406"/>
    <cellStyle name="Unprot$ 6 2 3" xfId="31465"/>
    <cellStyle name="Unprot$ 6 3" xfId="19480"/>
    <cellStyle name="Unprot$ 6 3 2" xfId="25437"/>
    <cellStyle name="Unprot$ 6 3 2 2" xfId="37407"/>
    <cellStyle name="Unprot$ 6 3 3" xfId="31466"/>
    <cellStyle name="Unprot$ 6 4" xfId="25435"/>
    <cellStyle name="Unprot$ 6 4 2" xfId="37405"/>
    <cellStyle name="Unprot$ 6 5" xfId="31464"/>
    <cellStyle name="Unprot$ 7" xfId="19481"/>
    <cellStyle name="Unprot$ 7 2" xfId="25438"/>
    <cellStyle name="Unprot$ 7 2 2" xfId="37408"/>
    <cellStyle name="Unprot$ 7 3" xfId="31467"/>
    <cellStyle name="Unprot$ 8" xfId="19482"/>
    <cellStyle name="Unprot$ 8 2" xfId="25439"/>
    <cellStyle name="Unprot$ 8 2 2" xfId="37409"/>
    <cellStyle name="Unprot$ 8 3" xfId="31468"/>
    <cellStyle name="Unprot$ 9" xfId="19483"/>
    <cellStyle name="Unprot$ 9 2" xfId="25440"/>
    <cellStyle name="Unprot$ 9 2 2" xfId="37410"/>
    <cellStyle name="Unprot$ 9 3" xfId="31469"/>
    <cellStyle name="Unprot_2011 ERRA Nov Cost Model_v2" xfId="19484"/>
    <cellStyle name="Unprotect" xfId="19485"/>
    <cellStyle name="Unprotect 2" xfId="19486"/>
    <cellStyle name="Unprotect 2 2" xfId="25441"/>
    <cellStyle name="Unprotect 2 2 2" xfId="37411"/>
    <cellStyle name="Unprotect 2 3" xfId="31470"/>
    <cellStyle name="Unprotect 3" xfId="19487"/>
    <cellStyle name="Unprotect 3 2" xfId="25442"/>
    <cellStyle name="Unprotect 3 2 2" xfId="37412"/>
    <cellStyle name="Unprotect 3 3" xfId="31471"/>
    <cellStyle name="Unprotect 4" xfId="19488"/>
    <cellStyle name="Unprotect 4 2" xfId="25443"/>
    <cellStyle name="Unprotect 4 2 2" xfId="37413"/>
    <cellStyle name="Unprotect 4 3" xfId="31472"/>
    <cellStyle name="Unprotected" xfId="19489"/>
    <cellStyle name="Unprotected 2" xfId="19490"/>
    <cellStyle name="Unprotected 3" xfId="25444"/>
    <cellStyle name="Unprotected 3 2" xfId="37414"/>
    <cellStyle name="Unprotected 4" xfId="31473"/>
    <cellStyle name="User_Defined_A" xfId="19491"/>
    <cellStyle name="UserInput" xfId="19492"/>
    <cellStyle name="UserInput (no border)" xfId="19493"/>
    <cellStyle name="UserInput (no border) 2" xfId="19494"/>
    <cellStyle name="UserInput (no border) 2 2" xfId="25447"/>
    <cellStyle name="UserInput (no border) 2 2 2" xfId="37417"/>
    <cellStyle name="UserInput (no border) 2 3" xfId="31476"/>
    <cellStyle name="UserInput (no border) 3" xfId="25446"/>
    <cellStyle name="UserInput (no border) 3 2" xfId="37416"/>
    <cellStyle name="UserInput (no border) 4" xfId="31475"/>
    <cellStyle name="UserInput (no border) Lrg" xfId="19495"/>
    <cellStyle name="UserInput (no border) Lrg 2" xfId="25448"/>
    <cellStyle name="UserInput (no border) Lrg 2 2" xfId="37418"/>
    <cellStyle name="UserInput (no border) Lrg 3" xfId="31477"/>
    <cellStyle name="UserInput (no border)_Counterparties" xfId="19496"/>
    <cellStyle name="UserInput (no border, left)" xfId="19497"/>
    <cellStyle name="UserInput (no border, left) 2" xfId="19498"/>
    <cellStyle name="UserInput (no border, left) 2 2" xfId="25450"/>
    <cellStyle name="UserInput (no border, left) 2 2 2" xfId="37420"/>
    <cellStyle name="UserInput (no border, left) 2 3" xfId="31479"/>
    <cellStyle name="UserInput (no border, left) 3" xfId="25449"/>
    <cellStyle name="UserInput (no border, left) 3 2" xfId="37419"/>
    <cellStyle name="UserInput (no border, left) 4" xfId="31478"/>
    <cellStyle name="UserInput (no border, no font)" xfId="19499"/>
    <cellStyle name="UserInput (no border, no font) 2" xfId="19500"/>
    <cellStyle name="UserInput (no border, no font) 2 2" xfId="25452"/>
    <cellStyle name="UserInput (no border, no font) 2 2 2" xfId="37422"/>
    <cellStyle name="UserInput (no border, no font) 2 3" xfId="31481"/>
    <cellStyle name="UserInput (no border, no font) 3" xfId="25451"/>
    <cellStyle name="UserInput (no border, no font) 3 2" xfId="37421"/>
    <cellStyle name="UserInput (no border, no font) 4" xfId="31480"/>
    <cellStyle name="UserInput (no border,bold)" xfId="19501"/>
    <cellStyle name="UserInput (no border,bold) 2" xfId="25453"/>
    <cellStyle name="UserInput (no border,bold) 2 2" xfId="37423"/>
    <cellStyle name="UserInput (no border,bold) 3" xfId="31482"/>
    <cellStyle name="UserInput (white)" xfId="19502"/>
    <cellStyle name="UserInput (white) 2" xfId="19503"/>
    <cellStyle name="UserInput (white) 2 2" xfId="25455"/>
    <cellStyle name="UserInput (white) 2 2 2" xfId="37425"/>
    <cellStyle name="UserInput (white) 2 3" xfId="31484"/>
    <cellStyle name="UserInput (white) 3" xfId="25454"/>
    <cellStyle name="UserInput (white) 3 2" xfId="37424"/>
    <cellStyle name="UserInput (white) 4" xfId="31483"/>
    <cellStyle name="UserInput 10" xfId="19504"/>
    <cellStyle name="UserInput 10 2" xfId="25456"/>
    <cellStyle name="UserInput 10 2 2" xfId="37426"/>
    <cellStyle name="UserInput 10 3" xfId="31485"/>
    <cellStyle name="UserInput 11" xfId="19505"/>
    <cellStyle name="UserInput 11 2" xfId="25457"/>
    <cellStyle name="UserInput 11 2 2" xfId="37427"/>
    <cellStyle name="UserInput 11 3" xfId="31486"/>
    <cellStyle name="UserInput 12" xfId="19506"/>
    <cellStyle name="UserInput 12 2" xfId="25458"/>
    <cellStyle name="UserInput 12 2 2" xfId="37428"/>
    <cellStyle name="UserInput 12 3" xfId="31487"/>
    <cellStyle name="UserInput 13" xfId="19507"/>
    <cellStyle name="UserInput 13 2" xfId="25459"/>
    <cellStyle name="UserInput 13 2 2" xfId="37429"/>
    <cellStyle name="UserInput 13 3" xfId="31488"/>
    <cellStyle name="UserInput 14" xfId="19508"/>
    <cellStyle name="UserInput 14 2" xfId="25460"/>
    <cellStyle name="UserInput 14 2 2" xfId="37430"/>
    <cellStyle name="UserInput 14 3" xfId="31489"/>
    <cellStyle name="UserInput 15" xfId="25445"/>
    <cellStyle name="UserInput 15 2" xfId="37415"/>
    <cellStyle name="UserInput 16" xfId="25572"/>
    <cellStyle name="UserInput 16 2" xfId="37542"/>
    <cellStyle name="UserInput 17" xfId="24632"/>
    <cellStyle name="UserInput 17 2" xfId="36602"/>
    <cellStyle name="UserInput 18" xfId="31474"/>
    <cellStyle name="UserInput 19" xfId="37548"/>
    <cellStyle name="UserInput 2" xfId="19509"/>
    <cellStyle name="UserInput 2 2" xfId="25461"/>
    <cellStyle name="UserInput 2 2 2" xfId="37431"/>
    <cellStyle name="UserInput 2 3" xfId="31490"/>
    <cellStyle name="UserInput 3" xfId="19510"/>
    <cellStyle name="UserInput 3 2" xfId="25462"/>
    <cellStyle name="UserInput 3 2 2" xfId="37432"/>
    <cellStyle name="UserInput 3 3" xfId="31491"/>
    <cellStyle name="UserInput 4" xfId="19511"/>
    <cellStyle name="UserInput 4 2" xfId="25463"/>
    <cellStyle name="UserInput 4 2 2" xfId="37433"/>
    <cellStyle name="UserInput 4 3" xfId="31492"/>
    <cellStyle name="UserInput 5" xfId="19512"/>
    <cellStyle name="UserInput 5 2" xfId="25464"/>
    <cellStyle name="UserInput 5 2 2" xfId="37434"/>
    <cellStyle name="UserInput 5 3" xfId="31493"/>
    <cellStyle name="UserInput 6" xfId="19513"/>
    <cellStyle name="UserInput 6 2" xfId="25465"/>
    <cellStyle name="UserInput 6 2 2" xfId="37435"/>
    <cellStyle name="UserInput 6 3" xfId="31494"/>
    <cellStyle name="UserInput 7" xfId="19514"/>
    <cellStyle name="UserInput 7 2" xfId="25466"/>
    <cellStyle name="UserInput 7 2 2" xfId="37436"/>
    <cellStyle name="UserInput 7 3" xfId="31495"/>
    <cellStyle name="UserInput 8" xfId="19515"/>
    <cellStyle name="UserInput 8 2" xfId="25467"/>
    <cellStyle name="UserInput 8 2 2" xfId="37437"/>
    <cellStyle name="UserInput 8 3" xfId="31496"/>
    <cellStyle name="UserInput 9" xfId="19516"/>
    <cellStyle name="UserInput 9 2" xfId="25468"/>
    <cellStyle name="UserInput 9 2 2" xfId="37438"/>
    <cellStyle name="UserInput 9 3" xfId="31497"/>
    <cellStyle name="UserInput_04-06 Production Month" xfId="19517"/>
    <cellStyle name="Value" xfId="19518"/>
    <cellStyle name="Value 2" xfId="19519"/>
    <cellStyle name="Value 2 2" xfId="25469"/>
    <cellStyle name="Value 2 2 2" xfId="37439"/>
    <cellStyle name="Value 2 3" xfId="31498"/>
    <cellStyle name="Value 3" xfId="19520"/>
    <cellStyle name="Value 3 2" xfId="25470"/>
    <cellStyle name="Value 3 2 2" xfId="37440"/>
    <cellStyle name="Value 3 3" xfId="31499"/>
    <cellStyle name="Vert18" xfId="19521"/>
    <cellStyle name="Vert18 2" xfId="19522"/>
    <cellStyle name="Vert18 2 2" xfId="25472"/>
    <cellStyle name="Vert18 2 2 2" xfId="37442"/>
    <cellStyle name="Vert18 2 3" xfId="31501"/>
    <cellStyle name="Vert18 3" xfId="25471"/>
    <cellStyle name="Vert18 3 2" xfId="37441"/>
    <cellStyle name="Vert18 4" xfId="31500"/>
    <cellStyle name="Vert26" xfId="19523"/>
    <cellStyle name="Vert26 2" xfId="25473"/>
    <cellStyle name="Vert26 2 2" xfId="37443"/>
    <cellStyle name="Vert26 3" xfId="31502"/>
    <cellStyle name="Währung [0]_Compiling Utility Macros" xfId="19524"/>
    <cellStyle name="Währung_Compiling Utility Macros" xfId="19525"/>
    <cellStyle name="Warning Text 10" xfId="19526"/>
    <cellStyle name="Warning Text 10 2" xfId="25474"/>
    <cellStyle name="Warning Text 10 2 2" xfId="37444"/>
    <cellStyle name="Warning Text 10 3" xfId="31503"/>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2 2 2" xfId="37446"/>
    <cellStyle name="Warning Text 2 2 2 3" xfId="31505"/>
    <cellStyle name="Warning Text 2 2 3" xfId="19532"/>
    <cellStyle name="Warning Text 2 2 3 2" xfId="25477"/>
    <cellStyle name="Warning Text 2 2 3 2 2" xfId="37447"/>
    <cellStyle name="Warning Text 2 2 3 3" xfId="31506"/>
    <cellStyle name="Warning Text 2 2 4" xfId="25475"/>
    <cellStyle name="Warning Text 2 2 4 2" xfId="37445"/>
    <cellStyle name="Warning Text 2 2 5" xfId="31504"/>
    <cellStyle name="Warning Text 2 3" xfId="19533"/>
    <cellStyle name="Warning Text 2 3 2" xfId="25478"/>
    <cellStyle name="Warning Text 2 3 2 2" xfId="37448"/>
    <cellStyle name="Warning Text 2 3 3" xfId="31507"/>
    <cellStyle name="Warning Text 2 4" xfId="19534"/>
    <cellStyle name="Warning Text 2 4 2" xfId="25479"/>
    <cellStyle name="Warning Text 2 4 2 2" xfId="37449"/>
    <cellStyle name="Warning Text 2 4 3" xfId="31508"/>
    <cellStyle name="Warning Text 2 5" xfId="19535"/>
    <cellStyle name="Warning Text 2 5 2" xfId="25480"/>
    <cellStyle name="Warning Text 2 5 2 2" xfId="37450"/>
    <cellStyle name="Warning Text 2 5 3" xfId="31509"/>
    <cellStyle name="Warning Text 2 6" xfId="19536"/>
    <cellStyle name="Warning Text 2 6 2" xfId="25481"/>
    <cellStyle name="Warning Text 2 6 2 2" xfId="37451"/>
    <cellStyle name="Warning Text 2 6 3" xfId="31510"/>
    <cellStyle name="Warning Text 2 7" xfId="19537"/>
    <cellStyle name="Warning Text 2 7 2" xfId="25482"/>
    <cellStyle name="Warning Text 2 7 2 2" xfId="37452"/>
    <cellStyle name="Warning Text 2 7 3" xfId="31511"/>
    <cellStyle name="Warning Text 2 8" xfId="19538"/>
    <cellStyle name="Warning Text 2 8 2" xfId="25483"/>
    <cellStyle name="Warning Text 2 8 2 2" xfId="37453"/>
    <cellStyle name="Warning Text 2 8 3" xfId="31512"/>
    <cellStyle name="Warning Text 3" xfId="19539"/>
    <cellStyle name="Warning Text 3 2" xfId="19540"/>
    <cellStyle name="Warning Text 3 2 2" xfId="19541"/>
    <cellStyle name="Warning Text 3 2 2 2" xfId="25486"/>
    <cellStyle name="Warning Text 3 2 2 2 2" xfId="37456"/>
    <cellStyle name="Warning Text 3 2 2 3" xfId="31515"/>
    <cellStyle name="Warning Text 3 2 3" xfId="25485"/>
    <cellStyle name="Warning Text 3 2 3 2" xfId="37455"/>
    <cellStyle name="Warning Text 3 2 4" xfId="31514"/>
    <cellStyle name="Warning Text 3 3" xfId="19542"/>
    <cellStyle name="Warning Text 3 3 2" xfId="25487"/>
    <cellStyle name="Warning Text 3 3 2 2" xfId="37457"/>
    <cellStyle name="Warning Text 3 3 3" xfId="31516"/>
    <cellStyle name="Warning Text 3 4" xfId="19543"/>
    <cellStyle name="Warning Text 3 5" xfId="25484"/>
    <cellStyle name="Warning Text 3 5 2" xfId="37454"/>
    <cellStyle name="Warning Text 3 6" xfId="31513"/>
    <cellStyle name="Warning Text 4" xfId="19544"/>
    <cellStyle name="Warning Text 4 2" xfId="19545"/>
    <cellStyle name="Warning Text 4 2 2" xfId="19546"/>
    <cellStyle name="Warning Text 4 2 2 2" xfId="25490"/>
    <cellStyle name="Warning Text 4 2 2 2 2" xfId="37460"/>
    <cellStyle name="Warning Text 4 2 2 3" xfId="31519"/>
    <cellStyle name="Warning Text 4 2 3" xfId="25489"/>
    <cellStyle name="Warning Text 4 2 3 2" xfId="37459"/>
    <cellStyle name="Warning Text 4 2 4" xfId="31518"/>
    <cellStyle name="Warning Text 4 3" xfId="19547"/>
    <cellStyle name="Warning Text 4 3 2" xfId="25491"/>
    <cellStyle name="Warning Text 4 3 2 2" xfId="37461"/>
    <cellStyle name="Warning Text 4 3 3" xfId="31520"/>
    <cellStyle name="Warning Text 4 4" xfId="19548"/>
    <cellStyle name="Warning Text 4 5" xfId="25488"/>
    <cellStyle name="Warning Text 4 5 2" xfId="37458"/>
    <cellStyle name="Warning Text 4 6" xfId="31517"/>
    <cellStyle name="Warning Text 5" xfId="19549"/>
    <cellStyle name="Warning Text 5 2" xfId="19550"/>
    <cellStyle name="Warning Text 5 3" xfId="25492"/>
    <cellStyle name="Warning Text 5 3 2" xfId="37462"/>
    <cellStyle name="Warning Text 5 4" xfId="31521"/>
    <cellStyle name="Warning Text 6" xfId="19551"/>
    <cellStyle name="Warning Text 6 2" xfId="25493"/>
    <cellStyle name="Warning Text 6 2 2" xfId="37463"/>
    <cellStyle name="Warning Text 6 3" xfId="31522"/>
    <cellStyle name="Warning Text 7" xfId="19552"/>
    <cellStyle name="Warning Text 7 2" xfId="25494"/>
    <cellStyle name="Warning Text 7 2 2" xfId="37464"/>
    <cellStyle name="Warning Text 7 3" xfId="31523"/>
    <cellStyle name="Warning Text 8" xfId="19553"/>
    <cellStyle name="Warning Text 8 2" xfId="25495"/>
    <cellStyle name="Warning Text 8 2 2" xfId="37465"/>
    <cellStyle name="Warning Text 8 3" xfId="31524"/>
    <cellStyle name="Warning Text 9" xfId="19554"/>
    <cellStyle name="Warning Text 9 2" xfId="25496"/>
    <cellStyle name="Warning Text 9 2 2" xfId="37466"/>
    <cellStyle name="Warning Text 9 3" xfId="31525"/>
    <cellStyle name="Year" xfId="19555"/>
    <cellStyle name="Year 2" xfId="19556"/>
    <cellStyle name="Year 3" xfId="25497"/>
    <cellStyle name="Year 3 2" xfId="37467"/>
    <cellStyle name="Year 4" xfId="31526"/>
    <cellStyle name="Yellow" xfId="19557"/>
    <cellStyle name="Yellow 2" xfId="31527"/>
    <cellStyle name="⠠散瑮牥搩 䠀礀瀀攀爀氀椀渀欀" xfId="19558"/>
    <cellStyle name="⠠散瑮牥搩 䠀礀瀀攀爀氀椀渀欀 2" xfId="25498"/>
    <cellStyle name="⠠散瑮牥搩 䠀礀瀀攀爀氀椀渀欀 2 2" xfId="37468"/>
    <cellStyle name="⠠散瑮牥搩 䠀礀瀀攀爀氀椀渀欀 3" xfId="31528"/>
    <cellStyle name="⠠敬瑦爩搩 䠀礀瀀攀爀氀椀" xfId="19559"/>
    <cellStyle name="⠠敬瑦爩搩 䠀礀瀀攀爀氀椀 2" xfId="25499"/>
    <cellStyle name="⠠敬瑦爩搩 䠀礀瀀攀爀氀椀 2 2" xfId="37469"/>
    <cellStyle name="⠠敬瑦爩搩 䠀礀瀀攀爀氀椀 3" xfId="31529"/>
    <cellStyle name="⠠楲桧⥴搩 䠀礀瀀攀爀氀椀渀" xfId="19560"/>
    <cellStyle name="⠠楲桧⥴搩 䠀礀瀀攀爀氀椀渀 2" xfId="25500"/>
    <cellStyle name="⠠楲桧⥴搩 䠀礀瀀攀爀氀椀渀 2 2" xfId="37470"/>
    <cellStyle name="⠠楲桧⥴搩 䠀礀瀀攀爀氀椀渀 3" xfId="31530"/>
    <cellStyle name="ㅧ氲畣慬楴湯䡳礀" xfId="19561"/>
    <cellStyle name="ㅧ氲畣慬楴湯䡳礀 2" xfId="25501"/>
    <cellStyle name="ㅧ氲畣慬楴湯䡳礀 2 2" xfId="37471"/>
    <cellStyle name="ㅧ氲畣慬楴湯䡳礀 3" xfId="31531"/>
    <cellStyle name="㉧氲畣慬楴湯䡳礀" xfId="19562"/>
    <cellStyle name="㉧氲畣慬楴湯䡳礀 2" xfId="25502"/>
    <cellStyle name="㉧氲畣慬楴湯䡳礀 2 2" xfId="37472"/>
    <cellStyle name="㉧氲畣慬楴湯䡳礀 3" xfId="31532"/>
    <cellStyle name="匠祴敬弱䍃R礀瀀攀爀氀椀渀欀" xfId="19563"/>
    <cellStyle name="匠祴敬弱䍃R礀瀀攀爀氀椀渀欀 2" xfId="25503"/>
    <cellStyle name="匠祴敬弱䍃R礀瀀攀爀氀椀渀欀 2 2" xfId="37473"/>
    <cellStyle name="匠祴敬弱䍃R礀瀀攀爀氀椀渀欀 3" xfId="31533"/>
    <cellStyle name="匠祴敬琱嵎⡜␢⌢⌬〣〮⥜〰〰〰" xfId="19564"/>
    <cellStyle name="匠祴敬琱嵎⡜␢⌢⌬〣〮⥜〰〰〰 2" xfId="25504"/>
    <cellStyle name="匠祴敬琱嵎⡜␢⌢⌬〣〮⥜〰〰〰 2 2" xfId="37474"/>
    <cellStyle name="匠祴敬琱嵎⡜␢⌢⌬〣〮⥜〰〰〰 3" xfId="31534"/>
    <cellStyle name="匠祴敬琲嵎⡜␢⌢⌬〣〮⥜〰〰〰" xfId="19565"/>
    <cellStyle name="匠祴敬琲嵎⡜␢⌢⌬〣〮⥜〰〰〰 2" xfId="25505"/>
    <cellStyle name="匠祴敬琲嵎⡜␢⌢⌬〣〮⥜〰〰〰 2 2" xfId="37475"/>
    <cellStyle name="匠祴敬琲嵎⡜␢⌢⌬〣〮⥜〰〰〰 3" xfId="31535"/>
    <cellStyle name="匠祴敬琳嵎⡜␢⌢⌬〣〮⥜〰〰〰" xfId="19566"/>
    <cellStyle name="匠祴敬琳嵎⡜␢⌢⌬〣〮⥜〰〰〰 2" xfId="25506"/>
    <cellStyle name="匠祴敬琳嵎⡜␢⌢⌬〣〮⥜〰〰〰 2 2" xfId="37476"/>
    <cellStyle name="匠祴敬琳嵎⡜␢⌢⌬〣〮⥜〰〰〰 3" xfId="31536"/>
    <cellStyle name="匠祴敬琴嵎⡜␢⌢⌬〣〮⥜〰〰〰" xfId="19567"/>
    <cellStyle name="匠祴敬琴嵎⡜␢⌢⌬〣〮⥜〰〰〰 2" xfId="25507"/>
    <cellStyle name="匠祴敬琴嵎⡜␢⌢⌬〣〮⥜〰〰〰 2 2" xfId="37477"/>
    <cellStyle name="匠祴敬琴嵎⡜␢⌢⌬〣〮⥜〰〰〰 3" xfId="31537"/>
    <cellStyle name="匠祴敬琵嵎⡜␢⌢⌬〣〮⥜〰〰〰" xfId="19568"/>
    <cellStyle name="匠祴敬琵嵎⡜␢⌢⌬〣〮⥜〰〰〰 2" xfId="25508"/>
    <cellStyle name="匠祴敬琵嵎⡜␢⌢⌬〣〮⥜〰〰〰 2 2" xfId="37478"/>
    <cellStyle name="匠祴敬琵嵎⡜␢⌢⌬〣〮⥜〰〰〰 3" xfId="31538"/>
    <cellStyle name="匠祴敬琶嵎⡜␢⌢⌬〣〮⥜〰〰〰" xfId="19569"/>
    <cellStyle name="匠祴敬琶嵎⡜␢⌢⌬〣〮⥜〰〰〰 2" xfId="25509"/>
    <cellStyle name="匠祴敬琶嵎⡜␢⌢⌬〣〮⥜〰〰〰 2 2" xfId="37479"/>
    <cellStyle name="匠祴敬琶嵎⡜␢⌢⌬〣〮⥜〰〰〰 3" xfId="31539"/>
    <cellStyle name="匠祴敬琷嵎⡜␢⌢⌬〣〮⥜〰〰〰" xfId="19570"/>
    <cellStyle name="匠祴敬琷嵎⡜␢⌢⌬〣〮⥜〰〰〰 2" xfId="25510"/>
    <cellStyle name="匠祴敬琷嵎⡜␢⌢⌬〣〮⥜〰〰〰 2 2" xfId="37480"/>
    <cellStyle name="匠祴敬琷嵎⡜␢⌢⌬〣〮⥜〰〰〰 3" xfId="31540"/>
    <cellStyle name="匠祴敬琸嵎⡜␢⌢⌬〣〮⥜〰〰〰" xfId="19571"/>
    <cellStyle name="匠祴敬琸嵎⡜␢⌢⌬〣〮⥜〰〰〰 2" xfId="25511"/>
    <cellStyle name="匠祴敬琸嵎⡜␢⌢⌬〣〮⥜〰〰〰 2 2" xfId="37481"/>
    <cellStyle name="匠祴敬琸嵎⡜␢⌢⌬〣〮⥜〰〰〰 3" xfId="31541"/>
    <cellStyle name="弰䍃敒琸嵎⡜␢⌢⌬" xfId="19572"/>
    <cellStyle name="弰䍃敒琸嵎⡜␢⌢⌬ 2" xfId="25512"/>
    <cellStyle name="弰䍃敒琸嵎⡜␢⌢⌬ 2 2" xfId="37482"/>
    <cellStyle name="弰䍃敒琸嵎⡜␢⌢⌬ 3" xfId="31542"/>
    <cellStyle name="彤偅⁌䅄䅔剃 嬀　崀" xfId="19573"/>
    <cellStyle name="彤偅⁌䅄䅔剃 嬀　崀 2" xfId="25513"/>
    <cellStyle name="彤偅⁌䅄䅔剃 嬀　崀 2 2" xfId="37483"/>
    <cellStyle name="彤偅⁌䅄䅔剃 嬀　崀 3" xfId="31543"/>
    <cellStyle name="愀 嬀　崀" xfId="19574"/>
    <cellStyle name="愀 嬀　崀 2" xfId="25514"/>
    <cellStyle name="愀 嬀　崀 2 2" xfId="37484"/>
    <cellStyle name="愀 嬀　崀 3" xfId="31544"/>
    <cellStyle name="愠楬湧敭瑮嵎⡜␢⌢⌬〣〮⥜〰〰〰" xfId="19575"/>
    <cellStyle name="愠楬湧敭瑮嵎⡜␢⌢⌬〣〮⥜〰〰〰 2" xfId="25515"/>
    <cellStyle name="愠楬湧敭瑮嵎⡜␢⌢⌬〣〮⥜〰〰〰 2 2" xfId="37485"/>
    <cellStyle name="愠楬湧敭瑮嵎⡜␢⌢⌬〣〮⥜〰〰〰 3" xfId="31545"/>
    <cellStyle name="慴椠灮瑵䍟剃礀 嬀　" xfId="19576"/>
    <cellStyle name="慴椠灮瑵䍟剃礀 嬀　 2" xfId="25516"/>
    <cellStyle name="慴椠灮瑵䍟剃礀 嬀　 2 2" xfId="37486"/>
    <cellStyle name="慴椠灮瑵䍟剃礀 嬀　 3" xfId="31546"/>
    <cellStyle name="损污畣慬楴湯䡳礀瀀攀爀氀椀渀欀" xfId="19577"/>
    <cellStyle name="损污畣慬楴湯䡳礀瀀攀爀氀椀渀欀 2" xfId="25517"/>
    <cellStyle name="损污畣慬楴湯䡳礀瀀攀爀氀椀渀欀 2 2" xfId="37487"/>
    <cellStyle name="损污畣慬楴湯䡳礀瀀攀爀氀椀渀欀 3" xfId="31547"/>
    <cellStyle name="⁥敎⁷潒慭" xfId="19578"/>
    <cellStyle name="⁥敎⁷潒慭 2" xfId="25518"/>
    <cellStyle name="⁥敎⁷潒慭 2 2" xfId="37488"/>
    <cellStyle name="⁥敎⁷潒慭 3" xfId="31548"/>
    <cellStyle name="⁳敎⁷潒慭彮䍃牒瘬散瑮牥 敬瑦" xfId="19579"/>
    <cellStyle name="⁳敎⁷潒慭彮䍃牒瘬散瑮牥 敬瑦 2" xfId="25519"/>
    <cellStyle name="⁳敎⁷潒慭彮䍃牒瘬散瑮牥 敬瑦 2 2" xfId="37489"/>
    <cellStyle name="⁳敎⁷潒慭彮䍃牒瘬散瑮牥 敬瑦 3" xfId="31549"/>
    <cellStyle name="敬瑦洩弩䍃R礀瀀攀爀氀椀渀" xfId="19580"/>
    <cellStyle name="敬瑦洩弩䍃R礀瀀攀爀氀椀渀 2" xfId="25520"/>
    <cellStyle name="敬瑦洩弩䍃R礀瀀攀爀氀椀渀 2 2" xfId="37490"/>
    <cellStyle name="敬瑦洩弩䍃R礀瀀攀爀氀椀渀 3" xfId="31550"/>
    <cellStyle name="整椠灮瑵" xfId="19581"/>
    <cellStyle name="整椠灮瑵 2" xfId="25521"/>
    <cellStyle name="整椠灮瑵 2 2" xfId="37491"/>
    <cellStyle name="整椠灮瑵 3" xfId="31551"/>
    <cellStyle name="整氠湯瑧䍟剃礀 嬀" xfId="19582"/>
    <cellStyle name="整氠湯瑧䍟剃礀 嬀 2" xfId="25522"/>
    <cellStyle name="整氠湯瑧䍟剃礀 嬀 2 2" xfId="37492"/>
    <cellStyle name="整氠湯瑧䍟剃礀 嬀 3" xfId="31552"/>
    <cellStyle name="整猠潨瑲䍟剃礀 嬀　" xfId="19583"/>
    <cellStyle name="整猠潨瑲䍟剃礀 嬀　 2" xfId="25523"/>
    <cellStyle name="整猠潨瑲䍟剃礀 嬀　 2 2" xfId="37493"/>
    <cellStyle name="整猠潨瑲䍟剃礀 嬀　 3" xfId="31553"/>
    <cellStyle name="整䕟䱐䐠呁剁礀 嬀　崀" xfId="19584"/>
    <cellStyle name="整䕟䱐䐠呁剁礀 嬀　崀 2" xfId="25524"/>
    <cellStyle name="整䕟䱐䐠呁剁礀 嬀　崀 2 2" xfId="37494"/>
    <cellStyle name="整䕟䱐䐠呁剁礀 嬀　崀 3" xfId="31554"/>
    <cellStyle name="敹䕟䱐" xfId="19585"/>
    <cellStyle name="敹䕟䱐 2" xfId="25525"/>
    <cellStyle name="敹䕟䱐 2 2" xfId="37495"/>
    <cellStyle name="敹䕟䱐 3" xfId="31555"/>
    <cellStyle name="桝瑩⥥弩䍃R礀瀀" xfId="19586"/>
    <cellStyle name="桝瑩⥥弩䍃R礀瀀 2" xfId="25526"/>
    <cellStyle name="桝瑩⥥弩䍃R礀瀀 2 2" xfId="37496"/>
    <cellStyle name="桝瑩⥥弩䍃R礀瀀 3" xfId="31556"/>
    <cellStyle name="桝瑩⥥弩䍃R礀瀀攀" xfId="19587"/>
    <cellStyle name="桝瑩⥥弩䍃R礀瀀攀 2" xfId="25527"/>
    <cellStyle name="桝瑩⥥弩䍃R礀瀀攀 2 2" xfId="37497"/>
    <cellStyle name="桝瑩⥥弩䍃R礀瀀攀 3" xfId="31557"/>
    <cellStyle name="桷瑩⥥弩䍃R礀瀀攀爀氀椀渀欀" xfId="19588"/>
    <cellStyle name="桷瑩⥥弩䍃R礀瀀攀爀氀椀渀欀 2" xfId="25528"/>
    <cellStyle name="桷瑩⥥弩䍃R礀瀀攀爀氀椀渀欀 2 2" xfId="37498"/>
    <cellStyle name="桷瑩⥥弩䍃R礀瀀攀爀氀椀渀欀 3" xfId="31558"/>
    <cellStyle name="業摤敬弩䍃R礀瀀攀爀氀椀渀欀" xfId="19589"/>
    <cellStyle name="業摤敬弩䍃R礀瀀攀爀氀椀渀欀 2" xfId="25529"/>
    <cellStyle name="業摤敬弩䍃R礀瀀攀爀氀椀渀欀 2 2" xfId="37499"/>
    <cellStyle name="業摤敬弩䍃R礀瀀攀爀氀椀渀欀 3" xfId="31559"/>
    <cellStyle name="楲桧⥴弩䍃R礀瀀攀爀氀椀渀欀" xfId="19590"/>
    <cellStyle name="楲桧⥴弩䍃R礀瀀攀爀氀椀渀欀 2" xfId="25530"/>
    <cellStyle name="楲桧⥴弩䍃R礀瀀攀爀氀椀渀欀 2 2" xfId="37500"/>
    <cellStyle name="楲桧⥴弩䍃R礀瀀攀爀氀椀渀欀 3" xfId="31560"/>
    <cellStyle name="氀漀眀攀搀 " xfId="19591"/>
    <cellStyle name="氀漀眀攀搀  2" xfId="25531"/>
    <cellStyle name="氀漀眀攀搀  2 2" xfId="37501"/>
    <cellStyle name="氀漀眀攀搀  3" xfId="31561"/>
    <cellStyle name="⁧氱畣慬楴湯䡳礀瀀" xfId="19592"/>
    <cellStyle name="⁧氱畣慬楴湯䡳礀瀀 2" xfId="25532"/>
    <cellStyle name="⁧氱畣慬楴湯䡳礀瀀 2 2" xfId="37502"/>
    <cellStyle name="⁧氱畣慬楴湯䡳礀瀀 3" xfId="31562"/>
    <cellStyle name="⁧氲畣慬楴湯䡳礀瀀" xfId="19593"/>
    <cellStyle name="⁧氲畣慬楴湯䡳礀瀀 2" xfId="25533"/>
    <cellStyle name="⁧氲畣慬楴湯䡳礀瀀 2 2" xfId="37503"/>
    <cellStyle name="⁧氲畣慬楴湯䡳礀瀀 3" xfId="31563"/>
    <cellStyle name="汮⁹戨瑯潴⁭慴汢⥥攀爀氀椀渀欀" xfId="19594"/>
    <cellStyle name="汮⁹戨瑯潴⁭慴汢⥥攀爀氀椀渀欀 2" xfId="25534"/>
    <cellStyle name="汮⁹戨瑯潴⁭慴汢⥥攀爀氀椀渀欀 2 2" xfId="37504"/>
    <cellStyle name="汮⁹戨瑯潴⁭慴汢⥥攀爀氀椀渀欀 3" xfId="31564"/>
    <cellStyle name="汮⁹挨污⥣⁭慴汢⥥攀爀氀椀渀欀" xfId="19595"/>
    <cellStyle name="汮⁹挨污⥣⁭慴汢⥥攀爀氀椀渀欀 2" xfId="25535"/>
    <cellStyle name="汮⁹挨污⥣⁭慴汢⥥攀爀氀椀渀欀 2 2" xfId="37505"/>
    <cellStyle name="汮⁹挨污⥣⁭慴汢⥥攀爀氀椀渀欀 3" xfId="31565"/>
    <cellStyle name="汮⁹挨污Ᵽ氠晥⥴⥥攀爀氀椀渀欀" xfId="19596"/>
    <cellStyle name="汮⁹挨污Ᵽ氠晥⥴⥥攀爀氀椀渀欀 2" xfId="25536"/>
    <cellStyle name="汮⁹挨污Ᵽ氠晥⥴⥥攀爀氀椀渀欀 2 2" xfId="37506"/>
    <cellStyle name="汮⁹挨污Ᵽ氠晥⥴⥥攀爀氀椀渀欀 3" xfId="31566"/>
    <cellStyle name="汮⁹挨污Ᵽ渠⁯潢摲牥爩氀椀渀欀" xfId="19597"/>
    <cellStyle name="汮⁹挨污Ᵽ渠⁯潢摲牥爩氀椀渀欀 2" xfId="25537"/>
    <cellStyle name="汮⁹挨污Ᵽ渠⁯潢摲牥爩氀椀渀欀 2 2" xfId="37507"/>
    <cellStyle name="汮⁹挨污Ᵽ渠⁯潢摲牥爩氀椀渀欀 3" xfId="31567"/>
    <cellStyle name="汮⁹栨慥敤⥲⁯潢摲牥爩氀椀渀欀" xfId="19598"/>
    <cellStyle name="汮⁹栨慥敤⥲⁯潢摲牥爩氀椀渀欀 2" xfId="25538"/>
    <cellStyle name="汮⁹栨慥敤⥲⁯潢摲牥爩氀椀渀欀 2 2" xfId="37508"/>
    <cellStyle name="汮⁹栨慥敤⥲⁯潢摲牥爩氀椀渀欀 3" xfId="31568"/>
    <cellStyle name="汮⁹栨慥敤Ⱳ挠湥整⥲爩氀椀渀欀" xfId="19599"/>
    <cellStyle name="汮⁹栨慥敤Ⱳ挠湥整⥲爩氀椀渀欀 2" xfId="25539"/>
    <cellStyle name="汮⁹栨慥敤Ⱳ挠湥整⥲爩氀椀渀欀 2 2" xfId="37509"/>
    <cellStyle name="汮⁹栨慥敤Ⱳ挠湥整⥲爩氀椀渀欀 3" xfId="31569"/>
    <cellStyle name="汮⁹栨慥敤Ⱳ氠晥⥴⥲爩氀椀渀欀" xfId="19600"/>
    <cellStyle name="汮⁹栨慥敤Ⱳ氠晥⥴⥲爩氀椀渀欀 2" xfId="25540"/>
    <cellStyle name="汮⁹栨慥敤Ⱳ氠晥⥴⥲爩氀椀渀欀 2 2" xfId="37510"/>
    <cellStyle name="汮⁹栨慥敤Ⱳ氠晥⥴⥲爩氀椀渀欀 3" xfId="31570"/>
    <cellStyle name="汮⁹栨慥敤Ⱳ渠⁯潢摲牥‬敬瑦欩" xfId="19601"/>
    <cellStyle name="汮⁹栨慥敤Ⱳ渠⁯潢摲牥‬敬瑦欩 2" xfId="25541"/>
    <cellStyle name="汮⁹栨慥敤Ⱳ渠⁯潢摲牥‬敬瑦欩 2 2" xfId="37511"/>
    <cellStyle name="汮⁹栨慥敤Ⱳ渠⁯潢摲牥‬敬瑦欩 3" xfId="31571"/>
    <cellStyle name="汮⁹栨慥敤Ⱳ渠⁯潢摲牥氩椀渀欀" xfId="19602"/>
    <cellStyle name="汮⁹栨慥敤Ⱳ渠⁯潢摲牥氩椀渀欀 2" xfId="25542"/>
    <cellStyle name="汮⁹栨慥敤Ⱳ渠⁯潢摲牥氩椀渀欀 2 2" xfId="37512"/>
    <cellStyle name="汮⁹栨慥敤Ⱳ渠⁯潢摲牥氩椀渀欀 3" xfId="31572"/>
    <cellStyle name="汮⁹氨晥⥴Ⱳ渠⁯潢摲牥‬敬瑦欩" xfId="19603"/>
    <cellStyle name="汮⁹氨晥⥴Ⱳ渠⁯潢摲牥‬敬瑦欩 2" xfId="25543"/>
    <cellStyle name="汮⁹氨晥⥴Ⱳ渠⁯潢摲牥‬敬瑦欩 2 2" xfId="37513"/>
    <cellStyle name="汮⁹氨晥⥴Ⱳ渠⁯潢摲牥‬敬瑦欩 3" xfId="31573"/>
    <cellStyle name="汮⁹渨慯楬湧爩瘬散瑮牥 敬瑦欩" xfId="19604"/>
    <cellStyle name="汮⁹渨慯楬湧爩瘬散瑮牥 敬瑦欩 2" xfId="25544"/>
    <cellStyle name="汮⁹渨慯楬湧爩瘬散瑮牥 敬瑦欩 2 2" xfId="37514"/>
    <cellStyle name="汮⁹渨慯楬湧爩瘬散瑮牥 敬瑦欩 3" xfId="31574"/>
    <cellStyle name="汮⁹渨⁯潢摲牥 潢摲牥‬敬瑦欩" xfId="19605"/>
    <cellStyle name="汮⁹渨⁯潢摲牥 潢摲牥‬敬瑦欩 2" xfId="25545"/>
    <cellStyle name="汮⁹渨⁯潢摲牥 潢摲牥‬敬瑦欩 2 2" xfId="37515"/>
    <cellStyle name="汮⁹渨⁯潢摲牥 潢摲牥‬敬瑦欩 3" xfId="31575"/>
    <cellStyle name="汮⁹渨⁯潢摲牥瘬散瑮牥 敬瑦欩" xfId="19606"/>
    <cellStyle name="汮⁹渨⁯潢摲牥瘬散瑮牥 敬瑦欩 2" xfId="25546"/>
    <cellStyle name="汮⁹渨⁯潢摲牥瘬散瑮牥 敬瑦欩 2 2" xfId="37516"/>
    <cellStyle name="汮⁹渨⁯潢摲牥瘬散瑮牥 敬瑦欩 3" xfId="31576"/>
    <cellStyle name="汮⁹牬慧楬湧爩瘬散瑮牥 敬" xfId="19607"/>
    <cellStyle name="汮⁹牬慧楬湧爩瘬散瑮牥 敬 2" xfId="25547"/>
    <cellStyle name="汮⁹牬慧楬湧爩瘬散瑮牥 敬 2 2" xfId="37517"/>
    <cellStyle name="汮⁹牬慧楬湧爩瘬散瑮牥 敬 3" xfId="31577"/>
    <cellStyle name="汮摹〠〮0䌀R礀瀀" xfId="19608"/>
    <cellStyle name="汮摹〠〮0䌀R礀瀀 2" xfId="25548"/>
    <cellStyle name="汮摹〠〮0䌀R礀瀀 2 2" xfId="37518"/>
    <cellStyle name="汮摹〠〮0䌀R礀瀀 3" xfId="31578"/>
    <cellStyle name="潢瑴浯弩䍃R礀瀀攀爀氀椀渀欀" xfId="19609"/>
    <cellStyle name="潢瑴浯弩䍃R礀瀀攀爀氀椀渀欀 2" xfId="25549"/>
    <cellStyle name="潢瑴浯弩䍃R礀瀀攀爀氀椀渀欀 2 2" xfId="37519"/>
    <cellStyle name="潢瑴浯弩䍃R礀瀀攀爀氀椀渀欀 3" xfId="31579"/>
    <cellStyle name="潴⥰⥴弩䍃R礀瀀攀爀氀椀" xfId="19610"/>
    <cellStyle name="潴⥰⥴弩䍃R礀瀀攀爀氀椀 2" xfId="25550"/>
    <cellStyle name="潴⥰⥴弩䍃R礀瀀攀爀氀椀 2 2" xfId="37520"/>
    <cellStyle name="潴⥰⥴弩䍃R礀瀀攀爀氀椀 3" xfId="31580"/>
    <cellStyle name="爀氀椀渀欀" xfId="19611"/>
    <cellStyle name="爀氀椀渀欀 2" xfId="25551"/>
    <cellStyle name="爀氀椀渀欀 2 2" xfId="37521"/>
    <cellStyle name="爀氀椀渀欀 3" xfId="31581"/>
    <cellStyle name="牥慤嵹渀欀" xfId="19612"/>
    <cellStyle name="牥慤嵹渀欀 2" xfId="25552"/>
    <cellStyle name="牥慤嵹渀欀 2 2" xfId="37522"/>
    <cellStyle name="牥慤嵹渀欀 3" xfId="31582"/>
    <cellStyle name="牥湉異⁴渨⁯潢摲牥 牌瑧牥 敬瑦欩" xfId="19613"/>
    <cellStyle name="牥湉異⁴渨⁯潢摲牥 牌瑧牥 敬瑦欩 2" xfId="25553"/>
    <cellStyle name="牥湉異⁴渨⁯潢摲牥 牌瑧牥 敬瑦欩 2 2" xfId="37523"/>
    <cellStyle name="牥湉異⁴渨⁯潢摲牥 牌瑧牥 敬瑦欩 3" xfId="31583"/>
    <cellStyle name="牥湉異⁴渨⁯潢摲牥戬汯⥤湯⥴敬瑦欩" xfId="19614"/>
    <cellStyle name="牥湉異⁴渨⁯潢摲牥戬汯⥤湯⥴敬瑦欩 2" xfId="25554"/>
    <cellStyle name="牥湉異⁴渨⁯潢摲牥戬汯⥤湯⥴敬瑦欩 2 2" xfId="37524"/>
    <cellStyle name="牥湉異⁴渨⁯潢摲牥戬汯⥤湯⥴敬瑦欩 3" xfId="31584"/>
    <cellStyle name="牥湉異⁴渨⁯潢摲牥‬敬瑦爩 敬瑦欩" xfId="19615"/>
    <cellStyle name="牥湉異⁴渨⁯潢摲牥‬敬瑦爩 敬瑦欩 2" xfId="25555"/>
    <cellStyle name="牥湉異⁴渨⁯潢摲牥‬敬瑦爩 敬瑦欩 2 2" xfId="37525"/>
    <cellStyle name="牥湉異⁴渨⁯潢摲牥‬敬瑦爩 敬瑦欩 3" xfId="31585"/>
    <cellStyle name="牥湉異⁴渨⁯潢摲牥‬潮映湯⥴敬瑦欩" xfId="19616"/>
    <cellStyle name="牥湉異⁴渨⁯潢摲牥‬潮映湯⥴敬瑦欩 2" xfId="25556"/>
    <cellStyle name="牥湉異⁴渨⁯潢摲牥‬潮映湯⥴敬瑦欩 2 2" xfId="37526"/>
    <cellStyle name="牥湉異⁴渨⁯潢摲牥‬潮映湯⥴敬瑦欩 3" xfId="31586"/>
    <cellStyle name="牥湉異⁴渨⁯潢摲牥瘩散瑮牥 敬瑦欩" xfId="19617"/>
    <cellStyle name="牥湉異⁴渨⁯潢摲牥瘩散瑮牥 敬瑦欩 2" xfId="25557"/>
    <cellStyle name="牥湉異⁴渨⁯潢摲牥瘩散瑮牥 敬瑦欩 2 2" xfId="37527"/>
    <cellStyle name="牥湉異⁴渨⁯潢摲牥瘩散瑮牥 敬瑦欩 3" xfId="31587"/>
    <cellStyle name="牥湉異⁴潒慭彮䍃牒" xfId="19618"/>
    <cellStyle name="牥湉異⁴潒慭彮䍃牒 2" xfId="25558"/>
    <cellStyle name="牥湉異⁴潒慭彮䍃牒 2 2" xfId="37528"/>
    <cellStyle name="牥湉異⁴潒慭彮䍃牒 3" xfId="31588"/>
    <cellStyle name="牥湉異⁴眨楨整搩牥戬汯⥤湯⥴敬瑦欩" xfId="19619"/>
    <cellStyle name="牥湉異⁴眨楨整搩牥戬汯⥤湯⥴敬瑦欩 2" xfId="25559"/>
    <cellStyle name="牥湉異⁴眨楨整搩牥戬汯⥤湯⥴敬瑦欩 2 2" xfId="37529"/>
    <cellStyle name="牥湉異⁴眨楨整搩牥戬汯⥤湯⥴敬瑦欩 3" xfId="31589"/>
    <cellStyle name="牥湉異彴慣捬汵瑡潩獮汯⥤湯⥴敬瑦欩" xfId="19620"/>
    <cellStyle name="牥湉異彴慣捬汵瑡潩獮汯⥤湯⥴敬瑦欩 2" xfId="25560"/>
    <cellStyle name="牥湉異彴慣捬汵瑡潩獮汯⥤湯⥴敬瑦欩 2 2" xfId="37530"/>
    <cellStyle name="牥湉異彴慣捬汵瑡潩獮汯⥤湯⥴敬瑦欩 3" xfId="31590"/>
    <cellStyle name="牧祥洩弩䍃R礀瀀攀爀氀椀渀" xfId="19621"/>
    <cellStyle name="牧祥洩弩䍃R礀瀀攀爀氀椀渀 2" xfId="25561"/>
    <cellStyle name="牧祥洩弩䍃R礀瀀攀爀氀椀渀 2 2" xfId="37531"/>
    <cellStyle name="牧祥洩弩䍃R礀瀀攀爀氀椀渀 3" xfId="31591"/>
    <cellStyle name="牮慤嵹渀欀" xfId="19622"/>
    <cellStyle name="牮慤嵹渀欀 2" xfId="25562"/>
    <cellStyle name="牮慤嵹渀欀 2 2" xfId="37532"/>
    <cellStyle name="牮慤嵹渀欀 3" xfId="31592"/>
    <cellStyle name="瑡摥〠〮0䌀R礀瀀攀爀氀椀渀欀" xfId="19623"/>
    <cellStyle name="瑡摥〠〮0䌀R礀瀀攀爀氀椀渀欀 2" xfId="25563"/>
    <cellStyle name="瑡摥〠〮0䌀R礀瀀攀爀氀椀渀欀 2 2" xfId="37533"/>
    <cellStyle name="瑡摥〠〮0䌀R礀瀀攀爀氀椀渀欀 3" xfId="31593"/>
    <cellStyle name="異彴慣捬汵瑡" xfId="19624"/>
    <cellStyle name="異彴慣捬汵瑡 2" xfId="25564"/>
    <cellStyle name="異彴慣捬汵瑡 2 2" xfId="37534"/>
    <cellStyle name="異彴慣捬汵瑡 3" xfId="31594"/>
    <cellStyle name="祣⸠〰䍟剃" xfId="19625"/>
    <cellStyle name="祣⸠〰䍟剃 2" xfId="25565"/>
    <cellStyle name="祣⸠〰䍟剃 2 2" xfId="37535"/>
    <cellStyle name="祣⸠〰䍟剃 3" xfId="31595"/>
    <cellStyle name="祣攰渀挀礀 嬀　崀" xfId="19626"/>
    <cellStyle name="祣攰渀挀礀 嬀　崀 2" xfId="25566"/>
    <cellStyle name="祣攰渀挀礀 嬀　崀 2 2" xfId="37536"/>
    <cellStyle name="祣攰渀挀礀 嬀　崀 3" xfId="31596"/>
    <cellStyle name="䑆㈠〰〶‱䕒佃嵎⡜␢⌢⌬〣〮⥜〰〰" xfId="19627"/>
    <cellStyle name="䑆㈠〰〶‱䕒佃嵎⡜␢⌢⌬〣〮⥜〰〰 2" xfId="25567"/>
    <cellStyle name="䑆㈠〰〶‱䕒佃嵎⡜␢⌢⌬〣〮⥜〰〰 2 2" xfId="37537"/>
    <cellStyle name="䑆㈠〰〶‱䕒佃嵎⡜␢⌢⌬〣〮⥜〰〰 3" xfId="31597"/>
    <cellStyle name="䕤䱐䐠呁剁" xfId="19628"/>
    <cellStyle name="䕤䱐䐠呁剁 2" xfId="25568"/>
    <cellStyle name="䕤䱐䐠呁剁 2 2" xfId="37538"/>
    <cellStyle name="䕤䱐䐠呁剁 3" xfId="31598"/>
    <cellStyle name="⁤䰰䐠呁剁礀 " xfId="19629"/>
    <cellStyle name="⁤䰰䐠呁剁礀  2" xfId="25569"/>
    <cellStyle name="⁤䰰䐠呁剁礀  2 2" xfId="37539"/>
    <cellStyle name="⁤䰰䐠呁剁礀  3" xfId="31599"/>
    <cellStyle name="䱐" xfId="19630"/>
    <cellStyle name="䱐 2" xfId="25570"/>
    <cellStyle name="䱐 2 2" xfId="37540"/>
    <cellStyle name="䱐 3" xfId="3160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21771</xdr:colOff>
      <xdr:row>6</xdr:row>
      <xdr:rowOff>108857</xdr:rowOff>
    </xdr:from>
    <xdr:to>
      <xdr:col>4</xdr:col>
      <xdr:colOff>160837</xdr:colOff>
      <xdr:row>11</xdr:row>
      <xdr:rowOff>74327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16485" y="108857"/>
          <a:ext cx="1097009" cy="94518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james.stack@cityofpaloalto.org" TargetMode="External"/><Relationship Id="rId3" Type="http://schemas.openxmlformats.org/officeDocument/2006/relationships/printerSettings" Target="../printerSettings/printerSettings4.bin"/><Relationship Id="rId7" Type="http://schemas.openxmlformats.org/officeDocument/2006/relationships/hyperlink" Target="mailto:james.stack@cityofpaloalto.org" TargetMode="External"/><Relationship Id="rId12"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lena.perkins@cityofpaloalto.org" TargetMode="External"/><Relationship Id="rId11" Type="http://schemas.openxmlformats.org/officeDocument/2006/relationships/printerSettings" Target="../printerSettings/printerSettings6.bin"/><Relationship Id="rId5" Type="http://schemas.openxmlformats.org/officeDocument/2006/relationships/hyperlink" Target="mailto:lena.perkins@cityofpaloalto.org" TargetMode="External"/><Relationship Id="rId10" Type="http://schemas.openxmlformats.org/officeDocument/2006/relationships/hyperlink" Target="mailto:james.stack@cityofpaloalto.org" TargetMode="External"/><Relationship Id="rId4" Type="http://schemas.openxmlformats.org/officeDocument/2006/relationships/printerSettings" Target="../printerSettings/printerSettings5.bin"/><Relationship Id="rId9" Type="http://schemas.openxmlformats.org/officeDocument/2006/relationships/hyperlink" Target="mailto:james.stack@cityofpaloalto.or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view="pageBreakPreview" topLeftCell="A7" zoomScaleNormal="100" zoomScaleSheetLayoutView="100" workbookViewId="0">
      <selection activeCell="A16" sqref="A16"/>
    </sheetView>
  </sheetViews>
  <sheetFormatPr defaultRowHeight="15"/>
  <cols>
    <col min="1" max="1" width="98" style="276" customWidth="1"/>
    <col min="2" max="2" width="14.59765625" style="276" customWidth="1"/>
    <col min="3" max="4" width="9" style="276"/>
    <col min="5" max="5" width="11.59765625" style="276" customWidth="1"/>
    <col min="6" max="6" width="9" style="276"/>
    <col min="7" max="7" width="14.09765625" style="276" bestFit="1" customWidth="1"/>
    <col min="8" max="8" width="15.3984375" style="276" bestFit="1" customWidth="1"/>
    <col min="9" max="256" width="9" style="276"/>
    <col min="257" max="257" width="93.69921875" style="276" bestFit="1" customWidth="1"/>
    <col min="258" max="512" width="9" style="276"/>
    <col min="513" max="513" width="93.69921875" style="276" bestFit="1" customWidth="1"/>
    <col min="514" max="768" width="9" style="276"/>
    <col min="769" max="769" width="93.69921875" style="276" bestFit="1" customWidth="1"/>
    <col min="770" max="1024" width="9" style="276"/>
    <col min="1025" max="1025" width="93.69921875" style="276" bestFit="1" customWidth="1"/>
    <col min="1026" max="1280" width="9" style="276"/>
    <col min="1281" max="1281" width="93.69921875" style="276" bestFit="1" customWidth="1"/>
    <col min="1282" max="1536" width="9" style="276"/>
    <col min="1537" max="1537" width="93.69921875" style="276" bestFit="1" customWidth="1"/>
    <col min="1538" max="1792" width="9" style="276"/>
    <col min="1793" max="1793" width="93.69921875" style="276" bestFit="1" customWidth="1"/>
    <col min="1794" max="2048" width="9" style="276"/>
    <col min="2049" max="2049" width="93.69921875" style="276" bestFit="1" customWidth="1"/>
    <col min="2050" max="2304" width="9" style="276"/>
    <col min="2305" max="2305" width="93.69921875" style="276" bestFit="1" customWidth="1"/>
    <col min="2306" max="2560" width="9" style="276"/>
    <col min="2561" max="2561" width="93.69921875" style="276" bestFit="1" customWidth="1"/>
    <col min="2562" max="2816" width="9" style="276"/>
    <col min="2817" max="2817" width="93.69921875" style="276" bestFit="1" customWidth="1"/>
    <col min="2818" max="3072" width="9" style="276"/>
    <col min="3073" max="3073" width="93.69921875" style="276" bestFit="1" customWidth="1"/>
    <col min="3074" max="3328" width="9" style="276"/>
    <col min="3329" max="3329" width="93.69921875" style="276" bestFit="1" customWidth="1"/>
    <col min="3330" max="3584" width="9" style="276"/>
    <col min="3585" max="3585" width="93.69921875" style="276" bestFit="1" customWidth="1"/>
    <col min="3586" max="3840" width="9" style="276"/>
    <col min="3841" max="3841" width="93.69921875" style="276" bestFit="1" customWidth="1"/>
    <col min="3842" max="4096" width="9" style="276"/>
    <col min="4097" max="4097" width="93.69921875" style="276" bestFit="1" customWidth="1"/>
    <col min="4098" max="4352" width="9" style="276"/>
    <col min="4353" max="4353" width="93.69921875" style="276" bestFit="1" customWidth="1"/>
    <col min="4354" max="4608" width="9" style="276"/>
    <col min="4609" max="4609" width="93.69921875" style="276" bestFit="1" customWidth="1"/>
    <col min="4610" max="4864" width="9" style="276"/>
    <col min="4865" max="4865" width="93.69921875" style="276" bestFit="1" customWidth="1"/>
    <col min="4866" max="5120" width="9" style="276"/>
    <col min="5121" max="5121" width="93.69921875" style="276" bestFit="1" customWidth="1"/>
    <col min="5122" max="5376" width="9" style="276"/>
    <col min="5377" max="5377" width="93.69921875" style="276" bestFit="1" customWidth="1"/>
    <col min="5378" max="5632" width="9" style="276"/>
    <col min="5633" max="5633" width="93.69921875" style="276" bestFit="1" customWidth="1"/>
    <col min="5634" max="5888" width="9" style="276"/>
    <col min="5889" max="5889" width="93.69921875" style="276" bestFit="1" customWidth="1"/>
    <col min="5890" max="6144" width="9" style="276"/>
    <col min="6145" max="6145" width="93.69921875" style="276" bestFit="1" customWidth="1"/>
    <col min="6146" max="6400" width="9" style="276"/>
    <col min="6401" max="6401" width="93.69921875" style="276" bestFit="1" customWidth="1"/>
    <col min="6402" max="6656" width="9" style="276"/>
    <col min="6657" max="6657" width="93.69921875" style="276" bestFit="1" customWidth="1"/>
    <col min="6658" max="6912" width="9" style="276"/>
    <col min="6913" max="6913" width="93.69921875" style="276" bestFit="1" customWidth="1"/>
    <col min="6914" max="7168" width="9" style="276"/>
    <col min="7169" max="7169" width="93.69921875" style="276" bestFit="1" customWidth="1"/>
    <col min="7170" max="7424" width="9" style="276"/>
    <col min="7425" max="7425" width="93.69921875" style="276" bestFit="1" customWidth="1"/>
    <col min="7426" max="7680" width="9" style="276"/>
    <col min="7681" max="7681" width="93.69921875" style="276" bestFit="1" customWidth="1"/>
    <col min="7682" max="7936" width="9" style="276"/>
    <col min="7937" max="7937" width="93.69921875" style="276" bestFit="1" customWidth="1"/>
    <col min="7938" max="8192" width="9" style="276"/>
    <col min="8193" max="8193" width="93.69921875" style="276" bestFit="1" customWidth="1"/>
    <col min="8194" max="8448" width="9" style="276"/>
    <col min="8449" max="8449" width="93.69921875" style="276" bestFit="1" customWidth="1"/>
    <col min="8450" max="8704" width="9" style="276"/>
    <col min="8705" max="8705" width="93.69921875" style="276" bestFit="1" customWidth="1"/>
    <col min="8706" max="8960" width="9" style="276"/>
    <col min="8961" max="8961" width="93.69921875" style="276" bestFit="1" customWidth="1"/>
    <col min="8962" max="9216" width="9" style="276"/>
    <col min="9217" max="9217" width="93.69921875" style="276" bestFit="1" customWidth="1"/>
    <col min="9218" max="9472" width="9" style="276"/>
    <col min="9473" max="9473" width="93.69921875" style="276" bestFit="1" customWidth="1"/>
    <col min="9474" max="9728" width="9" style="276"/>
    <col min="9729" max="9729" width="93.69921875" style="276" bestFit="1" customWidth="1"/>
    <col min="9730" max="9984" width="9" style="276"/>
    <col min="9985" max="9985" width="93.69921875" style="276" bestFit="1" customWidth="1"/>
    <col min="9986" max="10240" width="9" style="276"/>
    <col min="10241" max="10241" width="93.69921875" style="276" bestFit="1" customWidth="1"/>
    <col min="10242" max="10496" width="9" style="276"/>
    <col min="10497" max="10497" width="93.69921875" style="276" bestFit="1" customWidth="1"/>
    <col min="10498" max="10752" width="9" style="276"/>
    <col min="10753" max="10753" width="93.69921875" style="276" bestFit="1" customWidth="1"/>
    <col min="10754" max="11008" width="9" style="276"/>
    <col min="11009" max="11009" width="93.69921875" style="276" bestFit="1" customWidth="1"/>
    <col min="11010" max="11264" width="9" style="276"/>
    <col min="11265" max="11265" width="93.69921875" style="276" bestFit="1" customWidth="1"/>
    <col min="11266" max="11520" width="9" style="276"/>
    <col min="11521" max="11521" width="93.69921875" style="276" bestFit="1" customWidth="1"/>
    <col min="11522" max="11776" width="9" style="276"/>
    <col min="11777" max="11777" width="93.69921875" style="276" bestFit="1" customWidth="1"/>
    <col min="11778" max="12032" width="9" style="276"/>
    <col min="12033" max="12033" width="93.69921875" style="276" bestFit="1" customWidth="1"/>
    <col min="12034" max="12288" width="9" style="276"/>
    <col min="12289" max="12289" width="93.69921875" style="276" bestFit="1" customWidth="1"/>
    <col min="12290" max="12544" width="9" style="276"/>
    <col min="12545" max="12545" width="93.69921875" style="276" bestFit="1" customWidth="1"/>
    <col min="12546" max="12800" width="9" style="276"/>
    <col min="12801" max="12801" width="93.69921875" style="276" bestFit="1" customWidth="1"/>
    <col min="12802" max="13056" width="9" style="276"/>
    <col min="13057" max="13057" width="93.69921875" style="276" bestFit="1" customWidth="1"/>
    <col min="13058" max="13312" width="9" style="276"/>
    <col min="13313" max="13313" width="93.69921875" style="276" bestFit="1" customWidth="1"/>
    <col min="13314" max="13568" width="9" style="276"/>
    <col min="13569" max="13569" width="93.69921875" style="276" bestFit="1" customWidth="1"/>
    <col min="13570" max="13824" width="9" style="276"/>
    <col min="13825" max="13825" width="93.69921875" style="276" bestFit="1" customWidth="1"/>
    <col min="13826" max="14080" width="9" style="276"/>
    <col min="14081" max="14081" width="93.69921875" style="276" bestFit="1" customWidth="1"/>
    <col min="14082" max="14336" width="9" style="276"/>
    <col min="14337" max="14337" width="93.69921875" style="276" bestFit="1" customWidth="1"/>
    <col min="14338" max="14592" width="9" style="276"/>
    <col min="14593" max="14593" width="93.69921875" style="276" bestFit="1" customWidth="1"/>
    <col min="14594" max="14848" width="9" style="276"/>
    <col min="14849" max="14849" width="93.69921875" style="276" bestFit="1" customWidth="1"/>
    <col min="14850" max="15104" width="9" style="276"/>
    <col min="15105" max="15105" width="93.69921875" style="276" bestFit="1" customWidth="1"/>
    <col min="15106" max="15360" width="9" style="276"/>
    <col min="15361" max="15361" width="93.69921875" style="276" bestFit="1" customWidth="1"/>
    <col min="15362" max="15616" width="9" style="276"/>
    <col min="15617" max="15617" width="93.69921875" style="276" bestFit="1" customWidth="1"/>
    <col min="15618" max="15872" width="9" style="276"/>
    <col min="15873" max="15873" width="93.69921875" style="276" bestFit="1" customWidth="1"/>
    <col min="15874" max="16128" width="9" style="276"/>
    <col min="16129" max="16129" width="93.69921875" style="276" bestFit="1" customWidth="1"/>
    <col min="16130" max="16384" width="9" style="276"/>
  </cols>
  <sheetData>
    <row r="1" spans="1:1" ht="87" customHeight="1">
      <c r="A1" s="275" t="s">
        <v>332</v>
      </c>
    </row>
    <row r="2" spans="1:1" ht="29.25" customHeight="1">
      <c r="A2" s="277"/>
    </row>
    <row r="3" spans="1:1" ht="10.5" customHeight="1"/>
    <row r="4" spans="1:1" ht="11.25" customHeight="1"/>
    <row r="8" spans="1:1">
      <c r="A8" s="278"/>
    </row>
    <row r="11" spans="1:1" ht="30.75" customHeight="1"/>
    <row r="12" spans="1:1" ht="19.5" customHeight="1">
      <c r="A12" s="307" t="s">
        <v>159</v>
      </c>
    </row>
    <row r="13" spans="1:1" ht="58.5" customHeight="1">
      <c r="A13" s="279" t="s">
        <v>263</v>
      </c>
    </row>
    <row r="14" spans="1:1" ht="45.6">
      <c r="A14" s="280" t="s">
        <v>184</v>
      </c>
    </row>
    <row r="15" spans="1:1" ht="51" customHeight="1">
      <c r="A15" s="279" t="s">
        <v>264</v>
      </c>
    </row>
    <row r="16" spans="1:1" ht="65.25" customHeight="1">
      <c r="A16" s="280" t="s">
        <v>272</v>
      </c>
    </row>
    <row r="17" spans="1:1" ht="45" customHeight="1">
      <c r="A17" s="280" t="s">
        <v>265</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5"/>
  <sheetViews>
    <sheetView view="pageBreakPreview" zoomScale="110" zoomScaleNormal="100" zoomScaleSheetLayoutView="110" workbookViewId="0">
      <pane xSplit="1" ySplit="8" topLeftCell="B21" activePane="bottomRight" state="frozen"/>
      <selection pane="topRight" activeCell="B1" sqref="B1"/>
      <selection pane="bottomLeft" activeCell="A8" sqref="A8"/>
      <selection pane="bottomRight" activeCell="C14" sqref="C14:E14"/>
    </sheetView>
  </sheetViews>
  <sheetFormatPr defaultColWidth="9" defaultRowHeight="13.2"/>
  <cols>
    <col min="1" max="1" width="36.59765625" style="15" customWidth="1"/>
    <col min="2" max="6" width="23.59765625" style="15" customWidth="1"/>
    <col min="7" max="16384" width="9" style="15"/>
  </cols>
  <sheetData>
    <row r="1" spans="1:6" ht="15.6">
      <c r="A1" s="136" t="s">
        <v>22</v>
      </c>
      <c r="B1" s="137"/>
      <c r="C1" s="137"/>
      <c r="D1" s="137"/>
      <c r="E1" s="137"/>
      <c r="F1" s="137"/>
    </row>
    <row r="2" spans="1:6" ht="15.6">
      <c r="A2" s="136" t="s">
        <v>23</v>
      </c>
      <c r="B2" s="138"/>
      <c r="C2" s="137"/>
      <c r="D2" s="137"/>
      <c r="E2" s="137"/>
      <c r="F2" s="137"/>
    </row>
    <row r="3" spans="1:6" ht="15.6">
      <c r="A3" s="139" t="s">
        <v>266</v>
      </c>
      <c r="B3" s="138"/>
      <c r="C3" s="137"/>
      <c r="D3" s="137"/>
      <c r="E3" s="137"/>
      <c r="F3" s="137"/>
    </row>
    <row r="4" spans="1:6" ht="15.6">
      <c r="A4" s="140" t="s">
        <v>160</v>
      </c>
      <c r="B4" s="138"/>
      <c r="C4" s="137"/>
      <c r="D4" s="137"/>
      <c r="E4" s="137"/>
      <c r="F4" s="137"/>
    </row>
    <row r="5" spans="1:6" ht="13.8">
      <c r="A5" s="302" t="s">
        <v>188</v>
      </c>
      <c r="B5" s="138"/>
      <c r="C5" s="137"/>
      <c r="D5" s="137"/>
      <c r="E5" s="137"/>
      <c r="F5" s="137"/>
    </row>
    <row r="6" spans="1:6" ht="13.8">
      <c r="A6" s="141"/>
      <c r="B6" s="138"/>
      <c r="C6" s="137"/>
      <c r="D6" s="137"/>
      <c r="E6" s="137"/>
      <c r="F6" s="137"/>
    </row>
    <row r="7" spans="1:6" ht="13.8">
      <c r="A7" s="138" t="s">
        <v>161</v>
      </c>
      <c r="B7" s="142" t="s">
        <v>334</v>
      </c>
      <c r="C7" s="137"/>
      <c r="D7" s="137"/>
      <c r="E7" s="137"/>
      <c r="F7" s="137"/>
    </row>
    <row r="8" spans="1:6" ht="13.8">
      <c r="A8" s="138" t="s">
        <v>13</v>
      </c>
      <c r="B8" s="152" t="s">
        <v>354</v>
      </c>
      <c r="C8" s="137"/>
      <c r="D8" s="137"/>
      <c r="E8" s="137"/>
      <c r="F8" s="137"/>
    </row>
    <row r="9" spans="1:6" ht="13.8">
      <c r="A9" s="153" t="s">
        <v>181</v>
      </c>
      <c r="B9" s="142" t="s">
        <v>335</v>
      </c>
      <c r="C9" s="137"/>
      <c r="D9" s="137"/>
      <c r="E9" s="137"/>
      <c r="F9" s="137"/>
    </row>
    <row r="10" spans="1:6" ht="13.8">
      <c r="A10" s="138"/>
      <c r="B10" s="141"/>
      <c r="C10" s="137"/>
      <c r="D10" s="137"/>
      <c r="E10" s="137"/>
      <c r="F10" s="137"/>
    </row>
    <row r="11" spans="1:6" ht="13.8">
      <c r="A11" s="143"/>
      <c r="B11" s="143"/>
      <c r="C11" s="137"/>
      <c r="D11" s="137"/>
      <c r="E11" s="137"/>
      <c r="F11" s="137"/>
    </row>
    <row r="12" spans="1:6" s="19" customFormat="1" ht="13.8">
      <c r="A12" s="138" t="s">
        <v>268</v>
      </c>
      <c r="B12" s="144" t="s">
        <v>180</v>
      </c>
      <c r="C12" s="145" t="s">
        <v>49</v>
      </c>
      <c r="D12" s="145" t="s">
        <v>50</v>
      </c>
      <c r="E12" s="145" t="s">
        <v>51</v>
      </c>
      <c r="F12" s="146" t="s">
        <v>12</v>
      </c>
    </row>
    <row r="13" spans="1:6" ht="13.8">
      <c r="A13" s="141" t="s">
        <v>5</v>
      </c>
      <c r="B13" s="142" t="s">
        <v>336</v>
      </c>
      <c r="C13" s="142" t="s">
        <v>336</v>
      </c>
      <c r="D13" s="142" t="s">
        <v>336</v>
      </c>
      <c r="E13" s="142" t="s">
        <v>336</v>
      </c>
      <c r="F13" s="142"/>
    </row>
    <row r="14" spans="1:6" ht="13.2" customHeight="1">
      <c r="A14" s="141" t="s">
        <v>4</v>
      </c>
      <c r="B14" s="142" t="s">
        <v>379</v>
      </c>
      <c r="C14" s="142" t="str">
        <f>B14</f>
        <v>Acting Senior Resource Planner</v>
      </c>
      <c r="D14" s="142" t="str">
        <f t="shared" ref="D14:E14" si="0">C14</f>
        <v>Acting Senior Resource Planner</v>
      </c>
      <c r="E14" s="142" t="str">
        <f t="shared" si="0"/>
        <v>Acting Senior Resource Planner</v>
      </c>
      <c r="F14" s="142"/>
    </row>
    <row r="15" spans="1:6" s="363" customFormat="1" ht="13.8">
      <c r="A15" s="360" t="s">
        <v>19</v>
      </c>
      <c r="B15" s="361" t="s">
        <v>340</v>
      </c>
      <c r="C15" s="361" t="s">
        <v>340</v>
      </c>
      <c r="D15" s="361" t="s">
        <v>340</v>
      </c>
      <c r="E15" s="361" t="s">
        <v>340</v>
      </c>
      <c r="F15" s="362"/>
    </row>
    <row r="16" spans="1:6" ht="13.8">
      <c r="A16" s="141" t="s">
        <v>6</v>
      </c>
      <c r="B16" s="142" t="s">
        <v>341</v>
      </c>
      <c r="C16" s="142" t="s">
        <v>341</v>
      </c>
      <c r="D16" s="142" t="s">
        <v>341</v>
      </c>
      <c r="E16" s="142" t="s">
        <v>341</v>
      </c>
      <c r="F16" s="142"/>
    </row>
    <row r="17" spans="1:6" ht="13.8">
      <c r="A17" s="141" t="s">
        <v>7</v>
      </c>
      <c r="B17" s="142" t="s">
        <v>342</v>
      </c>
      <c r="C17" s="142" t="s">
        <v>342</v>
      </c>
      <c r="D17" s="142" t="s">
        <v>342</v>
      </c>
      <c r="E17" s="142" t="s">
        <v>342</v>
      </c>
      <c r="F17" s="142"/>
    </row>
    <row r="18" spans="1:6" ht="13.8">
      <c r="A18" s="141" t="s">
        <v>8</v>
      </c>
      <c r="B18" s="142"/>
      <c r="C18" s="142"/>
      <c r="D18" s="142"/>
      <c r="E18" s="142"/>
      <c r="F18" s="142"/>
    </row>
    <row r="19" spans="1:6" ht="13.8">
      <c r="A19" s="141" t="s">
        <v>9</v>
      </c>
      <c r="B19" s="142" t="s">
        <v>343</v>
      </c>
      <c r="C19" s="142" t="s">
        <v>343</v>
      </c>
      <c r="D19" s="142" t="s">
        <v>343</v>
      </c>
      <c r="E19" s="142" t="s">
        <v>343</v>
      </c>
      <c r="F19" s="142"/>
    </row>
    <row r="20" spans="1:6" ht="13.8">
      <c r="A20" s="141" t="s">
        <v>10</v>
      </c>
      <c r="B20" s="142" t="s">
        <v>16</v>
      </c>
      <c r="C20" s="142" t="s">
        <v>16</v>
      </c>
      <c r="D20" s="142" t="s">
        <v>16</v>
      </c>
      <c r="E20" s="142" t="s">
        <v>16</v>
      </c>
      <c r="F20" s="142"/>
    </row>
    <row r="21" spans="1:6" ht="13.8">
      <c r="A21" s="141" t="s">
        <v>11</v>
      </c>
      <c r="B21" s="142">
        <v>94301</v>
      </c>
      <c r="C21" s="142">
        <v>94301</v>
      </c>
      <c r="D21" s="142">
        <v>94301</v>
      </c>
      <c r="E21" s="142">
        <v>94301</v>
      </c>
      <c r="F21" s="142"/>
    </row>
    <row r="22" spans="1:6" ht="13.8">
      <c r="A22" s="141" t="s">
        <v>14</v>
      </c>
      <c r="B22" s="147">
        <v>43364</v>
      </c>
      <c r="C22" s="147">
        <v>43364</v>
      </c>
      <c r="D22" s="147">
        <v>43364</v>
      </c>
      <c r="E22" s="147">
        <v>43364</v>
      </c>
      <c r="F22" s="142"/>
    </row>
    <row r="23" spans="1:6" ht="13.8">
      <c r="A23" s="141" t="s">
        <v>182</v>
      </c>
      <c r="B23" s="147"/>
      <c r="C23" s="147"/>
      <c r="D23" s="147"/>
      <c r="E23" s="147"/>
      <c r="F23" s="142"/>
    </row>
    <row r="24" spans="1:6" ht="13.8">
      <c r="A24" s="141"/>
      <c r="B24" s="148"/>
      <c r="C24" s="148"/>
      <c r="D24" s="148"/>
      <c r="E24" s="148"/>
      <c r="F24" s="148"/>
    </row>
    <row r="25" spans="1:6" ht="27.6">
      <c r="A25" s="138" t="s">
        <v>267</v>
      </c>
      <c r="B25" s="141"/>
      <c r="C25" s="141"/>
      <c r="D25" s="141"/>
      <c r="E25" s="141"/>
      <c r="F25" s="141"/>
    </row>
    <row r="26" spans="1:6" ht="13.8">
      <c r="A26" s="141" t="s">
        <v>5</v>
      </c>
      <c r="B26" s="142" t="s">
        <v>338</v>
      </c>
      <c r="C26" s="142" t="s">
        <v>338</v>
      </c>
      <c r="D26" s="142" t="s">
        <v>338</v>
      </c>
      <c r="E26" s="142" t="s">
        <v>338</v>
      </c>
      <c r="F26" s="142" t="s">
        <v>337</v>
      </c>
    </row>
    <row r="27" spans="1:6" ht="13.8">
      <c r="A27" s="141" t="s">
        <v>4</v>
      </c>
      <c r="B27" s="142" t="s">
        <v>339</v>
      </c>
      <c r="C27" s="142" t="s">
        <v>339</v>
      </c>
      <c r="D27" s="142" t="s">
        <v>339</v>
      </c>
      <c r="E27" s="142" t="s">
        <v>339</v>
      </c>
      <c r="F27" s="142" t="s">
        <v>337</v>
      </c>
    </row>
    <row r="28" spans="1:6" s="363" customFormat="1" ht="13.8">
      <c r="A28" s="360" t="s">
        <v>19</v>
      </c>
      <c r="B28" s="361" t="s">
        <v>344</v>
      </c>
      <c r="C28" s="361" t="s">
        <v>344</v>
      </c>
      <c r="D28" s="361" t="s">
        <v>344</v>
      </c>
      <c r="E28" s="361" t="s">
        <v>344</v>
      </c>
      <c r="F28" s="362" t="s">
        <v>337</v>
      </c>
    </row>
    <row r="29" spans="1:6" ht="13.8">
      <c r="A29" s="141" t="s">
        <v>6</v>
      </c>
      <c r="B29" s="142" t="s">
        <v>357</v>
      </c>
      <c r="C29" s="142" t="s">
        <v>357</v>
      </c>
      <c r="D29" s="142" t="s">
        <v>357</v>
      </c>
      <c r="E29" s="142" t="s">
        <v>357</v>
      </c>
      <c r="F29" s="142" t="s">
        <v>337</v>
      </c>
    </row>
    <row r="30" spans="1:6" ht="13.8">
      <c r="A30" s="141" t="s">
        <v>7</v>
      </c>
      <c r="B30" s="142" t="s">
        <v>342</v>
      </c>
      <c r="C30" s="142" t="s">
        <v>342</v>
      </c>
      <c r="D30" s="142" t="s">
        <v>342</v>
      </c>
      <c r="E30" s="142" t="s">
        <v>342</v>
      </c>
      <c r="F30" s="142" t="s">
        <v>337</v>
      </c>
    </row>
    <row r="31" spans="1:6" ht="13.8">
      <c r="A31" s="141" t="s">
        <v>8</v>
      </c>
      <c r="B31" s="142"/>
      <c r="C31" s="142"/>
      <c r="D31" s="142"/>
      <c r="E31" s="142"/>
      <c r="F31" s="142" t="s">
        <v>337</v>
      </c>
    </row>
    <row r="32" spans="1:6" ht="13.8">
      <c r="A32" s="141" t="s">
        <v>9</v>
      </c>
      <c r="B32" s="142" t="s">
        <v>343</v>
      </c>
      <c r="C32" s="142" t="s">
        <v>343</v>
      </c>
      <c r="D32" s="142" t="s">
        <v>343</v>
      </c>
      <c r="E32" s="142" t="s">
        <v>343</v>
      </c>
      <c r="F32" s="142" t="s">
        <v>337</v>
      </c>
    </row>
    <row r="33" spans="1:6" ht="13.8">
      <c r="A33" s="141" t="s">
        <v>10</v>
      </c>
      <c r="B33" s="142" t="s">
        <v>16</v>
      </c>
      <c r="C33" s="142" t="s">
        <v>16</v>
      </c>
      <c r="D33" s="142" t="s">
        <v>16</v>
      </c>
      <c r="E33" s="142" t="s">
        <v>16</v>
      </c>
      <c r="F33" s="142" t="s">
        <v>337</v>
      </c>
    </row>
    <row r="34" spans="1:6" ht="13.8">
      <c r="A34" s="141" t="s">
        <v>11</v>
      </c>
      <c r="B34" s="142">
        <v>94301</v>
      </c>
      <c r="C34" s="142">
        <v>94301</v>
      </c>
      <c r="D34" s="142">
        <v>94301</v>
      </c>
      <c r="E34" s="142">
        <v>94301</v>
      </c>
      <c r="F34" s="142" t="s">
        <v>337</v>
      </c>
    </row>
    <row r="35" spans="1:6" ht="13.8">
      <c r="A35" s="18"/>
      <c r="B35" s="148"/>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hyperlinks>
    <hyperlink ref="B15" r:id="rId5"/>
    <hyperlink ref="C15:E15" r:id="rId6" display="lena.perkins@cityofpaloalto.org"/>
    <hyperlink ref="B28" r:id="rId7"/>
    <hyperlink ref="C28" r:id="rId8"/>
    <hyperlink ref="D28" r:id="rId9"/>
    <hyperlink ref="E28" r:id="rId10"/>
  </hyperlinks>
  <pageMargins left="0.25" right="0.25" top="0.75" bottom="0.75" header="0.3" footer="0.3"/>
  <pageSetup scale="81" pageOrder="overThenDown" orientation="landscape"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S138"/>
  <sheetViews>
    <sheetView showGridLines="0" view="pageBreakPreview" zoomScale="55" zoomScaleNormal="100" zoomScaleSheetLayoutView="55" workbookViewId="0">
      <pane xSplit="2" ySplit="10" topLeftCell="C107" activePane="bottomRight" state="frozen"/>
      <selection pane="topRight" activeCell="C1" sqref="C1"/>
      <selection pane="bottomLeft" activeCell="A11" sqref="A11"/>
      <selection pane="bottomRight" activeCell="G102" sqref="G102"/>
    </sheetView>
  </sheetViews>
  <sheetFormatPr defaultColWidth="9" defaultRowHeight="15.6"/>
  <cols>
    <col min="1" max="1" width="9" style="1" customWidth="1"/>
    <col min="2" max="2" width="64.69921875" style="10" customWidth="1"/>
    <col min="3" max="3" width="16.8984375" style="20" customWidth="1"/>
    <col min="4" max="4" width="15.09765625" style="20" customWidth="1"/>
    <col min="5" max="6" width="9.69921875" style="135" customWidth="1"/>
    <col min="7" max="14" width="9.69921875" style="5" customWidth="1"/>
    <col min="15" max="15" width="9.19921875" style="5" customWidth="1"/>
    <col min="16" max="18" width="9.19921875" style="1" customWidth="1"/>
    <col min="19" max="131" width="7.09765625" style="1" customWidth="1"/>
    <col min="132" max="16384" width="9" style="1"/>
  </cols>
  <sheetData>
    <row r="1" spans="1:19" s="2" customFormat="1">
      <c r="B1" s="21" t="s">
        <v>22</v>
      </c>
      <c r="C1" s="21"/>
      <c r="D1" s="12"/>
      <c r="E1" s="12"/>
      <c r="F1" s="12"/>
      <c r="G1" s="4"/>
      <c r="H1" s="4"/>
      <c r="I1" s="4"/>
      <c r="J1" s="4"/>
      <c r="K1" s="4"/>
      <c r="L1" s="4"/>
      <c r="M1" s="4"/>
      <c r="N1" s="4"/>
    </row>
    <row r="2" spans="1:19" s="2" customFormat="1">
      <c r="B2" s="21" t="s">
        <v>23</v>
      </c>
      <c r="C2" s="21"/>
      <c r="D2" s="12"/>
      <c r="E2" s="12"/>
      <c r="F2" s="12"/>
      <c r="G2" s="4"/>
      <c r="H2" s="4"/>
      <c r="I2" s="4"/>
      <c r="J2" s="4"/>
      <c r="K2" s="4"/>
      <c r="L2" s="4"/>
      <c r="M2" s="4"/>
      <c r="N2" s="4"/>
    </row>
    <row r="3" spans="1:19" s="3" customFormat="1">
      <c r="B3" s="139" t="s">
        <v>266</v>
      </c>
      <c r="C3" s="22"/>
      <c r="D3" s="17"/>
      <c r="E3" s="17"/>
      <c r="F3" s="17"/>
    </row>
    <row r="4" spans="1:19" s="3" customFormat="1">
      <c r="B4" s="26" t="s">
        <v>187</v>
      </c>
      <c r="C4" s="22"/>
      <c r="D4" s="16"/>
      <c r="E4" s="16"/>
      <c r="F4" s="16"/>
    </row>
    <row r="5" spans="1:19" s="3" customFormat="1">
      <c r="B5" s="302" t="s">
        <v>189</v>
      </c>
      <c r="C5" s="22"/>
      <c r="D5" s="16"/>
      <c r="E5" s="16"/>
      <c r="F5" s="16"/>
    </row>
    <row r="6" spans="1:19" s="3" customFormat="1">
      <c r="B6" s="154"/>
      <c r="C6" s="154"/>
      <c r="D6" s="16"/>
      <c r="S6" s="343"/>
    </row>
    <row r="7" spans="1:19" s="3" customFormat="1" ht="15.75" customHeight="1">
      <c r="B7" s="27" t="s">
        <v>333</v>
      </c>
      <c r="C7" s="12"/>
      <c r="D7" s="12"/>
      <c r="E7" s="12"/>
      <c r="F7" s="12"/>
      <c r="G7" s="11"/>
      <c r="I7" s="8"/>
      <c r="J7" s="6"/>
      <c r="K7" s="6"/>
      <c r="L7" s="6"/>
      <c r="M7" s="6"/>
      <c r="N7" s="6"/>
      <c r="O7" s="6"/>
    </row>
    <row r="8" spans="1:19" s="3" customFormat="1">
      <c r="B8" s="21"/>
      <c r="C8" s="13"/>
      <c r="D8" s="21"/>
      <c r="E8" s="21"/>
      <c r="F8" s="21"/>
      <c r="G8" s="55"/>
      <c r="H8" s="56" t="s">
        <v>3</v>
      </c>
      <c r="I8" s="254"/>
      <c r="J8" s="255"/>
      <c r="K8" s="57"/>
      <c r="L8" s="57"/>
      <c r="M8" s="63"/>
      <c r="N8" s="63"/>
      <c r="O8" s="58"/>
      <c r="P8" s="59"/>
      <c r="Q8" s="59"/>
      <c r="R8" s="59"/>
    </row>
    <row r="9" spans="1:19" s="3" customFormat="1">
      <c r="B9" s="13"/>
      <c r="C9" s="13"/>
      <c r="D9" s="21"/>
      <c r="E9" s="21"/>
      <c r="F9" s="134" t="s">
        <v>47</v>
      </c>
      <c r="H9" s="62" t="s">
        <v>26</v>
      </c>
      <c r="I9" s="61"/>
      <c r="K9" s="63"/>
      <c r="L9" s="63"/>
      <c r="M9" s="63"/>
      <c r="N9" s="63"/>
      <c r="O9" s="58"/>
      <c r="P9" s="59"/>
      <c r="Q9" s="59"/>
      <c r="R9" s="59"/>
    </row>
    <row r="10" spans="1:19" s="7" customFormat="1" ht="18">
      <c r="B10" s="308" t="s">
        <v>48</v>
      </c>
      <c r="C10" s="23"/>
      <c r="D10" s="23"/>
      <c r="E10" s="64">
        <v>2017</v>
      </c>
      <c r="F10" s="64">
        <v>2018</v>
      </c>
      <c r="G10" s="64">
        <v>2019</v>
      </c>
      <c r="H10" s="64" t="s">
        <v>2</v>
      </c>
      <c r="I10" s="64" t="s">
        <v>17</v>
      </c>
      <c r="J10" s="64" t="s">
        <v>18</v>
      </c>
      <c r="K10" s="64" t="s">
        <v>20</v>
      </c>
      <c r="L10" s="64" t="s">
        <v>21</v>
      </c>
      <c r="M10" s="64" t="s">
        <v>24</v>
      </c>
      <c r="N10" s="64" t="s">
        <v>25</v>
      </c>
      <c r="O10" s="64" t="s">
        <v>27</v>
      </c>
      <c r="P10" s="64" t="s">
        <v>28</v>
      </c>
      <c r="Q10" s="64" t="s">
        <v>29</v>
      </c>
      <c r="R10" s="64" t="s">
        <v>30</v>
      </c>
    </row>
    <row r="11" spans="1:19">
      <c r="A11" s="22">
        <v>1</v>
      </c>
      <c r="B11" s="21" t="s">
        <v>101</v>
      </c>
      <c r="C11" s="21"/>
      <c r="D11" s="65"/>
      <c r="E11" s="182">
        <v>176</v>
      </c>
      <c r="F11" s="182">
        <v>166</v>
      </c>
      <c r="G11" s="117">
        <v>165.64491433132656</v>
      </c>
      <c r="H11" s="117">
        <v>164.98834021097971</v>
      </c>
      <c r="I11" s="117">
        <v>164.27450962590078</v>
      </c>
      <c r="J11" s="117">
        <v>163.4702276757786</v>
      </c>
      <c r="K11" s="117">
        <v>162.3553432748057</v>
      </c>
      <c r="L11" s="117">
        <v>161.16737220083704</v>
      </c>
      <c r="M11" s="117">
        <v>160.07557077910093</v>
      </c>
      <c r="N11" s="117">
        <v>158.31068595792871</v>
      </c>
      <c r="O11" s="117">
        <v>156.46714373250845</v>
      </c>
      <c r="P11" s="117">
        <v>154.89256231365738</v>
      </c>
      <c r="Q11" s="117">
        <v>153.15438853539237</v>
      </c>
      <c r="R11" s="117">
        <v>151.21534980704146</v>
      </c>
    </row>
    <row r="12" spans="1:19">
      <c r="A12" s="22">
        <v>2</v>
      </c>
      <c r="B12" s="21" t="s">
        <v>31</v>
      </c>
      <c r="C12" s="21"/>
      <c r="D12" s="65"/>
      <c r="E12" s="182">
        <f>E13/0.78</f>
        <v>15.449175641025638</v>
      </c>
      <c r="F12" s="182">
        <f t="shared" ref="F12:R12" si="0">F13/0.78</f>
        <v>17.379944871794869</v>
      </c>
      <c r="G12" s="117">
        <f t="shared" si="0"/>
        <v>19.423534615384614</v>
      </c>
      <c r="H12" s="117">
        <f t="shared" si="0"/>
        <v>20.687329487179486</v>
      </c>
      <c r="I12" s="117">
        <f t="shared" si="0"/>
        <v>22.090369487179487</v>
      </c>
      <c r="J12" s="117">
        <f t="shared" si="0"/>
        <v>23.648123005128205</v>
      </c>
      <c r="K12" s="117">
        <f t="shared" si="0"/>
        <v>25.377790534974359</v>
      </c>
      <c r="L12" s="117">
        <f t="shared" si="0"/>
        <v>27.29850011712</v>
      </c>
      <c r="M12" s="117">
        <f t="shared" si="0"/>
        <v>29.43152499271287</v>
      </c>
      <c r="N12" s="117">
        <f t="shared" si="0"/>
        <v>31.800526011325587</v>
      </c>
      <c r="O12" s="117">
        <f t="shared" si="0"/>
        <v>34.431821625915433</v>
      </c>
      <c r="P12" s="117">
        <f t="shared" si="0"/>
        <v>37.354688635374004</v>
      </c>
      <c r="Q12" s="117">
        <f t="shared" si="0"/>
        <v>40.601697199197346</v>
      </c>
      <c r="R12" s="117">
        <f t="shared" si="0"/>
        <v>44.209084055232218</v>
      </c>
    </row>
    <row r="13" spans="1:19">
      <c r="A13" s="22" t="s">
        <v>105</v>
      </c>
      <c r="B13" s="21" t="s">
        <v>32</v>
      </c>
      <c r="C13" s="344"/>
      <c r="D13" s="345"/>
      <c r="E13" s="182">
        <v>12.050356999999998</v>
      </c>
      <c r="F13" s="182">
        <v>13.556356999999998</v>
      </c>
      <c r="G13" s="117">
        <v>15.150357</v>
      </c>
      <c r="H13" s="117">
        <v>16.136116999999999</v>
      </c>
      <c r="I13" s="117">
        <v>17.2304882</v>
      </c>
      <c r="J13" s="117">
        <v>18.445535944</v>
      </c>
      <c r="K13" s="117">
        <v>19.79467661728</v>
      </c>
      <c r="L13" s="117">
        <v>21.292830091353601</v>
      </c>
      <c r="M13" s="117">
        <v>22.956589494316038</v>
      </c>
      <c r="N13" s="117">
        <v>24.80441028883396</v>
      </c>
      <c r="O13" s="117">
        <v>26.85682086821404</v>
      </c>
      <c r="P13" s="117">
        <v>29.136657135591722</v>
      </c>
      <c r="Q13" s="117">
        <v>31.669323815373932</v>
      </c>
      <c r="R13" s="117">
        <v>34.483085563081133</v>
      </c>
    </row>
    <row r="14" spans="1:19">
      <c r="A14" s="22">
        <v>3</v>
      </c>
      <c r="B14" s="21" t="s">
        <v>269</v>
      </c>
      <c r="C14" s="21"/>
      <c r="D14" s="65"/>
      <c r="E14" s="182">
        <v>0</v>
      </c>
      <c r="F14" s="182">
        <v>0</v>
      </c>
      <c r="G14" s="117">
        <v>0</v>
      </c>
      <c r="H14" s="117">
        <v>0</v>
      </c>
      <c r="I14" s="117">
        <v>0</v>
      </c>
      <c r="J14" s="117">
        <v>0</v>
      </c>
      <c r="K14" s="117">
        <v>0</v>
      </c>
      <c r="L14" s="117">
        <v>0</v>
      </c>
      <c r="M14" s="117">
        <v>0</v>
      </c>
      <c r="N14" s="117">
        <v>0</v>
      </c>
      <c r="O14" s="117">
        <v>0</v>
      </c>
      <c r="P14" s="117">
        <v>0</v>
      </c>
      <c r="Q14" s="117">
        <v>0</v>
      </c>
      <c r="R14" s="117">
        <v>0</v>
      </c>
    </row>
    <row r="15" spans="1:19">
      <c r="A15" s="22">
        <v>4</v>
      </c>
      <c r="B15" s="21" t="s">
        <v>271</v>
      </c>
      <c r="C15" s="21"/>
      <c r="D15" s="65"/>
      <c r="E15" s="182">
        <v>0.61477700739908381</v>
      </c>
      <c r="F15" s="182">
        <v>0.53632241859672358</v>
      </c>
      <c r="G15" s="117">
        <v>1.1260571009503166</v>
      </c>
      <c r="H15" s="117">
        <v>1.7756280089612579</v>
      </c>
      <c r="I15" s="117">
        <v>2.4721940160966249</v>
      </c>
      <c r="J15" s="117">
        <v>3.228530311680216</v>
      </c>
      <c r="K15" s="117">
        <v>4.0382788710206654</v>
      </c>
      <c r="L15" s="117">
        <v>4.9015328390219253</v>
      </c>
      <c r="M15" s="117">
        <v>5.8181127231441536</v>
      </c>
      <c r="N15" s="117">
        <v>6.7944628957146103</v>
      </c>
      <c r="O15" s="117">
        <v>7.8178673073505731</v>
      </c>
      <c r="P15" s="117">
        <v>8.8948043353421582</v>
      </c>
      <c r="Q15" s="117">
        <v>10.018682047068536</v>
      </c>
      <c r="R15" s="117">
        <v>11.183255973169064</v>
      </c>
    </row>
    <row r="16" spans="1:19">
      <c r="A16" s="22">
        <v>5</v>
      </c>
      <c r="B16" s="21" t="s">
        <v>37</v>
      </c>
      <c r="C16" s="344"/>
      <c r="D16" s="345"/>
      <c r="E16" s="182">
        <v>0</v>
      </c>
      <c r="F16" s="182">
        <v>0</v>
      </c>
      <c r="G16" s="117">
        <v>0</v>
      </c>
      <c r="H16" s="117">
        <v>0</v>
      </c>
      <c r="I16" s="117">
        <v>0</v>
      </c>
      <c r="J16" s="117">
        <v>0</v>
      </c>
      <c r="K16" s="117">
        <v>0</v>
      </c>
      <c r="L16" s="117">
        <v>0</v>
      </c>
      <c r="M16" s="117">
        <v>0</v>
      </c>
      <c r="N16" s="117">
        <v>0</v>
      </c>
      <c r="O16" s="117">
        <v>0</v>
      </c>
      <c r="P16" s="117">
        <v>0</v>
      </c>
      <c r="Q16" s="117">
        <v>0</v>
      </c>
      <c r="R16" s="117">
        <v>0</v>
      </c>
    </row>
    <row r="17" spans="1:18">
      <c r="A17" s="22">
        <v>6</v>
      </c>
      <c r="B17" s="21" t="s">
        <v>38</v>
      </c>
      <c r="C17" s="21"/>
      <c r="D17" s="65"/>
      <c r="E17" s="182">
        <v>0</v>
      </c>
      <c r="F17" s="182">
        <v>0</v>
      </c>
      <c r="G17" s="117">
        <v>0</v>
      </c>
      <c r="H17" s="118">
        <v>0</v>
      </c>
      <c r="I17" s="118">
        <v>0</v>
      </c>
      <c r="J17" s="118">
        <v>0</v>
      </c>
      <c r="K17" s="118">
        <v>1</v>
      </c>
      <c r="L17" s="118">
        <v>1.5</v>
      </c>
      <c r="M17" s="118">
        <v>2</v>
      </c>
      <c r="N17" s="118">
        <v>3</v>
      </c>
      <c r="O17" s="118">
        <v>4</v>
      </c>
      <c r="P17" s="118">
        <v>5</v>
      </c>
      <c r="Q17" s="118">
        <v>6</v>
      </c>
      <c r="R17" s="118">
        <v>7</v>
      </c>
    </row>
    <row r="18" spans="1:18">
      <c r="A18" s="22">
        <v>7</v>
      </c>
      <c r="B18" s="27" t="s">
        <v>165</v>
      </c>
      <c r="C18" s="24"/>
      <c r="D18" s="68"/>
      <c r="E18" s="375">
        <f t="shared" ref="E18:F18" si="1">E11-E16-E17</f>
        <v>176</v>
      </c>
      <c r="F18" s="375">
        <f t="shared" si="1"/>
        <v>166</v>
      </c>
      <c r="G18" s="69">
        <f>G11-G16-G17</f>
        <v>165.64491433132656</v>
      </c>
      <c r="H18" s="69">
        <f>H11-H16-H17</f>
        <v>164.98834021097971</v>
      </c>
      <c r="I18" s="69">
        <f t="shared" ref="I18:N18" si="2">I11-I16-I17</f>
        <v>164.27450962590078</v>
      </c>
      <c r="J18" s="69">
        <f t="shared" si="2"/>
        <v>163.4702276757786</v>
      </c>
      <c r="K18" s="69">
        <f t="shared" si="2"/>
        <v>161.3553432748057</v>
      </c>
      <c r="L18" s="69">
        <f t="shared" si="2"/>
        <v>159.66737220083704</v>
      </c>
      <c r="M18" s="69">
        <f t="shared" si="2"/>
        <v>158.07557077910093</v>
      </c>
      <c r="N18" s="69">
        <f t="shared" si="2"/>
        <v>155.31068595792871</v>
      </c>
      <c r="O18" s="69">
        <f>O11-O16-O17</f>
        <v>152.46714373250845</v>
      </c>
      <c r="P18" s="69">
        <f>P11-P16-P17</f>
        <v>149.89256231365738</v>
      </c>
      <c r="Q18" s="69">
        <f>Q11-Q16-Q17</f>
        <v>147.15438853539237</v>
      </c>
      <c r="R18" s="69">
        <f>R11-R16-R17</f>
        <v>144.21534980704146</v>
      </c>
    </row>
    <row r="19" spans="1:18">
      <c r="A19" s="22">
        <v>8</v>
      </c>
      <c r="B19" s="21" t="s">
        <v>33</v>
      </c>
      <c r="C19" s="21"/>
      <c r="D19" s="418">
        <v>0.15</v>
      </c>
      <c r="E19" s="182">
        <f>$D$19*E18</f>
        <v>26.4</v>
      </c>
      <c r="F19" s="182">
        <f t="shared" ref="F19" si="3">$D$19*F18</f>
        <v>24.9</v>
      </c>
      <c r="G19" s="338">
        <f>$D$19*G18</f>
        <v>24.846737149698985</v>
      </c>
      <c r="H19" s="338">
        <f t="shared" ref="H19:R19" si="4">$D$19*H18</f>
        <v>24.748251031646955</v>
      </c>
      <c r="I19" s="338">
        <f t="shared" si="4"/>
        <v>24.641176443885115</v>
      </c>
      <c r="J19" s="338">
        <f t="shared" si="4"/>
        <v>24.520534151366789</v>
      </c>
      <c r="K19" s="338">
        <f t="shared" si="4"/>
        <v>24.203301491220856</v>
      </c>
      <c r="L19" s="338">
        <f t="shared" si="4"/>
        <v>23.950105830125555</v>
      </c>
      <c r="M19" s="338">
        <f t="shared" si="4"/>
        <v>23.711335616865139</v>
      </c>
      <c r="N19" s="338">
        <f t="shared" si="4"/>
        <v>23.296602893689307</v>
      </c>
      <c r="O19" s="338">
        <f t="shared" si="4"/>
        <v>22.870071559876266</v>
      </c>
      <c r="P19" s="338">
        <f t="shared" si="4"/>
        <v>22.483884347048605</v>
      </c>
      <c r="Q19" s="338">
        <f t="shared" si="4"/>
        <v>22.073158280308856</v>
      </c>
      <c r="R19" s="338">
        <f t="shared" si="4"/>
        <v>21.632302471056217</v>
      </c>
    </row>
    <row r="20" spans="1:18">
      <c r="A20" s="22">
        <v>9</v>
      </c>
      <c r="B20" s="92" t="s">
        <v>0</v>
      </c>
      <c r="C20" s="402"/>
      <c r="D20" s="365"/>
      <c r="E20" s="183">
        <v>60</v>
      </c>
      <c r="F20" s="183">
        <v>59</v>
      </c>
      <c r="G20" s="366">
        <v>63</v>
      </c>
      <c r="H20" s="366">
        <v>63</v>
      </c>
      <c r="I20" s="366"/>
      <c r="J20" s="366"/>
      <c r="K20" s="366"/>
      <c r="L20" s="366"/>
      <c r="M20" s="366"/>
      <c r="N20" s="366"/>
      <c r="O20" s="367"/>
      <c r="P20" s="367"/>
      <c r="Q20" s="367"/>
      <c r="R20" s="367"/>
    </row>
    <row r="21" spans="1:18">
      <c r="A21" s="22">
        <v>10</v>
      </c>
      <c r="B21" s="27" t="s">
        <v>166</v>
      </c>
      <c r="C21" s="25"/>
      <c r="D21" s="68"/>
      <c r="E21" s="70">
        <f>E18+E19+E20</f>
        <v>262.39999999999998</v>
      </c>
      <c r="F21" s="70">
        <f>F18+F19+F20</f>
        <v>249.9</v>
      </c>
      <c r="G21" s="70">
        <f>G18+G19+G20</f>
        <v>253.49165148102554</v>
      </c>
      <c r="H21" s="70">
        <f t="shared" ref="H21:R21" si="5">H18+H19+H20</f>
        <v>252.73659124262667</v>
      </c>
      <c r="I21" s="70">
        <f t="shared" si="5"/>
        <v>188.91568606978589</v>
      </c>
      <c r="J21" s="70">
        <f t="shared" si="5"/>
        <v>187.99076182714538</v>
      </c>
      <c r="K21" s="70">
        <f t="shared" si="5"/>
        <v>185.55864476602656</v>
      </c>
      <c r="L21" s="70">
        <f t="shared" si="5"/>
        <v>183.61747803096259</v>
      </c>
      <c r="M21" s="70">
        <f t="shared" si="5"/>
        <v>181.78690639596607</v>
      </c>
      <c r="N21" s="70">
        <f t="shared" si="5"/>
        <v>178.60728885161802</v>
      </c>
      <c r="O21" s="70">
        <f t="shared" si="5"/>
        <v>175.33721529238471</v>
      </c>
      <c r="P21" s="70">
        <f t="shared" si="5"/>
        <v>172.37644666070599</v>
      </c>
      <c r="Q21" s="70">
        <f t="shared" si="5"/>
        <v>169.22754681570123</v>
      </c>
      <c r="R21" s="70">
        <f t="shared" si="5"/>
        <v>165.84765227809768</v>
      </c>
    </row>
    <row r="22" spans="1:18">
      <c r="A22" s="28"/>
      <c r="B22" s="29"/>
      <c r="C22" s="31"/>
      <c r="D22" s="71"/>
      <c r="E22" s="71"/>
      <c r="F22" s="71"/>
      <c r="G22" s="350"/>
      <c r="H22" s="72"/>
      <c r="I22" s="72"/>
      <c r="J22" s="72"/>
      <c r="K22" s="72"/>
      <c r="L22" s="72"/>
      <c r="M22" s="72"/>
      <c r="N22" s="72"/>
      <c r="O22" s="73"/>
      <c r="P22" s="73"/>
      <c r="Q22" s="73"/>
      <c r="R22" s="74"/>
    </row>
    <row r="23" spans="1:18" ht="15.75" customHeight="1">
      <c r="B23" s="308" t="s">
        <v>102</v>
      </c>
      <c r="C23" s="30"/>
      <c r="D23" s="75"/>
      <c r="E23" s="75"/>
      <c r="F23" s="75"/>
      <c r="G23" s="76"/>
      <c r="H23" s="76"/>
      <c r="I23" s="76"/>
      <c r="J23" s="76"/>
      <c r="K23" s="76"/>
      <c r="L23" s="76"/>
      <c r="M23" s="76"/>
      <c r="N23" s="76"/>
      <c r="O23" s="76"/>
      <c r="P23" s="76"/>
      <c r="Q23" s="76"/>
      <c r="R23" s="76"/>
    </row>
    <row r="24" spans="1:18">
      <c r="A24" s="95"/>
      <c r="B24" s="27" t="s">
        <v>276</v>
      </c>
      <c r="C24" s="32"/>
      <c r="D24" s="77"/>
      <c r="E24" s="77"/>
      <c r="F24" s="77"/>
      <c r="G24" s="78"/>
      <c r="H24" s="78"/>
      <c r="I24" s="78"/>
      <c r="J24" s="78"/>
      <c r="K24" s="78"/>
      <c r="L24" s="78"/>
      <c r="M24" s="78"/>
      <c r="N24" s="78"/>
      <c r="O24" s="79"/>
      <c r="P24" s="79"/>
      <c r="Q24" s="79"/>
      <c r="R24" s="79"/>
    </row>
    <row r="25" spans="1:18">
      <c r="A25" s="95"/>
      <c r="B25" s="34" t="s">
        <v>43</v>
      </c>
      <c r="C25" s="12"/>
      <c r="D25" s="80" t="s">
        <v>34</v>
      </c>
      <c r="E25" s="64">
        <v>2017</v>
      </c>
      <c r="F25" s="64">
        <v>2018</v>
      </c>
      <c r="G25" s="64">
        <v>2019</v>
      </c>
      <c r="H25" s="64" t="s">
        <v>2</v>
      </c>
      <c r="I25" s="64" t="s">
        <v>17</v>
      </c>
      <c r="J25" s="64" t="s">
        <v>18</v>
      </c>
      <c r="K25" s="64" t="s">
        <v>20</v>
      </c>
      <c r="L25" s="64" t="s">
        <v>21</v>
      </c>
      <c r="M25" s="64" t="s">
        <v>24</v>
      </c>
      <c r="N25" s="64" t="s">
        <v>25</v>
      </c>
      <c r="O25" s="64" t="s">
        <v>27</v>
      </c>
      <c r="P25" s="64" t="s">
        <v>28</v>
      </c>
      <c r="Q25" s="64" t="s">
        <v>29</v>
      </c>
      <c r="R25" s="64" t="s">
        <v>30</v>
      </c>
    </row>
    <row r="26" spans="1:18">
      <c r="A26" s="149" t="s">
        <v>52</v>
      </c>
      <c r="B26" s="14" t="s">
        <v>351</v>
      </c>
      <c r="C26" s="38"/>
      <c r="D26" s="81" t="s">
        <v>365</v>
      </c>
      <c r="E26" s="184">
        <v>56.575511999999996</v>
      </c>
      <c r="F26" s="184">
        <v>53</v>
      </c>
      <c r="G26" s="118">
        <v>56.575511999999996</v>
      </c>
      <c r="H26" s="118">
        <v>56.575511999999996</v>
      </c>
      <c r="I26" s="118">
        <v>56.575511999999996</v>
      </c>
      <c r="J26" s="118">
        <v>56.575511999999996</v>
      </c>
      <c r="K26" s="118">
        <v>56.575511999999996</v>
      </c>
      <c r="L26" s="118">
        <v>56.575511999999996</v>
      </c>
      <c r="M26" s="118">
        <v>56.575511999999996</v>
      </c>
      <c r="N26" s="118">
        <v>56.575511999999996</v>
      </c>
      <c r="O26" s="118">
        <v>56.575511999999996</v>
      </c>
      <c r="P26" s="118">
        <v>56.575511999999996</v>
      </c>
      <c r="Q26" s="118">
        <v>56.575511999999996</v>
      </c>
      <c r="R26" s="118">
        <v>56.575511999999996</v>
      </c>
    </row>
    <row r="27" spans="1:18" s="48" customFormat="1">
      <c r="A27" s="150" t="s">
        <v>53</v>
      </c>
      <c r="B27" s="44" t="s">
        <v>371</v>
      </c>
      <c r="C27" s="395"/>
      <c r="D27" s="318" t="s">
        <v>362</v>
      </c>
      <c r="E27" s="118">
        <v>4.5</v>
      </c>
      <c r="F27" s="118">
        <v>4.5</v>
      </c>
      <c r="G27" s="118">
        <v>4.5</v>
      </c>
      <c r="H27" s="118">
        <v>4.5</v>
      </c>
      <c r="I27" s="118">
        <v>4.5</v>
      </c>
      <c r="J27" s="118">
        <v>4.5</v>
      </c>
      <c r="K27" s="118">
        <v>4.5</v>
      </c>
      <c r="L27" s="118">
        <v>4.5</v>
      </c>
      <c r="M27" s="118">
        <v>4.5</v>
      </c>
      <c r="N27" s="118">
        <v>4.5</v>
      </c>
      <c r="O27" s="118">
        <v>4.5</v>
      </c>
      <c r="P27" s="118">
        <v>4.5</v>
      </c>
      <c r="Q27" s="118">
        <v>4.5</v>
      </c>
      <c r="R27" s="118">
        <v>4.5</v>
      </c>
    </row>
    <row r="28" spans="1:18" s="289" customFormat="1">
      <c r="A28" s="299" t="s">
        <v>54</v>
      </c>
      <c r="B28" s="14"/>
      <c r="C28" s="38"/>
      <c r="D28" s="329"/>
      <c r="E28" s="184"/>
      <c r="F28" s="184"/>
      <c r="G28" s="118"/>
      <c r="H28" s="118"/>
      <c r="I28" s="118"/>
      <c r="J28" s="118"/>
      <c r="K28" s="118"/>
      <c r="L28" s="118"/>
      <c r="M28" s="118"/>
      <c r="N28" s="118"/>
      <c r="O28" s="119"/>
      <c r="P28" s="119"/>
      <c r="Q28" s="119"/>
      <c r="R28" s="119"/>
    </row>
    <row r="29" spans="1:18" s="289" customFormat="1">
      <c r="A29" s="299" t="s">
        <v>55</v>
      </c>
      <c r="B29" s="14"/>
      <c r="C29" s="38"/>
      <c r="D29" s="329"/>
      <c r="E29" s="184"/>
      <c r="F29" s="184"/>
      <c r="G29" s="118"/>
      <c r="H29" s="118"/>
      <c r="I29" s="118"/>
      <c r="J29" s="118"/>
      <c r="K29" s="118"/>
      <c r="L29" s="118"/>
      <c r="M29" s="118"/>
      <c r="N29" s="118"/>
      <c r="O29" s="119"/>
      <c r="P29" s="119"/>
      <c r="Q29" s="119"/>
      <c r="R29" s="119"/>
    </row>
    <row r="30" spans="1:18">
      <c r="A30" s="299" t="s">
        <v>56</v>
      </c>
      <c r="B30" s="36"/>
      <c r="C30" s="37"/>
      <c r="D30" s="329"/>
      <c r="E30" s="184"/>
      <c r="F30" s="184"/>
      <c r="G30" s="118"/>
      <c r="H30" s="118"/>
      <c r="I30" s="118"/>
      <c r="J30" s="118"/>
      <c r="K30" s="118"/>
      <c r="L30" s="118"/>
      <c r="M30" s="118"/>
      <c r="N30" s="118"/>
      <c r="O30" s="119"/>
      <c r="P30" s="119"/>
      <c r="Q30" s="119"/>
      <c r="R30" s="119"/>
    </row>
    <row r="31" spans="1:18">
      <c r="A31" s="299" t="s">
        <v>57</v>
      </c>
      <c r="B31" s="14"/>
      <c r="C31" s="38"/>
      <c r="D31" s="81"/>
      <c r="E31" s="184"/>
      <c r="F31" s="184"/>
      <c r="G31" s="118"/>
      <c r="H31" s="118"/>
      <c r="I31" s="118"/>
      <c r="J31" s="118"/>
      <c r="K31" s="118"/>
      <c r="L31" s="118"/>
      <c r="M31" s="118"/>
      <c r="N31" s="118"/>
      <c r="O31" s="119"/>
      <c r="P31" s="119"/>
      <c r="Q31" s="119"/>
      <c r="R31" s="119"/>
    </row>
    <row r="32" spans="1:18">
      <c r="A32" s="299" t="s">
        <v>58</v>
      </c>
      <c r="B32" s="39"/>
      <c r="C32" s="41"/>
      <c r="D32" s="81"/>
      <c r="E32" s="191"/>
      <c r="F32" s="191"/>
      <c r="G32" s="122"/>
      <c r="H32" s="122"/>
      <c r="I32" s="122"/>
      <c r="J32" s="122"/>
      <c r="K32" s="122"/>
      <c r="L32" s="122"/>
      <c r="M32" s="122"/>
      <c r="N32" s="122"/>
      <c r="O32" s="123"/>
      <c r="P32" s="123"/>
      <c r="Q32" s="123"/>
      <c r="R32" s="123"/>
    </row>
    <row r="33" spans="1:18">
      <c r="A33" s="149"/>
      <c r="B33" s="43"/>
      <c r="C33" s="12"/>
      <c r="D33" s="21"/>
      <c r="E33" s="391"/>
      <c r="F33" s="391"/>
      <c r="G33" s="99"/>
      <c r="H33" s="99"/>
      <c r="I33" s="99"/>
      <c r="J33" s="99"/>
      <c r="K33" s="99"/>
      <c r="L33" s="99"/>
      <c r="M33" s="99"/>
      <c r="N33" s="99"/>
      <c r="O33" s="100"/>
      <c r="P33" s="100"/>
      <c r="Q33" s="100"/>
      <c r="R33" s="101"/>
    </row>
    <row r="34" spans="1:18">
      <c r="A34" s="149"/>
      <c r="B34" s="27" t="s">
        <v>277</v>
      </c>
      <c r="C34" s="33"/>
      <c r="D34" s="27"/>
      <c r="E34" s="390"/>
      <c r="F34" s="389"/>
      <c r="G34" s="112"/>
      <c r="H34" s="112"/>
      <c r="I34" s="112"/>
      <c r="J34" s="112"/>
      <c r="K34" s="112"/>
      <c r="L34" s="112"/>
      <c r="M34" s="112"/>
      <c r="N34" s="112"/>
      <c r="O34" s="104"/>
      <c r="P34" s="104"/>
      <c r="Q34" s="104"/>
      <c r="R34" s="105"/>
    </row>
    <row r="35" spans="1:18">
      <c r="A35" s="149"/>
      <c r="B35" s="34" t="s">
        <v>36</v>
      </c>
      <c r="C35" s="12"/>
      <c r="D35" s="110" t="s">
        <v>34</v>
      </c>
      <c r="E35" s="392">
        <v>2017</v>
      </c>
      <c r="F35" s="392">
        <v>2018</v>
      </c>
      <c r="G35" s="296">
        <v>2019</v>
      </c>
      <c r="H35" s="296" t="s">
        <v>2</v>
      </c>
      <c r="I35" s="296" t="s">
        <v>17</v>
      </c>
      <c r="J35" s="296" t="s">
        <v>18</v>
      </c>
      <c r="K35" s="296" t="s">
        <v>20</v>
      </c>
      <c r="L35" s="296" t="s">
        <v>21</v>
      </c>
      <c r="M35" s="296" t="s">
        <v>24</v>
      </c>
      <c r="N35" s="296" t="s">
        <v>25</v>
      </c>
      <c r="O35" s="296" t="s">
        <v>27</v>
      </c>
      <c r="P35" s="296" t="s">
        <v>28</v>
      </c>
      <c r="Q35" s="296" t="s">
        <v>29</v>
      </c>
      <c r="R35" s="296" t="s">
        <v>30</v>
      </c>
    </row>
    <row r="36" spans="1:18">
      <c r="A36" s="299" t="s">
        <v>59</v>
      </c>
      <c r="B36" s="435" t="s">
        <v>380</v>
      </c>
      <c r="C36" s="436"/>
      <c r="D36" s="88" t="s">
        <v>365</v>
      </c>
      <c r="E36" s="124">
        <v>175</v>
      </c>
      <c r="F36" s="124">
        <v>175</v>
      </c>
      <c r="G36" s="118">
        <v>175</v>
      </c>
      <c r="H36" s="118">
        <v>175</v>
      </c>
      <c r="I36" s="118">
        <v>175.3856360634974</v>
      </c>
      <c r="J36" s="118">
        <v>175.3856360634974</v>
      </c>
      <c r="K36" s="118">
        <v>175.3856360634974</v>
      </c>
      <c r="L36" s="118">
        <v>175.3856360634974</v>
      </c>
      <c r="M36" s="118">
        <v>175.3856360634974</v>
      </c>
      <c r="N36" s="118">
        <v>175.3856360634974</v>
      </c>
      <c r="O36" s="118">
        <v>175.3856360634974</v>
      </c>
      <c r="P36" s="118">
        <v>175.3856360634974</v>
      </c>
      <c r="Q36" s="118">
        <v>175.3856360634974</v>
      </c>
      <c r="R36" s="118">
        <v>175.3856360634974</v>
      </c>
    </row>
    <row r="37" spans="1:18">
      <c r="A37" s="299" t="s">
        <v>60</v>
      </c>
      <c r="B37" s="14"/>
      <c r="C37" s="38"/>
      <c r="D37" s="81"/>
      <c r="E37" s="186"/>
      <c r="F37" s="186"/>
      <c r="G37" s="121"/>
      <c r="H37" s="121"/>
      <c r="I37" s="121"/>
      <c r="J37" s="121"/>
      <c r="K37" s="121"/>
      <c r="L37" s="121"/>
      <c r="M37" s="121"/>
      <c r="N37" s="121"/>
      <c r="O37" s="119"/>
      <c r="P37" s="119"/>
      <c r="Q37" s="119"/>
      <c r="R37" s="119"/>
    </row>
    <row r="38" spans="1:18">
      <c r="A38" s="299" t="s">
        <v>194</v>
      </c>
      <c r="B38" s="14"/>
      <c r="C38" s="38"/>
      <c r="D38" s="81"/>
      <c r="E38" s="184"/>
      <c r="F38" s="184"/>
      <c r="G38" s="118"/>
      <c r="H38" s="118"/>
      <c r="I38" s="118"/>
      <c r="J38" s="118"/>
      <c r="K38" s="118"/>
      <c r="L38" s="118"/>
      <c r="M38" s="118"/>
      <c r="N38" s="118"/>
      <c r="O38" s="119"/>
      <c r="P38" s="119"/>
      <c r="Q38" s="119"/>
      <c r="R38" s="119"/>
    </row>
    <row r="39" spans="1:18">
      <c r="A39" s="299" t="s">
        <v>195</v>
      </c>
      <c r="B39" s="14"/>
      <c r="C39" s="38"/>
      <c r="D39" s="81"/>
      <c r="E39" s="184"/>
      <c r="F39" s="184"/>
      <c r="G39" s="118"/>
      <c r="H39" s="118"/>
      <c r="I39" s="118"/>
      <c r="J39" s="118"/>
      <c r="K39" s="118"/>
      <c r="L39" s="118"/>
      <c r="M39" s="118"/>
      <c r="N39" s="118"/>
      <c r="O39" s="119"/>
      <c r="P39" s="119"/>
      <c r="Q39" s="119"/>
      <c r="R39" s="119"/>
    </row>
    <row r="40" spans="1:18">
      <c r="A40" s="299" t="s">
        <v>196</v>
      </c>
      <c r="B40" s="14"/>
      <c r="C40" s="328"/>
      <c r="D40" s="327"/>
      <c r="E40" s="184"/>
      <c r="F40" s="184"/>
      <c r="G40" s="118"/>
      <c r="H40" s="118"/>
      <c r="I40" s="118"/>
      <c r="J40" s="118"/>
      <c r="K40" s="118"/>
      <c r="L40" s="118"/>
      <c r="M40" s="118"/>
      <c r="N40" s="118"/>
      <c r="O40" s="119"/>
      <c r="P40" s="119"/>
      <c r="Q40" s="119"/>
      <c r="R40" s="119"/>
    </row>
    <row r="41" spans="1:18" s="289" customFormat="1">
      <c r="A41" s="299" t="s">
        <v>197</v>
      </c>
      <c r="B41" s="14"/>
      <c r="C41" s="328"/>
      <c r="D41" s="327"/>
      <c r="E41" s="325"/>
      <c r="F41" s="325"/>
      <c r="G41" s="330"/>
      <c r="H41" s="330"/>
      <c r="I41" s="330"/>
      <c r="J41" s="330"/>
      <c r="K41" s="330"/>
      <c r="L41" s="330"/>
      <c r="M41" s="330"/>
      <c r="N41" s="330"/>
      <c r="O41" s="331"/>
      <c r="P41" s="331"/>
      <c r="Q41" s="331"/>
      <c r="R41" s="331"/>
    </row>
    <row r="42" spans="1:18" s="289" customFormat="1">
      <c r="A42" s="299" t="s">
        <v>198</v>
      </c>
      <c r="B42" s="14"/>
      <c r="C42" s="328"/>
      <c r="D42" s="327"/>
      <c r="E42" s="325"/>
      <c r="F42" s="325"/>
      <c r="G42" s="330"/>
      <c r="H42" s="330"/>
      <c r="I42" s="330"/>
      <c r="J42" s="330"/>
      <c r="K42" s="330"/>
      <c r="L42" s="330"/>
      <c r="M42" s="330"/>
      <c r="N42" s="330"/>
      <c r="O42" s="331"/>
      <c r="P42" s="331"/>
      <c r="Q42" s="331"/>
      <c r="R42" s="331"/>
    </row>
    <row r="43" spans="1:18">
      <c r="A43" s="149"/>
      <c r="B43" s="200"/>
      <c r="C43" s="201"/>
      <c r="D43" s="202"/>
      <c r="E43" s="202"/>
      <c r="F43" s="202"/>
      <c r="G43" s="203"/>
      <c r="H43" s="203"/>
      <c r="I43" s="203"/>
      <c r="J43" s="203"/>
      <c r="K43" s="203"/>
      <c r="L43" s="203"/>
      <c r="M43" s="203"/>
      <c r="N43" s="203"/>
      <c r="O43" s="204"/>
      <c r="P43" s="204"/>
      <c r="Q43" s="204"/>
      <c r="R43" s="205"/>
    </row>
    <row r="44" spans="1:18" ht="31.2">
      <c r="A44" s="149">
        <v>11</v>
      </c>
      <c r="B44" s="52" t="s">
        <v>167</v>
      </c>
      <c r="C44" s="169"/>
      <c r="D44" s="84"/>
      <c r="E44" s="70">
        <f t="shared" ref="E44:R44" si="6">SUM(E26:E32,E36:E40)</f>
        <v>236.075512</v>
      </c>
      <c r="F44" s="70">
        <f t="shared" si="6"/>
        <v>232.5</v>
      </c>
      <c r="G44" s="82">
        <f t="shared" si="6"/>
        <v>236.075512</v>
      </c>
      <c r="H44" s="82">
        <f t="shared" si="6"/>
        <v>236.075512</v>
      </c>
      <c r="I44" s="82">
        <f t="shared" si="6"/>
        <v>236.4611480634974</v>
      </c>
      <c r="J44" s="82">
        <f t="shared" si="6"/>
        <v>236.4611480634974</v>
      </c>
      <c r="K44" s="82">
        <f t="shared" si="6"/>
        <v>236.4611480634974</v>
      </c>
      <c r="L44" s="82">
        <f t="shared" si="6"/>
        <v>236.4611480634974</v>
      </c>
      <c r="M44" s="82">
        <f t="shared" si="6"/>
        <v>236.4611480634974</v>
      </c>
      <c r="N44" s="82">
        <f t="shared" si="6"/>
        <v>236.4611480634974</v>
      </c>
      <c r="O44" s="82">
        <f t="shared" si="6"/>
        <v>236.4611480634974</v>
      </c>
      <c r="P44" s="82">
        <f t="shared" si="6"/>
        <v>236.4611480634974</v>
      </c>
      <c r="Q44" s="82">
        <f t="shared" si="6"/>
        <v>236.4611480634974</v>
      </c>
      <c r="R44" s="82">
        <f t="shared" si="6"/>
        <v>236.4611480634974</v>
      </c>
    </row>
    <row r="45" spans="1:18">
      <c r="A45" s="95"/>
      <c r="B45" s="33"/>
      <c r="C45" s="33"/>
      <c r="D45" s="27"/>
      <c r="E45" s="98"/>
      <c r="F45" s="99"/>
      <c r="G45" s="99"/>
      <c r="H45" s="99"/>
      <c r="I45" s="99"/>
      <c r="J45" s="99"/>
      <c r="K45" s="99"/>
      <c r="L45" s="99"/>
      <c r="M45" s="99"/>
      <c r="N45" s="99"/>
      <c r="O45" s="100"/>
      <c r="P45" s="100"/>
      <c r="Q45" s="100"/>
      <c r="R45" s="101"/>
    </row>
    <row r="46" spans="1:18">
      <c r="A46" s="95"/>
      <c r="B46" s="27" t="s">
        <v>282</v>
      </c>
      <c r="C46" s="33"/>
      <c r="D46" s="21"/>
      <c r="E46" s="102"/>
      <c r="F46" s="103"/>
      <c r="G46" s="103"/>
      <c r="H46" s="103"/>
      <c r="I46" s="103"/>
      <c r="J46" s="103"/>
      <c r="K46" s="103"/>
      <c r="L46" s="103"/>
      <c r="M46" s="103"/>
      <c r="N46" s="103"/>
      <c r="O46" s="104"/>
      <c r="P46" s="104"/>
      <c r="Q46" s="104"/>
      <c r="R46" s="105"/>
    </row>
    <row r="47" spans="1:18">
      <c r="A47" s="95"/>
      <c r="B47" s="21" t="s">
        <v>35</v>
      </c>
      <c r="C47" s="12"/>
      <c r="D47" s="110" t="s">
        <v>34</v>
      </c>
      <c r="E47" s="296">
        <v>2017</v>
      </c>
      <c r="F47" s="296">
        <v>2018</v>
      </c>
      <c r="G47" s="296">
        <v>2019</v>
      </c>
      <c r="H47" s="296" t="s">
        <v>2</v>
      </c>
      <c r="I47" s="296" t="s">
        <v>17</v>
      </c>
      <c r="J47" s="296" t="s">
        <v>18</v>
      </c>
      <c r="K47" s="296" t="s">
        <v>20</v>
      </c>
      <c r="L47" s="296" t="s">
        <v>21</v>
      </c>
      <c r="M47" s="296" t="s">
        <v>24</v>
      </c>
      <c r="N47" s="296" t="s">
        <v>25</v>
      </c>
      <c r="O47" s="296" t="s">
        <v>27</v>
      </c>
      <c r="P47" s="296" t="s">
        <v>28</v>
      </c>
      <c r="Q47" s="296" t="s">
        <v>29</v>
      </c>
      <c r="R47" s="296" t="s">
        <v>30</v>
      </c>
    </row>
    <row r="48" spans="1:18">
      <c r="A48" s="149" t="s">
        <v>141</v>
      </c>
      <c r="B48" s="14" t="s">
        <v>352</v>
      </c>
      <c r="C48" s="38"/>
      <c r="D48" s="81" t="s">
        <v>363</v>
      </c>
      <c r="E48" s="364">
        <v>1.38</v>
      </c>
      <c r="F48" s="364">
        <v>1.38</v>
      </c>
      <c r="G48" s="124">
        <v>1.38</v>
      </c>
      <c r="H48" s="124">
        <f>$G$48</f>
        <v>1.38</v>
      </c>
      <c r="I48" s="124">
        <f t="shared" ref="I48:R48" si="7">$G$48</f>
        <v>1.38</v>
      </c>
      <c r="J48" s="124">
        <f t="shared" si="7"/>
        <v>1.38</v>
      </c>
      <c r="K48" s="124">
        <f t="shared" si="7"/>
        <v>1.38</v>
      </c>
      <c r="L48" s="124">
        <f t="shared" si="7"/>
        <v>1.38</v>
      </c>
      <c r="M48" s="124">
        <f t="shared" si="7"/>
        <v>1.38</v>
      </c>
      <c r="N48" s="124">
        <f t="shared" si="7"/>
        <v>1.38</v>
      </c>
      <c r="O48" s="124">
        <f t="shared" si="7"/>
        <v>1.38</v>
      </c>
      <c r="P48" s="124">
        <f t="shared" si="7"/>
        <v>1.38</v>
      </c>
      <c r="Q48" s="124">
        <f t="shared" si="7"/>
        <v>1.38</v>
      </c>
      <c r="R48" s="124">
        <f t="shared" si="7"/>
        <v>1.38</v>
      </c>
    </row>
    <row r="49" spans="1:18">
      <c r="A49" s="149" t="s">
        <v>142</v>
      </c>
      <c r="B49" s="14"/>
      <c r="C49" s="38"/>
      <c r="D49" s="81"/>
      <c r="E49" s="273"/>
      <c r="F49" s="273"/>
      <c r="G49" s="118"/>
      <c r="H49" s="118"/>
      <c r="I49" s="118"/>
      <c r="J49" s="118"/>
      <c r="K49" s="118"/>
      <c r="L49" s="118"/>
      <c r="M49" s="118"/>
      <c r="N49" s="127"/>
      <c r="O49" s="119"/>
      <c r="P49" s="119"/>
      <c r="Q49" s="119"/>
      <c r="R49" s="119"/>
    </row>
    <row r="50" spans="1:18">
      <c r="A50" s="149" t="s">
        <v>143</v>
      </c>
      <c r="B50" s="14"/>
      <c r="C50" s="38"/>
      <c r="D50" s="81"/>
      <c r="E50" s="273"/>
      <c r="F50" s="273"/>
      <c r="G50" s="118"/>
      <c r="H50" s="118"/>
      <c r="I50" s="118"/>
      <c r="J50" s="118"/>
      <c r="K50" s="118"/>
      <c r="L50" s="118"/>
      <c r="M50" s="118"/>
      <c r="N50" s="127"/>
      <c r="O50" s="119"/>
      <c r="P50" s="119"/>
      <c r="Q50" s="119"/>
      <c r="R50" s="119"/>
    </row>
    <row r="51" spans="1:18">
      <c r="A51" s="149" t="s">
        <v>144</v>
      </c>
      <c r="B51" s="14"/>
      <c r="C51" s="38"/>
      <c r="D51" s="81"/>
      <c r="E51" s="273"/>
      <c r="F51" s="273"/>
      <c r="G51" s="118"/>
      <c r="H51" s="118"/>
      <c r="I51" s="118"/>
      <c r="J51" s="118"/>
      <c r="K51" s="118"/>
      <c r="L51" s="118"/>
      <c r="M51" s="118"/>
      <c r="N51" s="127"/>
      <c r="O51" s="119"/>
      <c r="P51" s="119"/>
      <c r="Q51" s="119"/>
      <c r="R51" s="119"/>
    </row>
    <row r="52" spans="1:18">
      <c r="A52" s="149" t="s">
        <v>145</v>
      </c>
      <c r="B52" s="14"/>
      <c r="C52" s="38"/>
      <c r="D52" s="81"/>
      <c r="E52" s="273"/>
      <c r="F52" s="273"/>
      <c r="G52" s="118"/>
      <c r="H52" s="118"/>
      <c r="I52" s="118"/>
      <c r="J52" s="118"/>
      <c r="K52" s="118"/>
      <c r="L52" s="118"/>
      <c r="M52" s="118"/>
      <c r="N52" s="127"/>
      <c r="O52" s="119"/>
      <c r="P52" s="119"/>
      <c r="Q52" s="119"/>
      <c r="R52" s="119"/>
    </row>
    <row r="53" spans="1:18">
      <c r="A53" s="149" t="s">
        <v>146</v>
      </c>
      <c r="B53" s="14"/>
      <c r="C53" s="38"/>
      <c r="D53" s="81"/>
      <c r="E53" s="273"/>
      <c r="F53" s="273"/>
      <c r="G53" s="118"/>
      <c r="H53" s="118"/>
      <c r="I53" s="118"/>
      <c r="J53" s="118"/>
      <c r="K53" s="118"/>
      <c r="L53" s="118"/>
      <c r="M53" s="118"/>
      <c r="N53" s="127"/>
      <c r="O53" s="119"/>
      <c r="P53" s="119"/>
      <c r="Q53" s="119"/>
      <c r="R53" s="119"/>
    </row>
    <row r="54" spans="1:18">
      <c r="A54" s="149" t="s">
        <v>147</v>
      </c>
      <c r="B54" s="14"/>
      <c r="C54" s="38"/>
      <c r="D54" s="81"/>
      <c r="E54" s="273"/>
      <c r="F54" s="273"/>
      <c r="G54" s="118"/>
      <c r="H54" s="118"/>
      <c r="I54" s="118"/>
      <c r="J54" s="118"/>
      <c r="K54" s="118"/>
      <c r="L54" s="118"/>
      <c r="M54" s="118"/>
      <c r="N54" s="127"/>
      <c r="O54" s="119"/>
      <c r="P54" s="119"/>
      <c r="Q54" s="119"/>
      <c r="R54" s="119"/>
    </row>
    <row r="55" spans="1:18">
      <c r="A55" s="149" t="s">
        <v>148</v>
      </c>
      <c r="B55" s="14"/>
      <c r="C55" s="38"/>
      <c r="D55" s="81"/>
      <c r="E55" s="274"/>
      <c r="F55" s="274"/>
      <c r="G55" s="122"/>
      <c r="H55" s="122"/>
      <c r="I55" s="122"/>
      <c r="J55" s="122"/>
      <c r="K55" s="122"/>
      <c r="L55" s="122"/>
      <c r="M55" s="122"/>
      <c r="N55" s="122"/>
      <c r="O55" s="123"/>
      <c r="P55" s="123"/>
      <c r="Q55" s="123"/>
      <c r="R55" s="123"/>
    </row>
    <row r="56" spans="1:18" s="289" customFormat="1">
      <c r="A56" s="299" t="s">
        <v>149</v>
      </c>
      <c r="B56" s="14"/>
      <c r="C56" s="38"/>
      <c r="D56" s="327"/>
      <c r="E56" s="326"/>
      <c r="F56" s="326"/>
      <c r="G56" s="330"/>
      <c r="H56" s="330"/>
      <c r="I56" s="330"/>
      <c r="J56" s="330"/>
      <c r="K56" s="330"/>
      <c r="L56" s="330"/>
      <c r="M56" s="330"/>
      <c r="N56" s="330"/>
      <c r="O56" s="331"/>
      <c r="P56" s="331"/>
      <c r="Q56" s="331"/>
      <c r="R56" s="331"/>
    </row>
    <row r="57" spans="1:18" s="289" customFormat="1">
      <c r="A57" s="299" t="s">
        <v>162</v>
      </c>
      <c r="B57" s="14"/>
      <c r="C57" s="38"/>
      <c r="D57" s="327"/>
      <c r="E57" s="326"/>
      <c r="F57" s="326"/>
      <c r="G57" s="330"/>
      <c r="H57" s="330"/>
      <c r="I57" s="330"/>
      <c r="J57" s="330"/>
      <c r="K57" s="330"/>
      <c r="L57" s="330"/>
      <c r="M57" s="330"/>
      <c r="N57" s="330"/>
      <c r="O57" s="331"/>
      <c r="P57" s="331"/>
      <c r="Q57" s="331"/>
      <c r="R57" s="331"/>
    </row>
    <row r="58" spans="1:18" s="289" customFormat="1">
      <c r="A58" s="299" t="s">
        <v>163</v>
      </c>
      <c r="B58" s="14"/>
      <c r="C58" s="38"/>
      <c r="D58" s="327"/>
      <c r="E58" s="326"/>
      <c r="F58" s="326"/>
      <c r="G58" s="330"/>
      <c r="H58" s="330"/>
      <c r="I58" s="330"/>
      <c r="J58" s="330"/>
      <c r="K58" s="330"/>
      <c r="L58" s="330"/>
      <c r="M58" s="330"/>
      <c r="N58" s="330"/>
      <c r="O58" s="331"/>
      <c r="P58" s="331"/>
      <c r="Q58" s="331"/>
      <c r="R58" s="331"/>
    </row>
    <row r="59" spans="1:18" s="289" customFormat="1">
      <c r="A59" s="299" t="s">
        <v>164</v>
      </c>
      <c r="B59" s="14"/>
      <c r="C59" s="38"/>
      <c r="D59" s="327"/>
      <c r="E59" s="326"/>
      <c r="F59" s="326"/>
      <c r="G59" s="330"/>
      <c r="H59" s="330"/>
      <c r="I59" s="330"/>
      <c r="J59" s="330"/>
      <c r="K59" s="330"/>
      <c r="L59" s="330"/>
      <c r="M59" s="330"/>
      <c r="N59" s="330"/>
      <c r="O59" s="331"/>
      <c r="P59" s="331"/>
      <c r="Q59" s="331"/>
      <c r="R59" s="331"/>
    </row>
    <row r="60" spans="1:18" s="289" customFormat="1">
      <c r="A60" s="299" t="s">
        <v>199</v>
      </c>
      <c r="B60" s="14"/>
      <c r="C60" s="38"/>
      <c r="D60" s="327"/>
      <c r="E60" s="326"/>
      <c r="F60" s="326"/>
      <c r="G60" s="330"/>
      <c r="H60" s="330"/>
      <c r="I60" s="330"/>
      <c r="J60" s="330"/>
      <c r="K60" s="330"/>
      <c r="L60" s="330"/>
      <c r="M60" s="330"/>
      <c r="N60" s="330"/>
      <c r="O60" s="331"/>
      <c r="P60" s="331"/>
      <c r="Q60" s="331"/>
      <c r="R60" s="331"/>
    </row>
    <row r="61" spans="1:18" s="289" customFormat="1">
      <c r="A61" s="299" t="s">
        <v>200</v>
      </c>
      <c r="B61" s="14"/>
      <c r="C61" s="38"/>
      <c r="D61" s="327"/>
      <c r="E61" s="326"/>
      <c r="F61" s="326"/>
      <c r="G61" s="330"/>
      <c r="H61" s="330"/>
      <c r="I61" s="330"/>
      <c r="J61" s="330"/>
      <c r="K61" s="330"/>
      <c r="L61" s="330"/>
      <c r="M61" s="330"/>
      <c r="N61" s="330"/>
      <c r="O61" s="331"/>
      <c r="P61" s="331"/>
      <c r="Q61" s="331"/>
      <c r="R61" s="331"/>
    </row>
    <row r="62" spans="1:18">
      <c r="A62" s="149"/>
      <c r="B62" s="12"/>
      <c r="C62" s="12"/>
      <c r="D62" s="21"/>
      <c r="E62" s="98"/>
      <c r="F62" s="99"/>
      <c r="G62" s="99"/>
      <c r="H62" s="99"/>
      <c r="I62" s="99"/>
      <c r="J62" s="99"/>
      <c r="K62" s="99"/>
      <c r="L62" s="99"/>
      <c r="M62" s="99"/>
      <c r="N62" s="99"/>
      <c r="O62" s="100"/>
      <c r="P62" s="100"/>
      <c r="Q62" s="100"/>
      <c r="R62" s="101"/>
    </row>
    <row r="63" spans="1:18" s="289" customFormat="1">
      <c r="A63" s="299"/>
      <c r="B63" s="292"/>
      <c r="C63" s="292"/>
      <c r="D63" s="293"/>
      <c r="E63" s="102"/>
      <c r="F63" s="103"/>
      <c r="G63" s="103"/>
      <c r="H63" s="103"/>
      <c r="I63" s="103"/>
      <c r="J63" s="103"/>
      <c r="K63" s="103"/>
      <c r="L63" s="103"/>
      <c r="M63" s="103"/>
      <c r="N63" s="103"/>
      <c r="O63" s="104"/>
      <c r="P63" s="104"/>
      <c r="Q63" s="104"/>
      <c r="R63" s="105"/>
    </row>
    <row r="64" spans="1:18" s="289" customFormat="1">
      <c r="A64" s="299"/>
      <c r="B64" s="292"/>
      <c r="C64" s="292"/>
      <c r="D64" s="293"/>
      <c r="E64" s="102"/>
      <c r="F64" s="103"/>
      <c r="G64" s="103"/>
      <c r="H64" s="103"/>
      <c r="I64" s="103"/>
      <c r="J64" s="103"/>
      <c r="K64" s="103"/>
      <c r="L64" s="103"/>
      <c r="M64" s="103"/>
      <c r="N64" s="103"/>
      <c r="O64" s="104"/>
      <c r="P64" s="104"/>
      <c r="Q64" s="104"/>
      <c r="R64" s="105"/>
    </row>
    <row r="65" spans="1:18">
      <c r="A65" s="149"/>
      <c r="B65" s="27" t="s">
        <v>283</v>
      </c>
      <c r="C65" s="12"/>
      <c r="D65" s="27"/>
      <c r="E65" s="102"/>
      <c r="F65" s="103"/>
      <c r="G65" s="103"/>
      <c r="H65" s="103"/>
      <c r="I65" s="103"/>
      <c r="J65" s="103"/>
      <c r="K65" s="103"/>
      <c r="L65" s="103"/>
      <c r="M65" s="103"/>
      <c r="N65" s="103"/>
      <c r="O65" s="104"/>
      <c r="P65" s="104"/>
      <c r="Q65" s="104"/>
      <c r="R65" s="105"/>
    </row>
    <row r="66" spans="1:18">
      <c r="A66" s="149"/>
      <c r="B66" s="21" t="s">
        <v>36</v>
      </c>
      <c r="C66" s="12"/>
      <c r="D66" s="110" t="s">
        <v>34</v>
      </c>
      <c r="E66" s="296">
        <v>2017</v>
      </c>
      <c r="F66" s="296">
        <v>2018</v>
      </c>
      <c r="G66" s="296">
        <v>2019</v>
      </c>
      <c r="H66" s="296" t="s">
        <v>2</v>
      </c>
      <c r="I66" s="296" t="s">
        <v>17</v>
      </c>
      <c r="J66" s="296" t="s">
        <v>18</v>
      </c>
      <c r="K66" s="296" t="s">
        <v>20</v>
      </c>
      <c r="L66" s="296" t="s">
        <v>21</v>
      </c>
      <c r="M66" s="296" t="s">
        <v>24</v>
      </c>
      <c r="N66" s="296" t="s">
        <v>25</v>
      </c>
      <c r="O66" s="296" t="s">
        <v>27</v>
      </c>
      <c r="P66" s="296" t="s">
        <v>28</v>
      </c>
      <c r="Q66" s="296" t="s">
        <v>29</v>
      </c>
      <c r="R66" s="296" t="s">
        <v>30</v>
      </c>
    </row>
    <row r="67" spans="1:18">
      <c r="A67" s="149" t="s">
        <v>201</v>
      </c>
      <c r="B67" s="44" t="s">
        <v>381</v>
      </c>
      <c r="C67" s="40"/>
      <c r="D67" s="335" t="s">
        <v>346</v>
      </c>
      <c r="E67" s="493">
        <v>9.5</v>
      </c>
      <c r="F67" s="493">
        <v>9.5</v>
      </c>
      <c r="G67" s="118">
        <v>9.5</v>
      </c>
      <c r="H67" s="118">
        <v>9.5</v>
      </c>
      <c r="I67" s="118">
        <v>9.5</v>
      </c>
      <c r="J67" s="118">
        <v>9.5</v>
      </c>
      <c r="K67" s="118">
        <v>9.5</v>
      </c>
      <c r="L67" s="118">
        <v>9.5</v>
      </c>
      <c r="M67" s="118">
        <v>9.5</v>
      </c>
      <c r="N67" s="118">
        <v>9.5</v>
      </c>
      <c r="O67" s="118">
        <v>9.5</v>
      </c>
      <c r="P67" s="118">
        <v>0</v>
      </c>
      <c r="Q67" s="118">
        <v>0</v>
      </c>
      <c r="R67" s="118">
        <v>0</v>
      </c>
    </row>
    <row r="68" spans="1:18">
      <c r="A68" s="149" t="s">
        <v>202</v>
      </c>
      <c r="B68" s="44" t="s">
        <v>382</v>
      </c>
      <c r="C68" s="40"/>
      <c r="D68" s="335" t="s">
        <v>346</v>
      </c>
      <c r="E68" s="491">
        <v>11.87025</v>
      </c>
      <c r="F68" s="491">
        <v>11.87025</v>
      </c>
      <c r="G68" s="118">
        <v>11.87025</v>
      </c>
      <c r="H68" s="118">
        <v>11.87025</v>
      </c>
      <c r="I68" s="118">
        <v>11.87025</v>
      </c>
      <c r="J68" s="118">
        <v>0</v>
      </c>
      <c r="K68" s="118">
        <v>0</v>
      </c>
      <c r="L68" s="118">
        <v>0</v>
      </c>
      <c r="M68" s="118">
        <v>0</v>
      </c>
      <c r="N68" s="118">
        <v>0</v>
      </c>
      <c r="O68" s="118">
        <v>0</v>
      </c>
      <c r="P68" s="118">
        <v>0</v>
      </c>
      <c r="Q68" s="118">
        <v>0</v>
      </c>
      <c r="R68" s="118">
        <v>0</v>
      </c>
    </row>
    <row r="69" spans="1:18">
      <c r="A69" s="149" t="s">
        <v>203</v>
      </c>
      <c r="B69" s="44" t="s">
        <v>383</v>
      </c>
      <c r="C69" s="40"/>
      <c r="D69" s="335" t="s">
        <v>347</v>
      </c>
      <c r="E69" s="491">
        <v>1.52</v>
      </c>
      <c r="F69" s="491">
        <v>1.52</v>
      </c>
      <c r="G69" s="118">
        <v>1.52</v>
      </c>
      <c r="H69" s="118">
        <v>1.52</v>
      </c>
      <c r="I69" s="118">
        <v>1.52</v>
      </c>
      <c r="J69" s="118">
        <v>1.52</v>
      </c>
      <c r="K69" s="118">
        <v>1.52</v>
      </c>
      <c r="L69" s="118">
        <v>1.52</v>
      </c>
      <c r="M69" s="118">
        <v>1.52</v>
      </c>
      <c r="N69" s="118">
        <v>0</v>
      </c>
      <c r="O69" s="118">
        <v>0</v>
      </c>
      <c r="P69" s="118">
        <v>0</v>
      </c>
      <c r="Q69" s="118">
        <v>0</v>
      </c>
      <c r="R69" s="118">
        <v>0</v>
      </c>
    </row>
    <row r="70" spans="1:18">
      <c r="A70" s="149" t="s">
        <v>204</v>
      </c>
      <c r="B70" s="46" t="s">
        <v>384</v>
      </c>
      <c r="C70" s="43"/>
      <c r="D70" s="335" t="s">
        <v>347</v>
      </c>
      <c r="E70" s="492">
        <v>5.07</v>
      </c>
      <c r="F70" s="492">
        <v>5.07</v>
      </c>
      <c r="G70" s="118">
        <v>5.07</v>
      </c>
      <c r="H70" s="118">
        <v>5.07</v>
      </c>
      <c r="I70" s="118">
        <v>5.07</v>
      </c>
      <c r="J70" s="118">
        <v>5.07</v>
      </c>
      <c r="K70" s="118">
        <v>5.07</v>
      </c>
      <c r="L70" s="118">
        <v>5.07</v>
      </c>
      <c r="M70" s="118">
        <v>5.07</v>
      </c>
      <c r="N70" s="118">
        <v>5.07</v>
      </c>
      <c r="O70" s="118">
        <v>5.07</v>
      </c>
      <c r="P70" s="118">
        <v>5.07</v>
      </c>
      <c r="Q70" s="118">
        <v>0</v>
      </c>
      <c r="R70" s="118">
        <v>0</v>
      </c>
    </row>
    <row r="71" spans="1:18" s="289" customFormat="1">
      <c r="A71" s="299" t="s">
        <v>348</v>
      </c>
      <c r="B71" s="46" t="s">
        <v>385</v>
      </c>
      <c r="C71" s="43"/>
      <c r="D71" s="335" t="s">
        <v>347</v>
      </c>
      <c r="E71" s="492">
        <v>1.9039999999999999</v>
      </c>
      <c r="F71" s="492">
        <v>1.9039999999999999</v>
      </c>
      <c r="G71" s="118">
        <v>1.9039999999999999</v>
      </c>
      <c r="H71" s="118">
        <v>1.9039999999999999</v>
      </c>
      <c r="I71" s="118">
        <v>1.9039999999999999</v>
      </c>
      <c r="J71" s="118">
        <v>1.9039999999999999</v>
      </c>
      <c r="K71" s="118">
        <v>1.9039999999999999</v>
      </c>
      <c r="L71" s="118">
        <v>1.9039999999999999</v>
      </c>
      <c r="M71" s="118">
        <v>1.9039999999999999</v>
      </c>
      <c r="N71" s="118">
        <v>1.9039999999999999</v>
      </c>
      <c r="O71" s="118">
        <v>1.9039999999999999</v>
      </c>
      <c r="P71" s="118">
        <v>1.9039999999999999</v>
      </c>
      <c r="Q71" s="118">
        <v>1.9039999999999999</v>
      </c>
      <c r="R71" s="118">
        <v>0</v>
      </c>
    </row>
    <row r="72" spans="1:18" s="289" customFormat="1">
      <c r="A72" s="299" t="s">
        <v>348</v>
      </c>
      <c r="B72" s="46" t="s">
        <v>386</v>
      </c>
      <c r="C72" s="43"/>
      <c r="D72" s="335" t="s">
        <v>347</v>
      </c>
      <c r="E72" s="492">
        <v>1.3029999999999999</v>
      </c>
      <c r="F72" s="492">
        <v>1.3029999999999999</v>
      </c>
      <c r="G72" s="118">
        <v>1.3029999999999999</v>
      </c>
      <c r="H72" s="118">
        <v>1.3029999999999999</v>
      </c>
      <c r="I72" s="118">
        <v>1.3029999999999999</v>
      </c>
      <c r="J72" s="118">
        <v>1.3029999999999999</v>
      </c>
      <c r="K72" s="118">
        <v>1.3029999999999999</v>
      </c>
      <c r="L72" s="118">
        <v>1.3029999999999999</v>
      </c>
      <c r="M72" s="118">
        <v>1.3029999999999999</v>
      </c>
      <c r="N72" s="118">
        <v>1.3029999999999999</v>
      </c>
      <c r="O72" s="118">
        <v>1.3029999999999999</v>
      </c>
      <c r="P72" s="118">
        <v>1.3029999999999999</v>
      </c>
      <c r="Q72" s="118">
        <v>1.3029999999999999</v>
      </c>
      <c r="R72" s="118">
        <v>1.3029999999999999</v>
      </c>
    </row>
    <row r="73" spans="1:18" s="289" customFormat="1">
      <c r="A73" s="299" t="s">
        <v>348</v>
      </c>
      <c r="B73" s="46" t="s">
        <v>387</v>
      </c>
      <c r="C73" s="43"/>
      <c r="D73" s="335" t="s">
        <v>347</v>
      </c>
      <c r="E73" s="492">
        <v>4.3</v>
      </c>
      <c r="F73" s="492">
        <v>4.3</v>
      </c>
      <c r="G73" s="118">
        <v>4.3</v>
      </c>
      <c r="H73" s="118">
        <v>4.3</v>
      </c>
      <c r="I73" s="118">
        <v>4.3</v>
      </c>
      <c r="J73" s="118">
        <v>4.3</v>
      </c>
      <c r="K73" s="118">
        <v>4.3</v>
      </c>
      <c r="L73" s="118">
        <v>4.3</v>
      </c>
      <c r="M73" s="118">
        <v>4.3</v>
      </c>
      <c r="N73" s="118">
        <v>4.3</v>
      </c>
      <c r="O73" s="118">
        <v>4.3</v>
      </c>
      <c r="P73" s="118">
        <v>4.3</v>
      </c>
      <c r="Q73" s="118">
        <v>4.3</v>
      </c>
      <c r="R73" s="118">
        <v>4.3</v>
      </c>
    </row>
    <row r="74" spans="1:18" s="289" customFormat="1">
      <c r="A74" s="299" t="s">
        <v>348</v>
      </c>
      <c r="B74" s="46" t="s">
        <v>388</v>
      </c>
      <c r="C74" s="43"/>
      <c r="D74" s="335" t="s">
        <v>345</v>
      </c>
      <c r="E74" s="492">
        <v>0</v>
      </c>
      <c r="F74" s="492">
        <v>0</v>
      </c>
      <c r="G74" s="122">
        <v>0</v>
      </c>
      <c r="H74" s="122">
        <v>0</v>
      </c>
      <c r="I74" s="122">
        <v>0</v>
      </c>
      <c r="J74" s="122">
        <v>0</v>
      </c>
      <c r="K74" s="122">
        <v>0</v>
      </c>
      <c r="L74" s="122">
        <v>0</v>
      </c>
      <c r="M74" s="122">
        <v>0</v>
      </c>
      <c r="N74" s="122">
        <v>0</v>
      </c>
      <c r="O74" s="122">
        <v>0</v>
      </c>
      <c r="P74" s="122">
        <v>0</v>
      </c>
      <c r="Q74" s="122">
        <v>0</v>
      </c>
      <c r="R74" s="122">
        <v>0</v>
      </c>
    </row>
    <row r="75" spans="1:18" s="289" customFormat="1">
      <c r="A75" s="299" t="s">
        <v>348</v>
      </c>
      <c r="B75" s="46" t="s">
        <v>389</v>
      </c>
      <c r="C75" s="43"/>
      <c r="D75" s="335" t="s">
        <v>345</v>
      </c>
      <c r="E75" s="492">
        <v>34.479999999999997</v>
      </c>
      <c r="F75" s="492">
        <v>34.479999999999997</v>
      </c>
      <c r="G75" s="122">
        <v>34.479999999999997</v>
      </c>
      <c r="H75" s="122">
        <v>34.479999999999997</v>
      </c>
      <c r="I75" s="118">
        <v>34.479999999999997</v>
      </c>
      <c r="J75" s="118">
        <v>34.479999999999997</v>
      </c>
      <c r="K75" s="118">
        <v>34.479999999999997</v>
      </c>
      <c r="L75" s="118">
        <v>34.479999999999997</v>
      </c>
      <c r="M75" s="118">
        <v>0</v>
      </c>
      <c r="N75" s="118">
        <v>0</v>
      </c>
      <c r="O75" s="118">
        <v>0</v>
      </c>
      <c r="P75" s="118">
        <v>0</v>
      </c>
      <c r="Q75" s="118">
        <v>0</v>
      </c>
      <c r="R75" s="118">
        <v>0</v>
      </c>
    </row>
    <row r="76" spans="1:18" s="289" customFormat="1">
      <c r="A76" s="299" t="s">
        <v>348</v>
      </c>
      <c r="B76" s="46" t="s">
        <v>390</v>
      </c>
      <c r="C76" s="43"/>
      <c r="D76" s="335" t="s">
        <v>345</v>
      </c>
      <c r="E76" s="492">
        <v>17.350000000000001</v>
      </c>
      <c r="F76" s="492">
        <v>17.350000000000001</v>
      </c>
      <c r="G76" s="122">
        <v>17.350000000000001</v>
      </c>
      <c r="H76" s="122">
        <v>17.350000000000001</v>
      </c>
      <c r="I76" s="118">
        <v>17.350000000000001</v>
      </c>
      <c r="J76" s="118">
        <v>17.350000000000001</v>
      </c>
      <c r="K76" s="118">
        <v>17.350000000000001</v>
      </c>
      <c r="L76" s="118">
        <v>17.350000000000001</v>
      </c>
      <c r="M76" s="118">
        <v>17.350000000000001</v>
      </c>
      <c r="N76" s="118">
        <v>17.350000000000001</v>
      </c>
      <c r="O76" s="118">
        <v>17.350000000000001</v>
      </c>
      <c r="P76" s="118">
        <v>17.350000000000001</v>
      </c>
      <c r="Q76" s="118">
        <v>17.350000000000001</v>
      </c>
      <c r="R76" s="118">
        <v>17.350000000000001</v>
      </c>
    </row>
    <row r="77" spans="1:18" s="289" customFormat="1">
      <c r="A77" s="299" t="s">
        <v>348</v>
      </c>
      <c r="B77" s="46" t="s">
        <v>391</v>
      </c>
      <c r="C77" s="43"/>
      <c r="D77" s="335" t="s">
        <v>345</v>
      </c>
      <c r="E77" s="492">
        <v>0</v>
      </c>
      <c r="F77" s="492">
        <v>0</v>
      </c>
      <c r="G77" s="122">
        <v>0</v>
      </c>
      <c r="H77" s="122">
        <v>0</v>
      </c>
      <c r="I77" s="122">
        <v>0</v>
      </c>
      <c r="J77" s="122">
        <v>0</v>
      </c>
      <c r="K77" s="122">
        <v>0</v>
      </c>
      <c r="L77" s="122">
        <v>0</v>
      </c>
      <c r="M77" s="122">
        <v>0</v>
      </c>
      <c r="N77" s="122">
        <v>0</v>
      </c>
      <c r="O77" s="122">
        <v>0</v>
      </c>
      <c r="P77" s="122">
        <v>0</v>
      </c>
      <c r="Q77" s="122">
        <v>0</v>
      </c>
      <c r="R77" s="122">
        <v>0</v>
      </c>
    </row>
    <row r="78" spans="1:18" s="289" customFormat="1">
      <c r="A78" s="299" t="s">
        <v>348</v>
      </c>
      <c r="B78" s="46" t="s">
        <v>392</v>
      </c>
      <c r="C78" s="43"/>
      <c r="D78" s="335" t="s">
        <v>345</v>
      </c>
      <c r="E78" s="492">
        <v>21.88</v>
      </c>
      <c r="F78" s="492">
        <v>21.88</v>
      </c>
      <c r="G78" s="122">
        <v>21.88</v>
      </c>
      <c r="H78" s="122">
        <v>21.88</v>
      </c>
      <c r="I78" s="118">
        <v>21.88</v>
      </c>
      <c r="J78" s="118">
        <v>21.88</v>
      </c>
      <c r="K78" s="118">
        <v>21.88</v>
      </c>
      <c r="L78" s="118">
        <v>21.88</v>
      </c>
      <c r="M78" s="118">
        <v>21.88</v>
      </c>
      <c r="N78" s="118">
        <v>21.88</v>
      </c>
      <c r="O78" s="118">
        <v>21.88</v>
      </c>
      <c r="P78" s="118">
        <v>21.88</v>
      </c>
      <c r="Q78" s="118">
        <v>21.88</v>
      </c>
      <c r="R78" s="118">
        <v>21.88</v>
      </c>
    </row>
    <row r="79" spans="1:18" s="289" customFormat="1">
      <c r="A79" s="299" t="s">
        <v>348</v>
      </c>
      <c r="B79" s="46" t="s">
        <v>393</v>
      </c>
      <c r="C79" s="43"/>
      <c r="D79" s="335" t="s">
        <v>345</v>
      </c>
      <c r="E79" s="492">
        <v>0</v>
      </c>
      <c r="F79" s="492">
        <v>0</v>
      </c>
      <c r="G79" s="122">
        <v>0</v>
      </c>
      <c r="H79" s="122">
        <v>0</v>
      </c>
      <c r="I79" s="122">
        <v>0</v>
      </c>
      <c r="J79" s="122">
        <v>0</v>
      </c>
      <c r="K79" s="122">
        <f>0.85*26</f>
        <v>22.099999999999998</v>
      </c>
      <c r="L79" s="122">
        <f t="shared" ref="L79:R79" si="8">0.85*26</f>
        <v>22.099999999999998</v>
      </c>
      <c r="M79" s="122">
        <f t="shared" si="8"/>
        <v>22.099999999999998</v>
      </c>
      <c r="N79" s="122">
        <f t="shared" si="8"/>
        <v>22.099999999999998</v>
      </c>
      <c r="O79" s="122">
        <f t="shared" si="8"/>
        <v>22.099999999999998</v>
      </c>
      <c r="P79" s="122">
        <f t="shared" si="8"/>
        <v>22.099999999999998</v>
      </c>
      <c r="Q79" s="122">
        <f t="shared" si="8"/>
        <v>22.099999999999998</v>
      </c>
      <c r="R79" s="122">
        <f t="shared" si="8"/>
        <v>22.099999999999998</v>
      </c>
    </row>
    <row r="80" spans="1:18" s="289" customFormat="1">
      <c r="A80" s="299" t="s">
        <v>348</v>
      </c>
      <c r="B80" s="46" t="s">
        <v>394</v>
      </c>
      <c r="C80" s="43"/>
      <c r="D80" s="335" t="s">
        <v>345</v>
      </c>
      <c r="E80" s="492">
        <v>2.8260287046394765</v>
      </c>
      <c r="F80" s="492">
        <v>2.8260287046394765</v>
      </c>
      <c r="G80" s="122">
        <v>2.8260287046394765</v>
      </c>
      <c r="H80" s="122">
        <v>2.8260287046394765</v>
      </c>
      <c r="I80" s="118">
        <v>2.8260287046394765</v>
      </c>
      <c r="J80" s="118">
        <v>2.8260287046394765</v>
      </c>
      <c r="K80" s="118">
        <v>2.8260287046394765</v>
      </c>
      <c r="L80" s="118">
        <v>2.8260287046394765</v>
      </c>
      <c r="M80" s="118">
        <v>2.8260287046394765</v>
      </c>
      <c r="N80" s="118">
        <v>2.8260287046394765</v>
      </c>
      <c r="O80" s="118">
        <v>2.8260287046394765</v>
      </c>
      <c r="P80" s="118">
        <v>2.8260287046394765</v>
      </c>
      <c r="Q80" s="118">
        <v>2.8260287046394765</v>
      </c>
      <c r="R80" s="118">
        <v>2.8260287046394765</v>
      </c>
    </row>
    <row r="81" spans="1:18" s="289" customFormat="1">
      <c r="A81" s="299" t="s">
        <v>348</v>
      </c>
      <c r="B81" s="46" t="s">
        <v>367</v>
      </c>
      <c r="C81" s="43"/>
      <c r="D81" s="335" t="s">
        <v>363</v>
      </c>
      <c r="E81" s="492">
        <v>5</v>
      </c>
      <c r="F81" s="492">
        <v>5</v>
      </c>
      <c r="G81" s="122">
        <v>5</v>
      </c>
      <c r="H81" s="122">
        <v>5</v>
      </c>
      <c r="I81" s="122">
        <v>5</v>
      </c>
      <c r="J81" s="122">
        <v>5</v>
      </c>
      <c r="K81" s="122">
        <v>5</v>
      </c>
      <c r="L81" s="122">
        <v>5</v>
      </c>
      <c r="M81" s="122">
        <v>5</v>
      </c>
      <c r="N81" s="122">
        <v>5</v>
      </c>
      <c r="O81" s="122">
        <v>5</v>
      </c>
      <c r="P81" s="122">
        <v>5</v>
      </c>
      <c r="Q81" s="122">
        <v>5</v>
      </c>
      <c r="R81" s="122">
        <v>5</v>
      </c>
    </row>
    <row r="82" spans="1:18" s="289" customFormat="1">
      <c r="A82" s="299" t="s">
        <v>348</v>
      </c>
      <c r="B82" s="46"/>
      <c r="C82" s="43"/>
      <c r="D82" s="335"/>
      <c r="E82" s="187"/>
      <c r="F82" s="187"/>
      <c r="G82" s="122"/>
      <c r="H82" s="122"/>
      <c r="I82" s="122"/>
      <c r="J82" s="122"/>
      <c r="K82" s="122"/>
      <c r="L82" s="122"/>
      <c r="M82" s="122"/>
      <c r="N82" s="133"/>
      <c r="O82" s="123"/>
      <c r="P82" s="123"/>
      <c r="Q82" s="123"/>
      <c r="R82" s="123"/>
    </row>
    <row r="83" spans="1:18" s="289" customFormat="1">
      <c r="A83" s="299" t="s">
        <v>348</v>
      </c>
      <c r="B83" s="46"/>
      <c r="C83" s="43"/>
      <c r="D83" s="335"/>
      <c r="E83" s="187"/>
      <c r="F83" s="187"/>
      <c r="G83" s="122"/>
      <c r="H83" s="122"/>
      <c r="I83" s="122"/>
      <c r="J83" s="122"/>
      <c r="K83" s="122"/>
      <c r="L83" s="122"/>
      <c r="M83" s="122"/>
      <c r="N83" s="133"/>
      <c r="O83" s="123"/>
      <c r="P83" s="123"/>
      <c r="Q83" s="123"/>
      <c r="R83" s="123"/>
    </row>
    <row r="84" spans="1:18" s="289" customFormat="1">
      <c r="A84" s="299" t="s">
        <v>348</v>
      </c>
      <c r="B84" s="46"/>
      <c r="C84" s="43"/>
      <c r="D84" s="335"/>
      <c r="E84" s="187"/>
      <c r="F84" s="187"/>
      <c r="G84" s="122"/>
      <c r="H84" s="122"/>
      <c r="I84" s="122"/>
      <c r="J84" s="122"/>
      <c r="K84" s="122"/>
      <c r="L84" s="122"/>
      <c r="M84" s="122"/>
      <c r="N84" s="133"/>
      <c r="O84" s="123"/>
      <c r="P84" s="123"/>
      <c r="Q84" s="123"/>
      <c r="R84" s="123"/>
    </row>
    <row r="85" spans="1:18" s="289" customFormat="1">
      <c r="A85" s="299" t="s">
        <v>348</v>
      </c>
      <c r="B85" s="46"/>
      <c r="C85" s="43"/>
      <c r="D85" s="335"/>
      <c r="E85" s="336"/>
      <c r="F85" s="336"/>
      <c r="G85" s="330"/>
      <c r="H85" s="330"/>
      <c r="I85" s="330"/>
      <c r="J85" s="330"/>
      <c r="K85" s="330"/>
      <c r="L85" s="330"/>
      <c r="M85" s="330"/>
      <c r="N85" s="330"/>
      <c r="O85" s="331"/>
      <c r="P85" s="331"/>
      <c r="Q85" s="331"/>
      <c r="R85" s="331"/>
    </row>
    <row r="86" spans="1:18" s="289" customFormat="1">
      <c r="A86" s="299" t="s">
        <v>348</v>
      </c>
      <c r="B86" s="46"/>
      <c r="C86" s="43"/>
      <c r="D86" s="335"/>
      <c r="E86" s="336"/>
      <c r="F86" s="336"/>
      <c r="G86" s="330"/>
      <c r="H86" s="330"/>
      <c r="I86" s="330"/>
      <c r="J86" s="330"/>
      <c r="K86" s="330"/>
      <c r="L86" s="330"/>
      <c r="M86" s="330"/>
      <c r="N86" s="330"/>
      <c r="O86" s="331"/>
      <c r="P86" s="331"/>
      <c r="Q86" s="331"/>
      <c r="R86" s="331"/>
    </row>
    <row r="87" spans="1:18" s="289" customFormat="1">
      <c r="A87" s="299" t="s">
        <v>348</v>
      </c>
      <c r="B87" s="46"/>
      <c r="C87" s="43"/>
      <c r="D87" s="335"/>
      <c r="E87" s="336"/>
      <c r="F87" s="336"/>
      <c r="G87" s="330"/>
      <c r="H87" s="330"/>
      <c r="I87" s="330"/>
      <c r="J87" s="330"/>
      <c r="K87" s="330"/>
      <c r="L87" s="330"/>
      <c r="M87" s="330"/>
      <c r="N87" s="330"/>
      <c r="O87" s="331"/>
      <c r="P87" s="331"/>
      <c r="Q87" s="331"/>
      <c r="R87" s="331"/>
    </row>
    <row r="88" spans="1:18">
      <c r="A88" s="149"/>
      <c r="B88" s="200"/>
      <c r="C88" s="201"/>
      <c r="D88" s="202"/>
      <c r="E88" s="202"/>
      <c r="F88" s="202"/>
      <c r="G88" s="203"/>
      <c r="H88" s="203"/>
      <c r="I88" s="203"/>
      <c r="J88" s="203"/>
      <c r="K88" s="203"/>
      <c r="L88" s="203"/>
      <c r="M88" s="203"/>
      <c r="N88" s="203"/>
      <c r="O88" s="204"/>
      <c r="P88" s="204"/>
      <c r="Q88" s="204"/>
      <c r="R88" s="205"/>
    </row>
    <row r="89" spans="1:18" ht="31.2">
      <c r="A89" s="149">
        <v>12</v>
      </c>
      <c r="B89" s="209" t="s">
        <v>168</v>
      </c>
      <c r="C89" s="210"/>
      <c r="D89" s="211"/>
      <c r="E89" s="212">
        <f>SUM(E48:E55,E67:E87)</f>
        <v>118.38327870463945</v>
      </c>
      <c r="F89" s="212">
        <f>SUM(F48:F55,F67:F87)</f>
        <v>118.38327870463945</v>
      </c>
      <c r="G89" s="212">
        <f>SUM(G48:G55,G67:G81)</f>
        <v>118.38327870463945</v>
      </c>
      <c r="H89" s="212">
        <f t="shared" ref="H89:R89" si="9">SUM(H48:H55,H67:H81)</f>
        <v>118.38327870463945</v>
      </c>
      <c r="I89" s="212">
        <f t="shared" si="9"/>
        <v>118.38327870463945</v>
      </c>
      <c r="J89" s="212">
        <f t="shared" si="9"/>
        <v>106.51302870463945</v>
      </c>
      <c r="K89" s="212">
        <f t="shared" si="9"/>
        <v>128.61302870463945</v>
      </c>
      <c r="L89" s="212">
        <f t="shared" si="9"/>
        <v>128.61302870463945</v>
      </c>
      <c r="M89" s="212">
        <f t="shared" si="9"/>
        <v>94.133028704639457</v>
      </c>
      <c r="N89" s="212">
        <f t="shared" si="9"/>
        <v>92.613028704639476</v>
      </c>
      <c r="O89" s="212">
        <f t="shared" si="9"/>
        <v>92.613028704639476</v>
      </c>
      <c r="P89" s="212">
        <f t="shared" si="9"/>
        <v>83.113028704639476</v>
      </c>
      <c r="Q89" s="212">
        <f t="shared" si="9"/>
        <v>78.043028704639482</v>
      </c>
      <c r="R89" s="212">
        <f t="shared" si="9"/>
        <v>76.139028704639486</v>
      </c>
    </row>
    <row r="90" spans="1:18" s="2" customFormat="1">
      <c r="A90" s="151"/>
      <c r="B90" s="180"/>
      <c r="C90" s="177"/>
      <c r="D90" s="176"/>
      <c r="E90" s="112"/>
      <c r="F90" s="112"/>
      <c r="G90" s="112"/>
      <c r="H90" s="112"/>
      <c r="I90" s="112"/>
      <c r="J90" s="112"/>
      <c r="K90" s="112"/>
      <c r="L90" s="112"/>
      <c r="M90" s="112"/>
      <c r="N90" s="112"/>
      <c r="O90" s="112"/>
      <c r="P90" s="112"/>
      <c r="Q90" s="112"/>
      <c r="R90" s="181"/>
    </row>
    <row r="91" spans="1:18" ht="15" customHeight="1">
      <c r="A91" s="149">
        <v>13</v>
      </c>
      <c r="B91" s="50" t="s">
        <v>169</v>
      </c>
      <c r="C91" s="51"/>
      <c r="D91" s="88"/>
      <c r="E91" s="82">
        <f t="shared" ref="E91:R91" si="10">E89+E44</f>
        <v>354.45879070463945</v>
      </c>
      <c r="F91" s="82">
        <f t="shared" si="10"/>
        <v>350.88327870463945</v>
      </c>
      <c r="G91" s="82">
        <f t="shared" si="10"/>
        <v>354.45879070463945</v>
      </c>
      <c r="H91" s="297">
        <f t="shared" si="10"/>
        <v>354.45879070463945</v>
      </c>
      <c r="I91" s="297">
        <f t="shared" si="10"/>
        <v>354.84442676813683</v>
      </c>
      <c r="J91" s="297">
        <f t="shared" si="10"/>
        <v>342.97417676813689</v>
      </c>
      <c r="K91" s="297">
        <f t="shared" si="10"/>
        <v>365.07417676813685</v>
      </c>
      <c r="L91" s="297">
        <f t="shared" si="10"/>
        <v>365.07417676813685</v>
      </c>
      <c r="M91" s="297">
        <f t="shared" si="10"/>
        <v>330.59417676813689</v>
      </c>
      <c r="N91" s="297">
        <f t="shared" si="10"/>
        <v>329.07417676813691</v>
      </c>
      <c r="O91" s="297">
        <f t="shared" si="10"/>
        <v>329.07417676813691</v>
      </c>
      <c r="P91" s="297">
        <f t="shared" si="10"/>
        <v>319.57417676813691</v>
      </c>
      <c r="Q91" s="297">
        <f t="shared" si="10"/>
        <v>314.50417676813686</v>
      </c>
      <c r="R91" s="297">
        <f t="shared" si="10"/>
        <v>312.60017676813686</v>
      </c>
    </row>
    <row r="92" spans="1:18" ht="15" customHeight="1">
      <c r="A92" s="149"/>
      <c r="B92" s="128"/>
      <c r="C92" s="129"/>
      <c r="D92" s="92"/>
      <c r="E92" s="92"/>
      <c r="F92" s="92"/>
      <c r="G92" s="78"/>
      <c r="H92" s="78"/>
      <c r="I92" s="78"/>
      <c r="J92" s="78"/>
      <c r="K92" s="78"/>
      <c r="L92" s="78"/>
      <c r="M92" s="78"/>
      <c r="N92" s="78"/>
      <c r="O92" s="78"/>
      <c r="P92" s="78"/>
      <c r="Q92" s="78"/>
      <c r="R92" s="78"/>
    </row>
    <row r="93" spans="1:18" s="48" customFormat="1" ht="15" customHeight="1">
      <c r="A93" s="150"/>
      <c r="B93" s="308" t="s">
        <v>39</v>
      </c>
      <c r="C93" s="45"/>
      <c r="D93" s="92"/>
      <c r="E93" s="92"/>
      <c r="F93" s="92"/>
      <c r="G93" s="93"/>
      <c r="H93" s="93"/>
      <c r="I93" s="93"/>
      <c r="J93" s="93"/>
      <c r="K93" s="93"/>
      <c r="L93" s="93"/>
      <c r="M93" s="93"/>
      <c r="N93" s="93"/>
      <c r="O93" s="79"/>
      <c r="P93" s="79"/>
      <c r="Q93" s="79"/>
      <c r="R93" s="79"/>
    </row>
    <row r="94" spans="1:18" ht="15" customHeight="1">
      <c r="A94" s="149"/>
      <c r="B94" s="27" t="s">
        <v>284</v>
      </c>
      <c r="C94" s="33"/>
      <c r="D94" s="92"/>
      <c r="E94" s="92"/>
      <c r="F94" s="92"/>
      <c r="G94" s="93"/>
      <c r="H94" s="93"/>
      <c r="I94" s="93"/>
      <c r="J94" s="93"/>
      <c r="K94" s="93"/>
      <c r="L94" s="93"/>
      <c r="M94" s="93"/>
      <c r="N94" s="93"/>
      <c r="O94" s="79"/>
      <c r="P94" s="79"/>
      <c r="Q94" s="79"/>
      <c r="R94" s="79"/>
    </row>
    <row r="95" spans="1:18">
      <c r="A95" s="149"/>
      <c r="B95" s="21" t="s">
        <v>40</v>
      </c>
      <c r="C95" s="32"/>
      <c r="D95" s="80" t="s">
        <v>34</v>
      </c>
      <c r="E95" s="296" t="s">
        <v>137</v>
      </c>
      <c r="F95" s="296" t="s">
        <v>81</v>
      </c>
      <c r="G95" s="64" t="s">
        <v>1</v>
      </c>
      <c r="H95" s="64" t="s">
        <v>2</v>
      </c>
      <c r="I95" s="64" t="s">
        <v>17</v>
      </c>
      <c r="J95" s="64" t="s">
        <v>18</v>
      </c>
      <c r="K95" s="64" t="s">
        <v>20</v>
      </c>
      <c r="L95" s="64" t="s">
        <v>21</v>
      </c>
      <c r="M95" s="64" t="s">
        <v>24</v>
      </c>
      <c r="N95" s="64" t="s">
        <v>25</v>
      </c>
      <c r="O95" s="64" t="s">
        <v>27</v>
      </c>
      <c r="P95" s="64" t="s">
        <v>28</v>
      </c>
      <c r="Q95" s="64" t="s">
        <v>29</v>
      </c>
      <c r="R95" s="64" t="s">
        <v>30</v>
      </c>
    </row>
    <row r="96" spans="1:18" s="2" customFormat="1" ht="15.6" customHeight="1">
      <c r="A96" s="300" t="s">
        <v>70</v>
      </c>
      <c r="B96" s="494" t="s">
        <v>374</v>
      </c>
      <c r="C96" s="495"/>
      <c r="D96" s="465" t="s">
        <v>362</v>
      </c>
      <c r="E96" s="351">
        <v>17</v>
      </c>
      <c r="F96" s="351"/>
      <c r="G96" s="118"/>
      <c r="H96" s="118"/>
      <c r="I96" s="118"/>
      <c r="J96" s="118"/>
      <c r="K96" s="118"/>
      <c r="L96" s="118"/>
      <c r="M96" s="118"/>
      <c r="N96" s="127"/>
      <c r="O96" s="119"/>
      <c r="P96" s="119"/>
      <c r="Q96" s="119"/>
      <c r="R96" s="119"/>
    </row>
    <row r="97" spans="1:18" s="471" customFormat="1" ht="15.6" customHeight="1">
      <c r="A97" s="22" t="s">
        <v>71</v>
      </c>
      <c r="B97" s="496" t="s">
        <v>375</v>
      </c>
      <c r="C97" s="497"/>
      <c r="D97" s="466" t="s">
        <v>362</v>
      </c>
      <c r="E97" s="467">
        <v>8</v>
      </c>
      <c r="F97" s="351"/>
      <c r="G97" s="468"/>
      <c r="H97" s="468"/>
      <c r="I97" s="468"/>
      <c r="J97" s="468"/>
      <c r="K97" s="468"/>
      <c r="L97" s="468"/>
      <c r="M97" s="468"/>
      <c r="N97" s="469"/>
      <c r="O97" s="470"/>
      <c r="P97" s="470"/>
      <c r="Q97" s="470"/>
      <c r="R97" s="470"/>
    </row>
    <row r="98" spans="1:18" s="2" customFormat="1" ht="15.6" customHeight="1">
      <c r="A98" s="151" t="s">
        <v>72</v>
      </c>
      <c r="B98" s="394" t="s">
        <v>376</v>
      </c>
      <c r="C98" s="464"/>
      <c r="D98" s="472" t="s">
        <v>362</v>
      </c>
      <c r="E98" s="351">
        <v>20</v>
      </c>
      <c r="F98" s="351">
        <v>69</v>
      </c>
      <c r="G98" s="118"/>
      <c r="H98" s="118"/>
      <c r="I98" s="118"/>
      <c r="J98" s="118"/>
      <c r="K98" s="118"/>
      <c r="L98" s="118"/>
      <c r="M98" s="118"/>
      <c r="N98" s="118"/>
      <c r="O98" s="119"/>
      <c r="P98" s="119"/>
      <c r="Q98" s="119"/>
      <c r="R98" s="119"/>
    </row>
    <row r="99" spans="1:18" s="2" customFormat="1">
      <c r="A99" s="151" t="s">
        <v>73</v>
      </c>
      <c r="B99" s="394" t="s">
        <v>377</v>
      </c>
      <c r="C99" s="464"/>
      <c r="D99" s="472" t="s">
        <v>362</v>
      </c>
      <c r="E99" s="351">
        <v>10</v>
      </c>
      <c r="F99" s="351"/>
      <c r="G99" s="118"/>
      <c r="H99" s="118"/>
      <c r="I99" s="118"/>
      <c r="J99" s="118"/>
      <c r="K99" s="118"/>
      <c r="L99" s="118"/>
      <c r="M99" s="118"/>
      <c r="N99" s="118"/>
      <c r="O99" s="119"/>
      <c r="P99" s="119"/>
      <c r="Q99" s="119"/>
      <c r="R99" s="119"/>
    </row>
    <row r="100" spans="1:18" s="2" customFormat="1">
      <c r="A100" s="149" t="s">
        <v>74</v>
      </c>
      <c r="B100" s="394" t="s">
        <v>372</v>
      </c>
      <c r="C100" s="464"/>
      <c r="D100" s="472" t="s">
        <v>362</v>
      </c>
      <c r="E100" s="351"/>
      <c r="F100" s="351">
        <v>26</v>
      </c>
      <c r="G100" s="122"/>
      <c r="H100" s="122"/>
      <c r="I100" s="122"/>
      <c r="J100" s="122"/>
      <c r="K100" s="122"/>
      <c r="L100" s="122"/>
      <c r="M100" s="122"/>
      <c r="N100" s="122"/>
      <c r="O100" s="123"/>
      <c r="P100" s="123"/>
      <c r="Q100" s="123"/>
      <c r="R100" s="123"/>
    </row>
    <row r="101" spans="1:18" s="2" customFormat="1">
      <c r="A101" s="300" t="s">
        <v>205</v>
      </c>
      <c r="B101" s="53" t="s">
        <v>377</v>
      </c>
      <c r="C101" s="47"/>
      <c r="D101" s="472" t="s">
        <v>362</v>
      </c>
      <c r="E101" s="393"/>
      <c r="F101" s="393"/>
      <c r="G101" s="122">
        <v>35</v>
      </c>
      <c r="H101" s="122"/>
      <c r="I101" s="122"/>
      <c r="J101" s="122"/>
      <c r="K101" s="122"/>
      <c r="L101" s="122"/>
      <c r="M101" s="122"/>
      <c r="N101" s="122"/>
      <c r="O101" s="123"/>
      <c r="P101" s="123"/>
      <c r="Q101" s="123"/>
      <c r="R101" s="123"/>
    </row>
    <row r="102" spans="1:18" s="2" customFormat="1">
      <c r="A102" s="300" t="s">
        <v>206</v>
      </c>
      <c r="B102" s="53"/>
      <c r="C102" s="47"/>
      <c r="D102" s="171"/>
      <c r="E102" s="393"/>
      <c r="F102" s="393"/>
      <c r="G102" s="122"/>
      <c r="H102" s="122"/>
      <c r="I102" s="122"/>
      <c r="J102" s="122"/>
      <c r="K102" s="122"/>
      <c r="L102" s="122"/>
      <c r="M102" s="122"/>
      <c r="N102" s="122"/>
      <c r="O102" s="123"/>
      <c r="P102" s="123"/>
      <c r="Q102" s="123"/>
      <c r="R102" s="123"/>
    </row>
    <row r="103" spans="1:18" s="2" customFormat="1">
      <c r="A103" s="300" t="s">
        <v>207</v>
      </c>
      <c r="B103" s="53"/>
      <c r="C103" s="47"/>
      <c r="D103" s="171"/>
      <c r="E103" s="393"/>
      <c r="F103" s="393"/>
      <c r="G103" s="122"/>
      <c r="H103" s="122"/>
      <c r="I103" s="122"/>
      <c r="J103" s="122"/>
      <c r="K103" s="122"/>
      <c r="L103" s="122"/>
      <c r="M103" s="122"/>
      <c r="N103" s="122"/>
      <c r="O103" s="123"/>
      <c r="P103" s="123"/>
      <c r="Q103" s="123"/>
      <c r="R103" s="123"/>
    </row>
    <row r="104" spans="1:18" s="2" customFormat="1">
      <c r="A104" s="300" t="s">
        <v>208</v>
      </c>
      <c r="B104" s="53"/>
      <c r="C104" s="47"/>
      <c r="D104" s="171"/>
      <c r="E104" s="393"/>
      <c r="F104" s="393"/>
      <c r="G104" s="122"/>
      <c r="H104" s="122"/>
      <c r="I104" s="122"/>
      <c r="J104" s="122"/>
      <c r="K104" s="122"/>
      <c r="L104" s="122"/>
      <c r="M104" s="122"/>
      <c r="N104" s="122"/>
      <c r="O104" s="123"/>
      <c r="P104" s="123"/>
      <c r="Q104" s="123"/>
      <c r="R104" s="123"/>
    </row>
    <row r="105" spans="1:18" s="2" customFormat="1">
      <c r="A105" s="300" t="s">
        <v>209</v>
      </c>
      <c r="B105" s="53"/>
      <c r="C105" s="47"/>
      <c r="D105" s="171"/>
      <c r="E105" s="393"/>
      <c r="F105" s="393"/>
      <c r="G105" s="122"/>
      <c r="H105" s="122"/>
      <c r="I105" s="122"/>
      <c r="J105" s="122"/>
      <c r="K105" s="122"/>
      <c r="L105" s="122"/>
      <c r="M105" s="122"/>
      <c r="N105" s="122"/>
      <c r="O105" s="123"/>
      <c r="P105" s="123"/>
      <c r="Q105" s="123"/>
      <c r="R105" s="123"/>
    </row>
    <row r="106" spans="1:18" s="2" customFormat="1">
      <c r="A106" s="300" t="s">
        <v>210</v>
      </c>
      <c r="B106" s="53"/>
      <c r="C106" s="47"/>
      <c r="D106" s="171"/>
      <c r="E106" s="393"/>
      <c r="F106" s="393"/>
      <c r="G106" s="122"/>
      <c r="H106" s="122"/>
      <c r="I106" s="122"/>
      <c r="J106" s="122"/>
      <c r="K106" s="122"/>
      <c r="L106" s="122"/>
      <c r="M106" s="122"/>
      <c r="N106" s="122"/>
      <c r="O106" s="123"/>
      <c r="P106" s="123"/>
      <c r="Q106" s="123"/>
      <c r="R106" s="123"/>
    </row>
    <row r="107" spans="1:18" s="2" customFormat="1">
      <c r="A107" s="300" t="s">
        <v>211</v>
      </c>
      <c r="B107" s="53"/>
      <c r="C107" s="47"/>
      <c r="D107" s="171"/>
      <c r="E107" s="393"/>
      <c r="F107" s="393"/>
      <c r="G107" s="122"/>
      <c r="H107" s="122"/>
      <c r="I107" s="122"/>
      <c r="J107" s="122"/>
      <c r="K107" s="122"/>
      <c r="L107" s="122"/>
      <c r="M107" s="122"/>
      <c r="N107" s="122"/>
      <c r="O107" s="123"/>
      <c r="P107" s="123"/>
      <c r="Q107" s="123"/>
      <c r="R107" s="123"/>
    </row>
    <row r="108" spans="1:18" s="2" customFormat="1">
      <c r="A108" s="300" t="s">
        <v>212</v>
      </c>
      <c r="B108" s="53"/>
      <c r="C108" s="47"/>
      <c r="D108" s="171"/>
      <c r="E108" s="393"/>
      <c r="F108" s="393"/>
      <c r="G108" s="122"/>
      <c r="H108" s="122"/>
      <c r="I108" s="122"/>
      <c r="J108" s="122"/>
      <c r="K108" s="122"/>
      <c r="L108" s="122"/>
      <c r="M108" s="122"/>
      <c r="N108" s="122"/>
      <c r="O108" s="123"/>
      <c r="P108" s="123"/>
      <c r="Q108" s="123"/>
      <c r="R108" s="123"/>
    </row>
    <row r="109" spans="1:18">
      <c r="A109" s="305" t="s">
        <v>213</v>
      </c>
      <c r="B109" s="14"/>
      <c r="C109" s="47"/>
      <c r="D109" s="171"/>
      <c r="E109" s="393"/>
      <c r="F109" s="393"/>
      <c r="G109" s="122"/>
      <c r="H109" s="122"/>
      <c r="I109" s="122"/>
      <c r="J109" s="122"/>
      <c r="K109" s="122"/>
      <c r="L109" s="122"/>
      <c r="M109" s="122"/>
      <c r="N109" s="122"/>
      <c r="O109" s="123"/>
      <c r="P109" s="123"/>
      <c r="Q109" s="123"/>
      <c r="R109" s="123"/>
    </row>
    <row r="110" spans="1:18" ht="31.2">
      <c r="A110" s="149">
        <v>14</v>
      </c>
      <c r="B110" s="52" t="s">
        <v>94</v>
      </c>
      <c r="C110" s="47"/>
      <c r="D110" s="170"/>
      <c r="E110" s="69">
        <f t="shared" ref="E110:R110" si="11">SUM(E96:E109)</f>
        <v>55</v>
      </c>
      <c r="F110" s="69">
        <f t="shared" si="11"/>
        <v>95</v>
      </c>
      <c r="G110" s="69">
        <f t="shared" si="11"/>
        <v>35</v>
      </c>
      <c r="H110" s="69">
        <f t="shared" si="11"/>
        <v>0</v>
      </c>
      <c r="I110" s="69">
        <f t="shared" si="11"/>
        <v>0</v>
      </c>
      <c r="J110" s="69">
        <f t="shared" si="11"/>
        <v>0</v>
      </c>
      <c r="K110" s="69">
        <f t="shared" si="11"/>
        <v>0</v>
      </c>
      <c r="L110" s="69">
        <f t="shared" si="11"/>
        <v>0</v>
      </c>
      <c r="M110" s="69">
        <f t="shared" si="11"/>
        <v>0</v>
      </c>
      <c r="N110" s="69">
        <f t="shared" si="11"/>
        <v>0</v>
      </c>
      <c r="O110" s="69">
        <f t="shared" si="11"/>
        <v>0</v>
      </c>
      <c r="P110" s="69">
        <f t="shared" si="11"/>
        <v>0</v>
      </c>
      <c r="Q110" s="69">
        <f t="shared" si="11"/>
        <v>0</v>
      </c>
      <c r="R110" s="69">
        <f t="shared" si="11"/>
        <v>0</v>
      </c>
    </row>
    <row r="111" spans="1:18">
      <c r="A111" s="149"/>
      <c r="B111" s="12"/>
      <c r="C111" s="32"/>
      <c r="D111" s="167"/>
      <c r="E111" s="253"/>
      <c r="F111" s="252"/>
      <c r="G111" s="173"/>
      <c r="H111" s="173"/>
      <c r="I111" s="173"/>
      <c r="J111" s="173"/>
      <c r="K111" s="173"/>
      <c r="L111" s="173"/>
      <c r="M111" s="173"/>
      <c r="N111" s="173"/>
      <c r="O111" s="174"/>
      <c r="P111" s="174"/>
      <c r="Q111" s="174"/>
      <c r="R111" s="175"/>
    </row>
    <row r="112" spans="1:18">
      <c r="A112" s="149"/>
      <c r="B112" s="27" t="s">
        <v>285</v>
      </c>
      <c r="C112" s="12"/>
      <c r="D112" s="21"/>
      <c r="E112" s="111"/>
      <c r="F112" s="112"/>
      <c r="G112" s="112"/>
      <c r="H112" s="112"/>
      <c r="I112" s="112"/>
      <c r="J112" s="112"/>
      <c r="K112" s="112"/>
      <c r="L112" s="112"/>
      <c r="M112" s="112"/>
      <c r="N112" s="112"/>
      <c r="O112" s="104"/>
      <c r="P112" s="104"/>
      <c r="Q112" s="104"/>
      <c r="R112" s="105"/>
    </row>
    <row r="113" spans="1:18">
      <c r="A113" s="149"/>
      <c r="B113" s="21" t="s">
        <v>40</v>
      </c>
      <c r="D113" s="110" t="s">
        <v>34</v>
      </c>
      <c r="E113" s="296" t="s">
        <v>137</v>
      </c>
      <c r="F113" s="296" t="s">
        <v>81</v>
      </c>
      <c r="G113" s="296" t="s">
        <v>1</v>
      </c>
      <c r="H113" s="296" t="s">
        <v>2</v>
      </c>
      <c r="I113" s="296" t="s">
        <v>17</v>
      </c>
      <c r="J113" s="296" t="s">
        <v>18</v>
      </c>
      <c r="K113" s="296" t="s">
        <v>20</v>
      </c>
      <c r="L113" s="296" t="s">
        <v>21</v>
      </c>
      <c r="M113" s="296" t="s">
        <v>24</v>
      </c>
      <c r="N113" s="296" t="s">
        <v>25</v>
      </c>
      <c r="O113" s="296" t="s">
        <v>27</v>
      </c>
      <c r="P113" s="296" t="s">
        <v>28</v>
      </c>
      <c r="Q113" s="296" t="s">
        <v>29</v>
      </c>
      <c r="R113" s="296" t="s">
        <v>30</v>
      </c>
    </row>
    <row r="114" spans="1:18" ht="15.6" customHeight="1">
      <c r="A114" s="300" t="s">
        <v>153</v>
      </c>
      <c r="B114" s="498"/>
      <c r="C114" s="499"/>
      <c r="D114" s="368"/>
      <c r="E114" s="188"/>
      <c r="F114" s="188"/>
      <c r="G114" s="117"/>
      <c r="H114" s="118"/>
      <c r="I114" s="118"/>
      <c r="J114" s="118"/>
      <c r="K114" s="118"/>
      <c r="L114" s="118"/>
      <c r="M114" s="118"/>
      <c r="N114" s="118"/>
      <c r="O114" s="119"/>
      <c r="P114" s="119"/>
      <c r="Q114" s="119"/>
      <c r="R114" s="119"/>
    </row>
    <row r="115" spans="1:18">
      <c r="A115" s="300" t="s">
        <v>154</v>
      </c>
      <c r="B115" s="53"/>
      <c r="C115" s="40"/>
      <c r="D115" s="94"/>
      <c r="E115" s="188"/>
      <c r="F115" s="188"/>
      <c r="G115" s="118"/>
      <c r="H115" s="118"/>
      <c r="I115" s="118"/>
      <c r="J115" s="118"/>
      <c r="K115" s="118"/>
      <c r="L115" s="118"/>
      <c r="M115" s="118"/>
      <c r="N115" s="118"/>
      <c r="O115" s="119"/>
      <c r="P115" s="119"/>
      <c r="Q115" s="119"/>
      <c r="R115" s="119"/>
    </row>
    <row r="116" spans="1:18">
      <c r="A116" s="300" t="s">
        <v>155</v>
      </c>
      <c r="B116" s="53"/>
      <c r="C116" s="40"/>
      <c r="D116" s="94"/>
      <c r="E116" s="388"/>
      <c r="F116" s="388"/>
      <c r="G116" s="118"/>
      <c r="H116" s="118"/>
      <c r="I116" s="118"/>
      <c r="J116" s="118"/>
      <c r="K116" s="118"/>
      <c r="L116" s="118"/>
      <c r="M116" s="118"/>
      <c r="N116" s="118"/>
      <c r="O116" s="119"/>
      <c r="P116" s="119"/>
      <c r="Q116" s="119"/>
      <c r="R116" s="119"/>
    </row>
    <row r="117" spans="1:18">
      <c r="A117" s="300" t="s">
        <v>156</v>
      </c>
      <c r="B117" s="53"/>
      <c r="C117" s="40"/>
      <c r="D117" s="94"/>
      <c r="E117" s="388"/>
      <c r="F117" s="388"/>
      <c r="G117" s="118"/>
      <c r="H117" s="118"/>
      <c r="I117" s="118"/>
      <c r="J117" s="118"/>
      <c r="K117" s="118"/>
      <c r="L117" s="118"/>
      <c r="M117" s="118"/>
      <c r="N117" s="118"/>
      <c r="O117" s="119"/>
      <c r="P117" s="119"/>
      <c r="Q117" s="119"/>
      <c r="R117" s="119"/>
    </row>
    <row r="118" spans="1:18" s="289" customFormat="1">
      <c r="A118" s="299" t="s">
        <v>157</v>
      </c>
      <c r="B118" s="53"/>
      <c r="C118" s="294"/>
      <c r="D118" s="298"/>
      <c r="E118" s="388"/>
      <c r="F118" s="388"/>
      <c r="G118" s="118"/>
      <c r="H118" s="118"/>
      <c r="I118" s="118"/>
      <c r="J118" s="118"/>
      <c r="K118" s="118"/>
      <c r="L118" s="118"/>
      <c r="M118" s="118"/>
      <c r="N118" s="118"/>
      <c r="O118" s="119"/>
      <c r="P118" s="119"/>
      <c r="Q118" s="119"/>
      <c r="R118" s="119"/>
    </row>
    <row r="119" spans="1:18" s="289" customFormat="1">
      <c r="A119" s="300" t="s">
        <v>214</v>
      </c>
      <c r="B119" s="53"/>
      <c r="C119" s="294"/>
      <c r="D119" s="298"/>
      <c r="E119" s="388"/>
      <c r="F119" s="388"/>
      <c r="G119" s="118"/>
      <c r="H119" s="118"/>
      <c r="I119" s="118"/>
      <c r="J119" s="118"/>
      <c r="K119" s="118"/>
      <c r="L119" s="118"/>
      <c r="M119" s="118"/>
      <c r="N119" s="118"/>
      <c r="O119" s="119"/>
      <c r="P119" s="119"/>
      <c r="Q119" s="119"/>
      <c r="R119" s="119"/>
    </row>
    <row r="120" spans="1:18" s="289" customFormat="1">
      <c r="A120" s="300" t="s">
        <v>215</v>
      </c>
      <c r="B120" s="53"/>
      <c r="C120" s="294"/>
      <c r="D120" s="298"/>
      <c r="E120" s="388"/>
      <c r="F120" s="388"/>
      <c r="G120" s="118"/>
      <c r="H120" s="118"/>
      <c r="I120" s="118"/>
      <c r="J120" s="118"/>
      <c r="K120" s="118"/>
      <c r="L120" s="118"/>
      <c r="M120" s="118"/>
      <c r="N120" s="118"/>
      <c r="O120" s="119"/>
      <c r="P120" s="119"/>
      <c r="Q120" s="119"/>
      <c r="R120" s="119"/>
    </row>
    <row r="121" spans="1:18" s="289" customFormat="1">
      <c r="A121" s="300" t="s">
        <v>216</v>
      </c>
      <c r="B121" s="53"/>
      <c r="C121" s="294"/>
      <c r="D121" s="298"/>
      <c r="E121" s="388"/>
      <c r="F121" s="388"/>
      <c r="G121" s="118"/>
      <c r="H121" s="118"/>
      <c r="I121" s="118"/>
      <c r="J121" s="118"/>
      <c r="K121" s="118"/>
      <c r="L121" s="118"/>
      <c r="M121" s="118"/>
      <c r="N121" s="118"/>
      <c r="O121" s="119"/>
      <c r="P121" s="119"/>
      <c r="Q121" s="119"/>
      <c r="R121" s="119"/>
    </row>
    <row r="122" spans="1:18" s="289" customFormat="1">
      <c r="A122" s="300" t="s">
        <v>217</v>
      </c>
      <c r="B122" s="53"/>
      <c r="C122" s="294"/>
      <c r="D122" s="298"/>
      <c r="E122" s="388"/>
      <c r="F122" s="388"/>
      <c r="G122" s="118"/>
      <c r="H122" s="118"/>
      <c r="I122" s="118"/>
      <c r="J122" s="118"/>
      <c r="K122" s="118"/>
      <c r="L122" s="118"/>
      <c r="M122" s="118"/>
      <c r="N122" s="118"/>
      <c r="O122" s="119"/>
      <c r="P122" s="119"/>
      <c r="Q122" s="119"/>
      <c r="R122" s="119"/>
    </row>
    <row r="123" spans="1:18" s="289" customFormat="1">
      <c r="A123" s="300" t="s">
        <v>218</v>
      </c>
      <c r="B123" s="53"/>
      <c r="C123" s="294"/>
      <c r="D123" s="298"/>
      <c r="E123" s="388"/>
      <c r="F123" s="388"/>
      <c r="G123" s="118"/>
      <c r="H123" s="118"/>
      <c r="I123" s="118"/>
      <c r="J123" s="118"/>
      <c r="K123" s="118"/>
      <c r="L123" s="118"/>
      <c r="M123" s="118"/>
      <c r="N123" s="118"/>
      <c r="O123" s="119"/>
      <c r="P123" s="119"/>
      <c r="Q123" s="119"/>
      <c r="R123" s="119"/>
    </row>
    <row r="124" spans="1:18" s="289" customFormat="1">
      <c r="A124" s="300" t="s">
        <v>219</v>
      </c>
      <c r="B124" s="53"/>
      <c r="C124" s="294"/>
      <c r="D124" s="298"/>
      <c r="E124" s="388"/>
      <c r="F124" s="388"/>
      <c r="G124" s="118"/>
      <c r="H124" s="118"/>
      <c r="I124" s="118"/>
      <c r="J124" s="118"/>
      <c r="K124" s="118"/>
      <c r="L124" s="118"/>
      <c r="M124" s="118"/>
      <c r="N124" s="118"/>
      <c r="O124" s="119"/>
      <c r="P124" s="119"/>
      <c r="Q124" s="119"/>
      <c r="R124" s="119"/>
    </row>
    <row r="125" spans="1:18" s="289" customFormat="1">
      <c r="A125" s="300" t="s">
        <v>220</v>
      </c>
      <c r="B125" s="53"/>
      <c r="C125" s="294"/>
      <c r="D125" s="298"/>
      <c r="E125" s="388"/>
      <c r="F125" s="388"/>
      <c r="G125" s="118"/>
      <c r="H125" s="118"/>
      <c r="I125" s="118"/>
      <c r="J125" s="118"/>
      <c r="K125" s="118"/>
      <c r="L125" s="118"/>
      <c r="M125" s="118"/>
      <c r="N125" s="118"/>
      <c r="O125" s="119"/>
      <c r="P125" s="119"/>
      <c r="Q125" s="119"/>
      <c r="R125" s="119"/>
    </row>
    <row r="126" spans="1:18" s="289" customFormat="1">
      <c r="A126" s="300" t="s">
        <v>221</v>
      </c>
      <c r="B126" s="53"/>
      <c r="C126" s="294"/>
      <c r="D126" s="298"/>
      <c r="E126" s="388"/>
      <c r="F126" s="388"/>
      <c r="G126" s="118"/>
      <c r="H126" s="118"/>
      <c r="I126" s="118"/>
      <c r="J126" s="118"/>
      <c r="K126" s="118"/>
      <c r="L126" s="118"/>
      <c r="M126" s="118"/>
      <c r="N126" s="118"/>
      <c r="O126" s="119"/>
      <c r="P126" s="119"/>
      <c r="Q126" s="119"/>
      <c r="R126" s="119"/>
    </row>
    <row r="127" spans="1:18" s="289" customFormat="1">
      <c r="A127" s="305" t="s">
        <v>222</v>
      </c>
      <c r="B127" s="53"/>
      <c r="C127" s="294"/>
      <c r="D127" s="298"/>
      <c r="E127" s="388"/>
      <c r="F127" s="388"/>
      <c r="G127" s="118"/>
      <c r="H127" s="118"/>
      <c r="I127" s="118"/>
      <c r="J127" s="118"/>
      <c r="K127" s="118"/>
      <c r="L127" s="118"/>
      <c r="M127" s="118"/>
      <c r="N127" s="118"/>
      <c r="O127" s="119"/>
      <c r="P127" s="119"/>
      <c r="Q127" s="119"/>
      <c r="R127" s="119"/>
    </row>
    <row r="128" spans="1:18">
      <c r="A128" s="149">
        <v>15</v>
      </c>
      <c r="B128" s="49" t="s">
        <v>95</v>
      </c>
      <c r="C128" s="47"/>
      <c r="D128" s="91"/>
      <c r="E128" s="375"/>
      <c r="F128" s="375"/>
      <c r="G128" s="69">
        <f t="shared" ref="G128:R128" si="12">SUM(G114:G127)</f>
        <v>0</v>
      </c>
      <c r="H128" s="69">
        <f t="shared" si="12"/>
        <v>0</v>
      </c>
      <c r="I128" s="69">
        <f t="shared" si="12"/>
        <v>0</v>
      </c>
      <c r="J128" s="69">
        <f t="shared" si="12"/>
        <v>0</v>
      </c>
      <c r="K128" s="69">
        <f t="shared" si="12"/>
        <v>0</v>
      </c>
      <c r="L128" s="69">
        <f t="shared" si="12"/>
        <v>0</v>
      </c>
      <c r="M128" s="69">
        <f t="shared" si="12"/>
        <v>0</v>
      </c>
      <c r="N128" s="69">
        <f t="shared" si="12"/>
        <v>0</v>
      </c>
      <c r="O128" s="69">
        <f t="shared" si="12"/>
        <v>0</v>
      </c>
      <c r="P128" s="69">
        <f t="shared" si="12"/>
        <v>0</v>
      </c>
      <c r="Q128" s="69">
        <f t="shared" si="12"/>
        <v>0</v>
      </c>
      <c r="R128" s="69">
        <f t="shared" si="12"/>
        <v>0</v>
      </c>
    </row>
    <row r="129" spans="1:18">
      <c r="A129" s="149"/>
      <c r="B129" s="180"/>
      <c r="C129" s="178"/>
      <c r="D129" s="179"/>
      <c r="E129" s="112"/>
      <c r="F129" s="112"/>
      <c r="G129" s="112"/>
      <c r="H129" s="112"/>
      <c r="I129" s="112"/>
      <c r="J129" s="112"/>
      <c r="K129" s="112"/>
      <c r="L129" s="112"/>
      <c r="M129" s="112"/>
      <c r="N129" s="112"/>
      <c r="O129" s="112"/>
      <c r="P129" s="112"/>
      <c r="Q129" s="112"/>
      <c r="R129" s="181"/>
    </row>
    <row r="130" spans="1:18" ht="15" customHeight="1">
      <c r="A130" s="149">
        <v>16</v>
      </c>
      <c r="B130" s="50" t="s">
        <v>170</v>
      </c>
      <c r="C130" s="51"/>
      <c r="D130" s="88"/>
      <c r="E130" s="297">
        <f t="shared" ref="E130:R130" si="13">E128+E110</f>
        <v>55</v>
      </c>
      <c r="F130" s="297">
        <f t="shared" si="13"/>
        <v>95</v>
      </c>
      <c r="G130" s="82">
        <f t="shared" si="13"/>
        <v>35</v>
      </c>
      <c r="H130" s="82">
        <f t="shared" si="13"/>
        <v>0</v>
      </c>
      <c r="I130" s="82">
        <f t="shared" si="13"/>
        <v>0</v>
      </c>
      <c r="J130" s="82">
        <f t="shared" si="13"/>
        <v>0</v>
      </c>
      <c r="K130" s="82">
        <f t="shared" si="13"/>
        <v>0</v>
      </c>
      <c r="L130" s="82">
        <f t="shared" si="13"/>
        <v>0</v>
      </c>
      <c r="M130" s="82">
        <f t="shared" si="13"/>
        <v>0</v>
      </c>
      <c r="N130" s="82">
        <f t="shared" si="13"/>
        <v>0</v>
      </c>
      <c r="O130" s="82">
        <f t="shared" si="13"/>
        <v>0</v>
      </c>
      <c r="P130" s="82">
        <f t="shared" si="13"/>
        <v>0</v>
      </c>
      <c r="Q130" s="82">
        <f t="shared" si="13"/>
        <v>0</v>
      </c>
      <c r="R130" s="82">
        <f t="shared" si="13"/>
        <v>0</v>
      </c>
    </row>
    <row r="131" spans="1:18">
      <c r="A131" s="149"/>
      <c r="B131" s="27"/>
      <c r="C131" s="12"/>
      <c r="D131" s="21"/>
      <c r="E131" s="21"/>
      <c r="F131" s="21"/>
      <c r="G131" s="78"/>
      <c r="H131" s="78"/>
      <c r="I131" s="78"/>
      <c r="J131" s="78"/>
      <c r="K131" s="78"/>
      <c r="L131" s="78"/>
      <c r="M131" s="78"/>
      <c r="N131" s="78"/>
      <c r="O131" s="78"/>
      <c r="P131" s="78"/>
      <c r="Q131" s="78"/>
      <c r="R131" s="78"/>
    </row>
    <row r="132" spans="1:18" ht="18">
      <c r="A132" s="149"/>
      <c r="B132" s="310" t="s">
        <v>44</v>
      </c>
      <c r="C132" s="12"/>
      <c r="D132" s="21"/>
      <c r="E132" s="21"/>
      <c r="F132" s="21"/>
      <c r="G132" s="78"/>
      <c r="H132" s="78"/>
      <c r="I132" s="78"/>
      <c r="J132" s="78"/>
      <c r="K132" s="78"/>
      <c r="L132" s="78"/>
      <c r="M132" s="78"/>
      <c r="N132" s="78"/>
      <c r="O132" s="78"/>
      <c r="P132" s="78"/>
      <c r="Q132" s="78"/>
      <c r="R132" s="78"/>
    </row>
    <row r="133" spans="1:18">
      <c r="A133" s="149"/>
      <c r="B133" s="1"/>
      <c r="C133" s="12"/>
      <c r="D133" s="21"/>
      <c r="E133" s="64" t="s">
        <v>137</v>
      </c>
      <c r="F133" s="64" t="s">
        <v>81</v>
      </c>
      <c r="G133" s="64" t="s">
        <v>1</v>
      </c>
      <c r="H133" s="64" t="s">
        <v>2</v>
      </c>
      <c r="I133" s="64" t="s">
        <v>17</v>
      </c>
      <c r="J133" s="64" t="s">
        <v>18</v>
      </c>
      <c r="K133" s="64" t="s">
        <v>20</v>
      </c>
      <c r="L133" s="64" t="s">
        <v>21</v>
      </c>
      <c r="M133" s="64" t="s">
        <v>24</v>
      </c>
      <c r="N133" s="64" t="s">
        <v>25</v>
      </c>
      <c r="O133" s="64" t="s">
        <v>27</v>
      </c>
      <c r="P133" s="64" t="s">
        <v>28</v>
      </c>
      <c r="Q133" s="64" t="s">
        <v>29</v>
      </c>
      <c r="R133" s="64" t="s">
        <v>30</v>
      </c>
    </row>
    <row r="134" spans="1:18">
      <c r="A134" s="149">
        <v>17</v>
      </c>
      <c r="B134" s="52" t="s">
        <v>179</v>
      </c>
      <c r="C134" s="40"/>
      <c r="D134" s="94"/>
      <c r="E134" s="301">
        <f t="shared" ref="E134:R134" si="14">E21</f>
        <v>262.39999999999998</v>
      </c>
      <c r="F134" s="301">
        <f t="shared" si="14"/>
        <v>249.9</v>
      </c>
      <c r="G134" s="82">
        <f t="shared" si="14"/>
        <v>253.49165148102554</v>
      </c>
      <c r="H134" s="82">
        <f t="shared" si="14"/>
        <v>252.73659124262667</v>
      </c>
      <c r="I134" s="82">
        <f t="shared" si="14"/>
        <v>188.91568606978589</v>
      </c>
      <c r="J134" s="82">
        <f t="shared" si="14"/>
        <v>187.99076182714538</v>
      </c>
      <c r="K134" s="82">
        <f t="shared" si="14"/>
        <v>185.55864476602656</v>
      </c>
      <c r="L134" s="82">
        <f t="shared" si="14"/>
        <v>183.61747803096259</v>
      </c>
      <c r="M134" s="82">
        <f t="shared" si="14"/>
        <v>181.78690639596607</v>
      </c>
      <c r="N134" s="82">
        <f t="shared" si="14"/>
        <v>178.60728885161802</v>
      </c>
      <c r="O134" s="82">
        <f t="shared" si="14"/>
        <v>175.33721529238471</v>
      </c>
      <c r="P134" s="82">
        <f t="shared" si="14"/>
        <v>172.37644666070599</v>
      </c>
      <c r="Q134" s="82">
        <f t="shared" si="14"/>
        <v>169.22754681570123</v>
      </c>
      <c r="R134" s="82">
        <f t="shared" si="14"/>
        <v>165.84765227809768</v>
      </c>
    </row>
    <row r="135" spans="1:18" ht="31.2">
      <c r="A135" s="149">
        <v>18</v>
      </c>
      <c r="B135" s="52" t="s">
        <v>172</v>
      </c>
      <c r="C135" s="40"/>
      <c r="D135" s="94"/>
      <c r="E135" s="301">
        <f>E91</f>
        <v>354.45879070463945</v>
      </c>
      <c r="F135" s="301">
        <f t="shared" ref="F135:R135" si="15">F91</f>
        <v>350.88327870463945</v>
      </c>
      <c r="G135" s="82">
        <f t="shared" si="15"/>
        <v>354.45879070463945</v>
      </c>
      <c r="H135" s="82">
        <f t="shared" si="15"/>
        <v>354.45879070463945</v>
      </c>
      <c r="I135" s="82">
        <f t="shared" si="15"/>
        <v>354.84442676813683</v>
      </c>
      <c r="J135" s="82">
        <f t="shared" si="15"/>
        <v>342.97417676813689</v>
      </c>
      <c r="K135" s="82">
        <f t="shared" si="15"/>
        <v>365.07417676813685</v>
      </c>
      <c r="L135" s="82">
        <f t="shared" si="15"/>
        <v>365.07417676813685</v>
      </c>
      <c r="M135" s="82">
        <f t="shared" si="15"/>
        <v>330.59417676813689</v>
      </c>
      <c r="N135" s="82">
        <f t="shared" si="15"/>
        <v>329.07417676813691</v>
      </c>
      <c r="O135" s="82">
        <f t="shared" si="15"/>
        <v>329.07417676813691</v>
      </c>
      <c r="P135" s="82">
        <f t="shared" si="15"/>
        <v>319.57417676813691</v>
      </c>
      <c r="Q135" s="82">
        <f t="shared" si="15"/>
        <v>314.50417676813686</v>
      </c>
      <c r="R135" s="82">
        <f t="shared" si="15"/>
        <v>312.60017676813686</v>
      </c>
    </row>
    <row r="136" spans="1:18">
      <c r="A136" s="149">
        <v>19</v>
      </c>
      <c r="B136" s="54" t="s">
        <v>270</v>
      </c>
      <c r="C136" s="40"/>
      <c r="D136" s="94"/>
      <c r="E136" s="301">
        <f>E135-E134</f>
        <v>92.058790704639478</v>
      </c>
      <c r="F136" s="301">
        <f>F135-F134</f>
        <v>100.98327870463945</v>
      </c>
      <c r="G136" s="82">
        <f t="shared" ref="G136:R136" si="16">G135-G134</f>
        <v>100.96713922361391</v>
      </c>
      <c r="H136" s="82">
        <f t="shared" si="16"/>
        <v>101.72219946201278</v>
      </c>
      <c r="I136" s="82">
        <f t="shared" si="16"/>
        <v>165.92874069835094</v>
      </c>
      <c r="J136" s="82">
        <f t="shared" si="16"/>
        <v>154.98341494099151</v>
      </c>
      <c r="K136" s="82">
        <f t="shared" si="16"/>
        <v>179.51553200211029</v>
      </c>
      <c r="L136" s="82">
        <f t="shared" si="16"/>
        <v>181.45669873717426</v>
      </c>
      <c r="M136" s="82">
        <f t="shared" si="16"/>
        <v>148.80727037217082</v>
      </c>
      <c r="N136" s="82">
        <f t="shared" si="16"/>
        <v>150.46688791651889</v>
      </c>
      <c r="O136" s="82">
        <f t="shared" si="16"/>
        <v>153.7369614757522</v>
      </c>
      <c r="P136" s="82">
        <f t="shared" si="16"/>
        <v>147.19773010743091</v>
      </c>
      <c r="Q136" s="82">
        <f t="shared" si="16"/>
        <v>145.27662995243563</v>
      </c>
      <c r="R136" s="82">
        <f t="shared" si="16"/>
        <v>146.75252449003918</v>
      </c>
    </row>
    <row r="137" spans="1:18" ht="31.2">
      <c r="A137" s="149">
        <v>20</v>
      </c>
      <c r="B137" s="52" t="s">
        <v>171</v>
      </c>
      <c r="C137" s="40"/>
      <c r="D137" s="94"/>
      <c r="E137" s="301">
        <f t="shared" ref="E137:R137" si="17">E130</f>
        <v>55</v>
      </c>
      <c r="F137" s="301">
        <f t="shared" si="17"/>
        <v>95</v>
      </c>
      <c r="G137" s="82">
        <f t="shared" si="17"/>
        <v>35</v>
      </c>
      <c r="H137" s="82">
        <f t="shared" si="17"/>
        <v>0</v>
      </c>
      <c r="I137" s="82">
        <f t="shared" si="17"/>
        <v>0</v>
      </c>
      <c r="J137" s="82">
        <f t="shared" si="17"/>
        <v>0</v>
      </c>
      <c r="K137" s="82">
        <f t="shared" si="17"/>
        <v>0</v>
      </c>
      <c r="L137" s="82">
        <f t="shared" si="17"/>
        <v>0</v>
      </c>
      <c r="M137" s="82">
        <f t="shared" si="17"/>
        <v>0</v>
      </c>
      <c r="N137" s="82">
        <f t="shared" si="17"/>
        <v>0</v>
      </c>
      <c r="O137" s="82">
        <f t="shared" si="17"/>
        <v>0</v>
      </c>
      <c r="P137" s="82">
        <f t="shared" si="17"/>
        <v>0</v>
      </c>
      <c r="Q137" s="82">
        <f t="shared" si="17"/>
        <v>0</v>
      </c>
      <c r="R137" s="82">
        <f t="shared" si="17"/>
        <v>0</v>
      </c>
    </row>
    <row r="138" spans="1:18" s="2" customFormat="1" ht="35.25" customHeight="1">
      <c r="A138" s="149">
        <v>21</v>
      </c>
      <c r="B138" s="52" t="s">
        <v>289</v>
      </c>
      <c r="C138" s="40"/>
      <c r="D138" s="38"/>
      <c r="E138" s="301">
        <f>E137+E136</f>
        <v>147.05879070463948</v>
      </c>
      <c r="F138" s="301">
        <f>F137+F136</f>
        <v>195.98327870463945</v>
      </c>
      <c r="G138" s="82">
        <f t="shared" ref="G138:R138" si="18">G137+G136</f>
        <v>135.96713922361391</v>
      </c>
      <c r="H138" s="82">
        <f t="shared" si="18"/>
        <v>101.72219946201278</v>
      </c>
      <c r="I138" s="82">
        <f t="shared" si="18"/>
        <v>165.92874069835094</v>
      </c>
      <c r="J138" s="82">
        <f t="shared" si="18"/>
        <v>154.98341494099151</v>
      </c>
      <c r="K138" s="82">
        <f t="shared" si="18"/>
        <v>179.51553200211029</v>
      </c>
      <c r="L138" s="82">
        <f t="shared" si="18"/>
        <v>181.45669873717426</v>
      </c>
      <c r="M138" s="82">
        <f t="shared" si="18"/>
        <v>148.80727037217082</v>
      </c>
      <c r="N138" s="82">
        <f t="shared" si="18"/>
        <v>150.46688791651889</v>
      </c>
      <c r="O138" s="82">
        <f t="shared" si="18"/>
        <v>153.7369614757522</v>
      </c>
      <c r="P138" s="82">
        <f t="shared" si="18"/>
        <v>147.19773010743091</v>
      </c>
      <c r="Q138" s="82">
        <f t="shared" si="18"/>
        <v>145.27662995243563</v>
      </c>
      <c r="R138" s="82">
        <f t="shared" si="18"/>
        <v>146.75252449003918</v>
      </c>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mergeCells count="3">
    <mergeCell ref="B96:C96"/>
    <mergeCell ref="B97:C97"/>
    <mergeCell ref="B114:C114"/>
  </mergeCells>
  <phoneticPr fontId="5" type="noConversion"/>
  <dataValidations count="1">
    <dataValidation type="list" allowBlank="1" showInputMessage="1" showErrorMessage="1" sqref="D43:F43 D102:D109">
      <formula1>#REF!</formula1>
    </dataValidation>
  </dataValidations>
  <printOptions horizontalCentered="1" verticalCentered="1"/>
  <pageMargins left="0.25" right="0.25" top="0.75" bottom="0.75" header="0.3" footer="0.3"/>
  <pageSetup scale="31" pageOrder="overThenDown" orientation="portrait"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S157"/>
  <sheetViews>
    <sheetView showGridLines="0" view="pageBreakPreview" zoomScale="70" zoomScaleNormal="100" zoomScaleSheetLayoutView="70" workbookViewId="0">
      <pane xSplit="2" ySplit="10" topLeftCell="E80" activePane="bottomRight" state="frozen"/>
      <selection pane="topRight" activeCell="C1" sqref="C1"/>
      <selection pane="bottomLeft" activeCell="A11" sqref="A11"/>
      <selection pane="bottomRight" activeCell="E85" sqref="E85"/>
    </sheetView>
  </sheetViews>
  <sheetFormatPr defaultColWidth="9" defaultRowHeight="15.6"/>
  <cols>
    <col min="1" max="1" width="12.19921875" style="158" customWidth="1"/>
    <col min="2" max="2" width="80" style="35" customWidth="1"/>
    <col min="3" max="3" width="16.8984375" style="35" customWidth="1"/>
    <col min="4" max="4" width="14.59765625" style="136" customWidth="1"/>
    <col min="5" max="5" width="11.19921875" style="5" customWidth="1"/>
    <col min="6" max="15" width="9.69921875" style="5" customWidth="1"/>
    <col min="16" max="18" width="9.69921875" style="1" customWidth="1"/>
    <col min="19" max="131" width="7.09765625" style="1" customWidth="1"/>
    <col min="132" max="16384" width="9" style="1"/>
  </cols>
  <sheetData>
    <row r="1" spans="1:18" s="2" customFormat="1">
      <c r="A1" s="155"/>
      <c r="B1" s="21" t="s">
        <v>22</v>
      </c>
      <c r="C1" s="21"/>
      <c r="D1" s="293"/>
      <c r="E1" s="4"/>
      <c r="F1" s="4"/>
      <c r="G1" s="4"/>
      <c r="H1" s="4"/>
      <c r="I1" s="4"/>
      <c r="J1" s="4"/>
      <c r="K1" s="4"/>
      <c r="L1" s="4"/>
      <c r="M1" s="4"/>
      <c r="N1" s="4"/>
    </row>
    <row r="2" spans="1:18" s="2" customFormat="1">
      <c r="A2" s="155"/>
      <c r="B2" s="21" t="s">
        <v>23</v>
      </c>
      <c r="C2" s="21"/>
      <c r="D2" s="293"/>
      <c r="E2" s="4"/>
      <c r="F2" s="4"/>
      <c r="G2" s="4"/>
      <c r="H2" s="4"/>
      <c r="I2" s="4"/>
      <c r="J2" s="4"/>
      <c r="K2" s="4"/>
      <c r="L2" s="4"/>
      <c r="M2" s="4"/>
      <c r="N2" s="4"/>
    </row>
    <row r="3" spans="1:18" s="3" customFormat="1">
      <c r="A3" s="155"/>
      <c r="B3" s="139" t="s">
        <v>266</v>
      </c>
      <c r="C3" s="22"/>
      <c r="D3" s="139"/>
    </row>
    <row r="4" spans="1:18" s="3" customFormat="1">
      <c r="A4" s="155"/>
      <c r="B4" s="26" t="s">
        <v>186</v>
      </c>
      <c r="C4" s="22"/>
      <c r="D4" s="154"/>
    </row>
    <row r="5" spans="1:18" s="3" customFormat="1">
      <c r="A5" s="155"/>
      <c r="B5" s="302" t="s">
        <v>190</v>
      </c>
      <c r="C5" s="22"/>
      <c r="D5" s="154"/>
    </row>
    <row r="6" spans="1:18" s="3" customFormat="1">
      <c r="A6" s="155"/>
      <c r="B6" s="16"/>
      <c r="D6" s="154"/>
    </row>
    <row r="7" spans="1:18" s="3" customFormat="1" ht="15.75" customHeight="1">
      <c r="A7" s="155"/>
      <c r="B7" s="154" t="s">
        <v>355</v>
      </c>
      <c r="C7" s="12"/>
      <c r="D7" s="293"/>
      <c r="E7" s="134" t="s">
        <v>83</v>
      </c>
      <c r="F7" s="11"/>
      <c r="G7" s="11"/>
      <c r="I7" s="8"/>
      <c r="J7" s="6"/>
      <c r="K7" s="6"/>
      <c r="L7" s="6"/>
      <c r="M7" s="6"/>
      <c r="N7" s="6"/>
      <c r="O7" s="6"/>
    </row>
    <row r="8" spans="1:18" s="3" customFormat="1">
      <c r="A8" s="155"/>
      <c r="B8" s="21"/>
      <c r="C8" s="13"/>
      <c r="D8" s="293"/>
      <c r="E8" s="55"/>
      <c r="F8" s="55"/>
      <c r="G8" s="55"/>
      <c r="H8" s="55"/>
      <c r="I8" s="55"/>
      <c r="J8" s="56" t="s">
        <v>3</v>
      </c>
      <c r="K8" s="57"/>
      <c r="L8" s="57"/>
      <c r="M8" s="57"/>
      <c r="N8" s="57"/>
      <c r="O8" s="58"/>
      <c r="P8" s="59"/>
      <c r="Q8" s="59"/>
      <c r="R8" s="59"/>
    </row>
    <row r="9" spans="1:18" s="3" customFormat="1">
      <c r="A9" s="155"/>
      <c r="B9" s="13"/>
      <c r="C9" s="13"/>
      <c r="D9" s="293"/>
      <c r="E9" s="500" t="s">
        <v>294</v>
      </c>
      <c r="F9" s="501"/>
      <c r="G9" s="134"/>
      <c r="H9" s="61"/>
      <c r="I9" s="61"/>
      <c r="J9" s="62"/>
      <c r="K9" s="63"/>
      <c r="L9" s="63"/>
      <c r="M9" s="63"/>
      <c r="N9" s="63"/>
      <c r="O9" s="58"/>
      <c r="P9" s="59"/>
      <c r="Q9" s="59"/>
      <c r="R9" s="59"/>
    </row>
    <row r="10" spans="1:18" s="7" customFormat="1" ht="18.600000000000001" thickBot="1">
      <c r="A10" s="156"/>
      <c r="B10" s="308" t="s">
        <v>46</v>
      </c>
      <c r="C10" s="23"/>
      <c r="D10" s="23"/>
      <c r="E10" s="64" t="s">
        <v>137</v>
      </c>
      <c r="F10" s="311" t="s">
        <v>81</v>
      </c>
      <c r="G10" s="196" t="s">
        <v>1</v>
      </c>
      <c r="H10" s="64" t="s">
        <v>2</v>
      </c>
      <c r="I10" s="64" t="s">
        <v>17</v>
      </c>
      <c r="J10" s="64" t="s">
        <v>18</v>
      </c>
      <c r="K10" s="64" t="s">
        <v>20</v>
      </c>
      <c r="L10" s="64" t="s">
        <v>21</v>
      </c>
      <c r="M10" s="64" t="s">
        <v>24</v>
      </c>
      <c r="N10" s="64" t="s">
        <v>25</v>
      </c>
      <c r="O10" s="64" t="s">
        <v>27</v>
      </c>
      <c r="P10" s="64" t="s">
        <v>28</v>
      </c>
      <c r="Q10" s="64" t="s">
        <v>29</v>
      </c>
      <c r="R10" s="64" t="s">
        <v>30</v>
      </c>
    </row>
    <row r="11" spans="1:18" ht="17.25" customHeight="1" thickBot="1">
      <c r="A11" s="22">
        <v>1</v>
      </c>
      <c r="B11" s="21" t="s">
        <v>134</v>
      </c>
      <c r="C11" s="489" t="s">
        <v>370</v>
      </c>
      <c r="D11" s="490">
        <v>0.03</v>
      </c>
      <c r="E11" s="481">
        <v>912718</v>
      </c>
      <c r="F11" s="182">
        <v>888033</v>
      </c>
      <c r="G11" s="117">
        <v>913985.87044490199</v>
      </c>
      <c r="H11" s="117">
        <v>911077.38858037908</v>
      </c>
      <c r="I11" s="117">
        <v>907555.04653580475</v>
      </c>
      <c r="J11" s="117">
        <v>904572.02978369594</v>
      </c>
      <c r="K11" s="117">
        <v>903148.54317322664</v>
      </c>
      <c r="L11" s="117">
        <v>902329.17252210714</v>
      </c>
      <c r="M11" s="117">
        <v>902292.97043173923</v>
      </c>
      <c r="N11" s="117">
        <v>902446.78875680408</v>
      </c>
      <c r="O11" s="117">
        <v>902637.59585069958</v>
      </c>
      <c r="P11" s="117">
        <v>903238.25732777407</v>
      </c>
      <c r="Q11" s="117">
        <v>903834.52933050331</v>
      </c>
      <c r="R11" s="117">
        <v>905451.87825386343</v>
      </c>
    </row>
    <row r="12" spans="1:18" s="48" customFormat="1" ht="17.25" customHeight="1">
      <c r="A12" s="75">
        <v>2</v>
      </c>
      <c r="B12" s="92" t="s">
        <v>133</v>
      </c>
      <c r="C12" s="502" t="s">
        <v>373</v>
      </c>
      <c r="D12" s="488">
        <v>600</v>
      </c>
      <c r="E12" s="481">
        <v>600</v>
      </c>
      <c r="F12" s="182">
        <v>600</v>
      </c>
      <c r="G12" s="117">
        <v>600</v>
      </c>
      <c r="H12" s="117">
        <v>600</v>
      </c>
      <c r="I12" s="117">
        <v>600</v>
      </c>
      <c r="J12" s="117">
        <v>600</v>
      </c>
      <c r="K12" s="117">
        <v>600</v>
      </c>
      <c r="L12" s="117">
        <v>600</v>
      </c>
      <c r="M12" s="117">
        <v>600</v>
      </c>
      <c r="N12" s="117">
        <v>600</v>
      </c>
      <c r="O12" s="117">
        <v>600</v>
      </c>
      <c r="P12" s="117">
        <v>600</v>
      </c>
      <c r="Q12" s="117">
        <v>600</v>
      </c>
      <c r="R12" s="117">
        <v>600</v>
      </c>
    </row>
    <row r="13" spans="1:18" ht="17.25" customHeight="1" thickBot="1">
      <c r="A13" s="22">
        <v>3</v>
      </c>
      <c r="B13" s="21" t="s">
        <v>176</v>
      </c>
      <c r="C13" s="503"/>
      <c r="D13" s="482"/>
      <c r="E13" s="481">
        <v>946648</v>
      </c>
      <c r="F13" s="182">
        <v>906250</v>
      </c>
      <c r="G13" s="117">
        <f>(1+$D$11)*(G12+G11)</f>
        <v>942023.44655824907</v>
      </c>
      <c r="H13" s="117">
        <f t="shared" ref="H13:R13" si="0">(1+$D$11)*(H12+H11)</f>
        <v>939027.71023779048</v>
      </c>
      <c r="I13" s="117">
        <f t="shared" si="0"/>
        <v>935399.69793187897</v>
      </c>
      <c r="J13" s="117">
        <f t="shared" si="0"/>
        <v>932327.19067720685</v>
      </c>
      <c r="K13" s="117">
        <f t="shared" si="0"/>
        <v>930860.99946842343</v>
      </c>
      <c r="L13" s="117">
        <f t="shared" si="0"/>
        <v>930017.04769777041</v>
      </c>
      <c r="M13" s="117">
        <f t="shared" si="0"/>
        <v>929979.75954469142</v>
      </c>
      <c r="N13" s="117">
        <f t="shared" si="0"/>
        <v>930138.19241950824</v>
      </c>
      <c r="O13" s="117">
        <f t="shared" si="0"/>
        <v>930334.72372622055</v>
      </c>
      <c r="P13" s="117">
        <f t="shared" si="0"/>
        <v>930953.40504760738</v>
      </c>
      <c r="Q13" s="117">
        <f t="shared" si="0"/>
        <v>931567.56521041843</v>
      </c>
      <c r="R13" s="117">
        <f t="shared" si="0"/>
        <v>933233.43460147933</v>
      </c>
    </row>
    <row r="14" spans="1:18" ht="17.25" customHeight="1">
      <c r="A14" s="22">
        <v>4</v>
      </c>
      <c r="B14" s="21" t="s">
        <v>295</v>
      </c>
      <c r="C14" s="502" t="s">
        <v>369</v>
      </c>
      <c r="D14" s="487">
        <v>0</v>
      </c>
      <c r="E14" s="481">
        <f>E11</f>
        <v>912718</v>
      </c>
      <c r="F14" s="182">
        <f>F11</f>
        <v>888033</v>
      </c>
      <c r="G14" s="117">
        <f>G11*(1-$D$14)</f>
        <v>913985.87044490199</v>
      </c>
      <c r="H14" s="117">
        <f t="shared" ref="H14:R14" si="1">H11*(1-$D$14)</f>
        <v>911077.38858037908</v>
      </c>
      <c r="I14" s="117">
        <f>I11*(1-$D$14)</f>
        <v>907555.04653580475</v>
      </c>
      <c r="J14" s="117">
        <f t="shared" si="1"/>
        <v>904572.02978369594</v>
      </c>
      <c r="K14" s="117">
        <f t="shared" si="1"/>
        <v>903148.54317322664</v>
      </c>
      <c r="L14" s="117">
        <f t="shared" si="1"/>
        <v>902329.17252210714</v>
      </c>
      <c r="M14" s="117">
        <f t="shared" si="1"/>
        <v>902292.97043173923</v>
      </c>
      <c r="N14" s="117">
        <f t="shared" si="1"/>
        <v>902446.78875680408</v>
      </c>
      <c r="O14" s="117">
        <f t="shared" si="1"/>
        <v>902637.59585069958</v>
      </c>
      <c r="P14" s="117">
        <f t="shared" si="1"/>
        <v>903238.25732777407</v>
      </c>
      <c r="Q14" s="117">
        <f t="shared" si="1"/>
        <v>903834.52933050331</v>
      </c>
      <c r="R14" s="117">
        <f t="shared" si="1"/>
        <v>905451.87825386343</v>
      </c>
    </row>
    <row r="15" spans="1:18" ht="17.25" customHeight="1">
      <c r="A15" s="22">
        <v>5</v>
      </c>
      <c r="B15" s="21" t="s">
        <v>177</v>
      </c>
      <c r="C15" s="502"/>
      <c r="D15" s="484"/>
      <c r="E15" s="481">
        <f>E13</f>
        <v>946648</v>
      </c>
      <c r="F15" s="182">
        <f t="shared" ref="F15:R15" si="2">F13</f>
        <v>906250</v>
      </c>
      <c r="G15" s="117">
        <f t="shared" si="2"/>
        <v>942023.44655824907</v>
      </c>
      <c r="H15" s="117">
        <f t="shared" si="2"/>
        <v>939027.71023779048</v>
      </c>
      <c r="I15" s="117">
        <f t="shared" si="2"/>
        <v>935399.69793187897</v>
      </c>
      <c r="J15" s="117">
        <f t="shared" si="2"/>
        <v>932327.19067720685</v>
      </c>
      <c r="K15" s="117">
        <f t="shared" si="2"/>
        <v>930860.99946842343</v>
      </c>
      <c r="L15" s="117">
        <f t="shared" si="2"/>
        <v>930017.04769777041</v>
      </c>
      <c r="M15" s="117">
        <f t="shared" si="2"/>
        <v>929979.75954469142</v>
      </c>
      <c r="N15" s="117">
        <f t="shared" si="2"/>
        <v>930138.19241950824</v>
      </c>
      <c r="O15" s="117">
        <f t="shared" si="2"/>
        <v>930334.72372622055</v>
      </c>
      <c r="P15" s="117">
        <f t="shared" si="2"/>
        <v>930953.40504760738</v>
      </c>
      <c r="Q15" s="117">
        <f t="shared" si="2"/>
        <v>931567.56521041843</v>
      </c>
      <c r="R15" s="117">
        <f t="shared" si="2"/>
        <v>933233.43460147933</v>
      </c>
    </row>
    <row r="16" spans="1:18" s="48" customFormat="1" ht="17.25" customHeight="1">
      <c r="A16" s="75">
        <v>6</v>
      </c>
      <c r="B16" s="92" t="s">
        <v>42</v>
      </c>
      <c r="C16" s="502"/>
      <c r="D16" s="485"/>
      <c r="E16" s="481">
        <v>0</v>
      </c>
      <c r="F16" s="325">
        <v>0</v>
      </c>
      <c r="G16" s="117">
        <v>0</v>
      </c>
      <c r="H16" s="117">
        <v>0</v>
      </c>
      <c r="I16" s="117">
        <f t="shared" ref="I16:R16" si="3">$D$16</f>
        <v>0</v>
      </c>
      <c r="J16" s="117">
        <f t="shared" si="3"/>
        <v>0</v>
      </c>
      <c r="K16" s="117">
        <f t="shared" si="3"/>
        <v>0</v>
      </c>
      <c r="L16" s="117">
        <f t="shared" si="3"/>
        <v>0</v>
      </c>
      <c r="M16" s="117">
        <f t="shared" si="3"/>
        <v>0</v>
      </c>
      <c r="N16" s="117">
        <f t="shared" si="3"/>
        <v>0</v>
      </c>
      <c r="O16" s="117">
        <f t="shared" si="3"/>
        <v>0</v>
      </c>
      <c r="P16" s="117">
        <f t="shared" si="3"/>
        <v>0</v>
      </c>
      <c r="Q16" s="117">
        <f t="shared" si="3"/>
        <v>0</v>
      </c>
      <c r="R16" s="117">
        <f t="shared" si="3"/>
        <v>0</v>
      </c>
    </row>
    <row r="17" spans="1:18" ht="17.25" customHeight="1" thickBot="1">
      <c r="A17" s="22">
        <v>7</v>
      </c>
      <c r="B17" s="27" t="s">
        <v>96</v>
      </c>
      <c r="C17" s="503"/>
      <c r="D17" s="486"/>
      <c r="E17" s="483">
        <f>E15+E16</f>
        <v>946648</v>
      </c>
      <c r="F17" s="319">
        <f t="shared" ref="F17:R17" si="4">F15+F16</f>
        <v>906250</v>
      </c>
      <c r="G17" s="319">
        <f t="shared" si="4"/>
        <v>942023.44655824907</v>
      </c>
      <c r="H17" s="319">
        <f t="shared" si="4"/>
        <v>939027.71023779048</v>
      </c>
      <c r="I17" s="319">
        <f t="shared" si="4"/>
        <v>935399.69793187897</v>
      </c>
      <c r="J17" s="319">
        <f t="shared" si="4"/>
        <v>932327.19067720685</v>
      </c>
      <c r="K17" s="319">
        <f t="shared" si="4"/>
        <v>930860.99946842343</v>
      </c>
      <c r="L17" s="319">
        <f t="shared" si="4"/>
        <v>930017.04769777041</v>
      </c>
      <c r="M17" s="319">
        <f t="shared" si="4"/>
        <v>929979.75954469142</v>
      </c>
      <c r="N17" s="319">
        <f t="shared" si="4"/>
        <v>930138.19241950824</v>
      </c>
      <c r="O17" s="319">
        <f t="shared" si="4"/>
        <v>930334.72372622055</v>
      </c>
      <c r="P17" s="319">
        <f t="shared" si="4"/>
        <v>930953.40504760738</v>
      </c>
      <c r="Q17" s="319">
        <f t="shared" si="4"/>
        <v>931567.56521041843</v>
      </c>
      <c r="R17" s="319">
        <f t="shared" si="4"/>
        <v>933233.43460147933</v>
      </c>
    </row>
    <row r="18" spans="1:18" ht="17.25" customHeight="1">
      <c r="A18" s="22"/>
      <c r="C18" s="21"/>
      <c r="D18" s="443"/>
      <c r="E18" s="370"/>
      <c r="F18" s="370"/>
      <c r="G18" s="225"/>
      <c r="H18" s="225"/>
      <c r="I18" s="225" t="s">
        <v>364</v>
      </c>
      <c r="J18" s="225"/>
      <c r="K18" s="225"/>
      <c r="L18" s="225"/>
      <c r="M18" s="225"/>
      <c r="N18" s="225"/>
      <c r="O18" s="204"/>
      <c r="P18" s="204"/>
      <c r="Q18" s="204"/>
      <c r="R18" s="205"/>
    </row>
    <row r="19" spans="1:18" ht="17.25" customHeight="1">
      <c r="A19" s="22">
        <v>8</v>
      </c>
      <c r="B19" s="21" t="s">
        <v>41</v>
      </c>
      <c r="C19" s="21"/>
      <c r="D19" s="65"/>
      <c r="E19" s="224">
        <v>18004.705036737985</v>
      </c>
      <c r="F19" s="224">
        <v>20277.044307284203</v>
      </c>
      <c r="G19" s="341">
        <v>22674.426125109654</v>
      </c>
      <c r="H19" s="341">
        <v>24064.593748581658</v>
      </c>
      <c r="I19" s="341">
        <v>25620.330052696365</v>
      </c>
      <c r="J19" s="341">
        <v>27359.902920087745</v>
      </c>
      <c r="K19" s="341">
        <v>29303.628351289444</v>
      </c>
      <c r="L19" s="341">
        <v>31474.101665956361</v>
      </c>
      <c r="M19" s="341">
        <v>33896.719886876475</v>
      </c>
      <c r="N19" s="341">
        <v>36599.181462080029</v>
      </c>
      <c r="O19" s="341">
        <v>39614.244343786406</v>
      </c>
      <c r="P19" s="341">
        <v>42974.52275729314</v>
      </c>
      <c r="Q19" s="341">
        <v>46718.628032902721</v>
      </c>
      <c r="R19" s="341">
        <v>50889.747319022295</v>
      </c>
    </row>
    <row r="20" spans="1:18" ht="17.25" customHeight="1">
      <c r="A20" s="22">
        <v>9</v>
      </c>
      <c r="B20" s="21" t="s">
        <v>353</v>
      </c>
      <c r="C20" s="21"/>
      <c r="D20" s="65"/>
      <c r="E20" s="190">
        <v>7315.6898771530723</v>
      </c>
      <c r="F20" s="190">
        <v>9509.8170557104768</v>
      </c>
      <c r="G20" s="342">
        <v>11967.324003382582</v>
      </c>
      <c r="H20" s="342">
        <v>14704.239829369568</v>
      </c>
      <c r="I20" s="342">
        <v>17685.340135178689</v>
      </c>
      <c r="J20" s="342">
        <v>20932.946431793549</v>
      </c>
      <c r="K20" s="342">
        <v>24444.247354355604</v>
      </c>
      <c r="L20" s="342">
        <v>28246.411233002444</v>
      </c>
      <c r="M20" s="342">
        <v>32274.870597162229</v>
      </c>
      <c r="N20" s="342">
        <v>36578.681934501699</v>
      </c>
      <c r="O20" s="342">
        <v>41144.166857309501</v>
      </c>
      <c r="P20" s="342">
        <v>46008.224570557621</v>
      </c>
      <c r="Q20" s="342">
        <v>51072.703892273661</v>
      </c>
      <c r="R20" s="342">
        <v>56406.070901492079</v>
      </c>
    </row>
    <row r="21" spans="1:18" s="48" customFormat="1" ht="17.25" customHeight="1">
      <c r="A21" s="75">
        <v>10</v>
      </c>
      <c r="B21" s="92" t="s">
        <v>358</v>
      </c>
      <c r="C21" s="128"/>
      <c r="D21" s="92"/>
      <c r="E21" s="371"/>
      <c r="F21" s="371"/>
      <c r="G21" s="120">
        <v>0</v>
      </c>
      <c r="H21" s="120">
        <v>0</v>
      </c>
      <c r="I21" s="120">
        <v>0</v>
      </c>
      <c r="J21" s="120">
        <v>0</v>
      </c>
      <c r="K21" s="120">
        <v>0</v>
      </c>
      <c r="L21" s="120">
        <v>0</v>
      </c>
      <c r="M21" s="120">
        <v>0</v>
      </c>
      <c r="N21" s="120">
        <v>0</v>
      </c>
      <c r="O21" s="120">
        <v>0</v>
      </c>
      <c r="P21" s="120">
        <v>0</v>
      </c>
      <c r="Q21" s="120">
        <v>0</v>
      </c>
      <c r="R21" s="120">
        <v>0</v>
      </c>
    </row>
    <row r="22" spans="1:18" ht="17.25" customHeight="1">
      <c r="A22" s="22">
        <v>11</v>
      </c>
      <c r="B22" s="320" t="s">
        <v>359</v>
      </c>
      <c r="C22" s="337"/>
      <c r="D22" s="293"/>
      <c r="E22" s="371"/>
      <c r="F22" s="371"/>
      <c r="G22" s="120">
        <v>146.38359999999997</v>
      </c>
      <c r="H22" s="120">
        <v>287.78199999999998</v>
      </c>
      <c r="I22" s="120">
        <v>476.31320000000005</v>
      </c>
      <c r="J22" s="120">
        <v>730.00220000000002</v>
      </c>
      <c r="K22" s="120">
        <v>1048.8490000000002</v>
      </c>
      <c r="L22" s="120">
        <v>1423.1510000000003</v>
      </c>
      <c r="M22" s="120">
        <v>1875.7845000000002</v>
      </c>
      <c r="N22" s="120">
        <v>2431.0060000000003</v>
      </c>
      <c r="O22" s="120">
        <v>3082.5840000000007</v>
      </c>
      <c r="P22" s="120">
        <v>3830.5185000000001</v>
      </c>
      <c r="Q22" s="120">
        <v>4638.7595000000001</v>
      </c>
      <c r="R22" s="120">
        <v>5507.3070000000007</v>
      </c>
    </row>
    <row r="23" spans="1:18">
      <c r="A23" s="157"/>
      <c r="B23" s="29"/>
      <c r="C23" s="29"/>
      <c r="D23" s="159"/>
      <c r="E23" s="372"/>
      <c r="F23" s="372"/>
      <c r="G23" s="372"/>
      <c r="H23" s="372"/>
      <c r="I23" s="160"/>
      <c r="J23" s="160"/>
      <c r="K23" s="160"/>
      <c r="L23" s="160"/>
      <c r="M23" s="160"/>
      <c r="N23" s="160"/>
      <c r="O23" s="161"/>
      <c r="P23" s="161"/>
      <c r="Q23" s="161"/>
      <c r="R23" s="162"/>
    </row>
    <row r="24" spans="1:18" ht="18.75" customHeight="1">
      <c r="B24" s="308" t="s">
        <v>280</v>
      </c>
      <c r="C24" s="30"/>
      <c r="D24" s="75"/>
      <c r="E24" s="373"/>
      <c r="F24" s="373"/>
      <c r="G24" s="373"/>
      <c r="H24" s="374"/>
      <c r="I24" s="76"/>
      <c r="J24" s="76"/>
      <c r="K24" s="76"/>
      <c r="L24" s="76"/>
      <c r="M24" s="76"/>
      <c r="N24" s="76"/>
      <c r="O24" s="76"/>
      <c r="P24" s="76"/>
      <c r="Q24" s="76"/>
      <c r="R24" s="76"/>
    </row>
    <row r="25" spans="1:18" ht="15.75" customHeight="1">
      <c r="A25" s="149"/>
      <c r="B25" s="27" t="s">
        <v>279</v>
      </c>
      <c r="C25" s="32"/>
      <c r="D25" s="77"/>
      <c r="E25" s="78"/>
      <c r="F25" s="78"/>
      <c r="G25" s="78"/>
      <c r="H25" s="78"/>
      <c r="I25" s="78"/>
      <c r="J25" s="78"/>
      <c r="K25" s="78"/>
      <c r="L25" s="78"/>
      <c r="M25" s="78"/>
      <c r="N25" s="78"/>
      <c r="O25" s="79"/>
      <c r="P25" s="79"/>
      <c r="Q25" s="79"/>
      <c r="R25" s="79"/>
    </row>
    <row r="26" spans="1:18">
      <c r="A26" s="149"/>
      <c r="B26" s="21" t="s">
        <v>43</v>
      </c>
      <c r="C26" s="12"/>
      <c r="D26" s="445" t="s">
        <v>366</v>
      </c>
      <c r="E26" s="64" t="s">
        <v>137</v>
      </c>
      <c r="F26" s="64" t="s">
        <v>81</v>
      </c>
      <c r="G26" s="64" t="s">
        <v>1</v>
      </c>
      <c r="H26" s="64" t="s">
        <v>2</v>
      </c>
      <c r="I26" s="64" t="s">
        <v>17</v>
      </c>
      <c r="J26" s="64" t="s">
        <v>18</v>
      </c>
      <c r="K26" s="64" t="s">
        <v>20</v>
      </c>
      <c r="L26" s="64" t="s">
        <v>21</v>
      </c>
      <c r="M26" s="64" t="s">
        <v>24</v>
      </c>
      <c r="N26" s="64" t="s">
        <v>25</v>
      </c>
      <c r="O26" s="64" t="s">
        <v>27</v>
      </c>
      <c r="P26" s="64" t="s">
        <v>28</v>
      </c>
      <c r="Q26" s="64" t="s">
        <v>29</v>
      </c>
      <c r="R26" s="64" t="s">
        <v>30</v>
      </c>
    </row>
    <row r="27" spans="1:18">
      <c r="A27" s="149" t="s">
        <v>141</v>
      </c>
      <c r="B27" s="44" t="str">
        <f>CRAT!B26</f>
        <v>Collierville</v>
      </c>
      <c r="C27" s="433"/>
      <c r="D27" s="446" t="s">
        <v>365</v>
      </c>
      <c r="E27" s="434">
        <v>233235</v>
      </c>
      <c r="F27" s="301">
        <v>83144.742530638046</v>
      </c>
      <c r="G27" s="117">
        <v>143878.75124597608</v>
      </c>
      <c r="H27" s="117">
        <v>116310.74598488663</v>
      </c>
      <c r="I27" s="117">
        <f>$H$27</f>
        <v>116310.74598488663</v>
      </c>
      <c r="J27" s="117">
        <f t="shared" ref="J27:R27" si="5">$H$27</f>
        <v>116310.74598488663</v>
      </c>
      <c r="K27" s="117">
        <f t="shared" si="5"/>
        <v>116310.74598488663</v>
      </c>
      <c r="L27" s="117">
        <f t="shared" si="5"/>
        <v>116310.74598488663</v>
      </c>
      <c r="M27" s="117">
        <f t="shared" si="5"/>
        <v>116310.74598488663</v>
      </c>
      <c r="N27" s="117">
        <f t="shared" si="5"/>
        <v>116310.74598488663</v>
      </c>
      <c r="O27" s="117">
        <f t="shared" si="5"/>
        <v>116310.74598488663</v>
      </c>
      <c r="P27" s="117">
        <f t="shared" si="5"/>
        <v>116310.74598488663</v>
      </c>
      <c r="Q27" s="117">
        <f t="shared" si="5"/>
        <v>116310.74598488663</v>
      </c>
      <c r="R27" s="117">
        <f t="shared" si="5"/>
        <v>116310.74598488663</v>
      </c>
    </row>
    <row r="28" spans="1:18">
      <c r="A28" s="149" t="s">
        <v>142</v>
      </c>
      <c r="B28" s="44" t="str">
        <f>CRAT!B27</f>
        <v>Palo Alto COBUG Natural Gas Reciprocating Engine</v>
      </c>
      <c r="C28" s="433"/>
      <c r="D28" s="446" t="s">
        <v>362</v>
      </c>
      <c r="E28" s="417">
        <v>14.8</v>
      </c>
      <c r="F28" s="192">
        <v>30</v>
      </c>
      <c r="G28" s="121">
        <v>25</v>
      </c>
      <c r="H28" s="121">
        <v>25</v>
      </c>
      <c r="I28" s="121">
        <v>25</v>
      </c>
      <c r="J28" s="121">
        <v>25</v>
      </c>
      <c r="K28" s="121">
        <v>25</v>
      </c>
      <c r="L28" s="121">
        <v>25</v>
      </c>
      <c r="M28" s="121">
        <v>25</v>
      </c>
      <c r="N28" s="121">
        <v>25</v>
      </c>
      <c r="O28" s="121">
        <v>25</v>
      </c>
      <c r="P28" s="121">
        <v>25</v>
      </c>
      <c r="Q28" s="121">
        <v>25</v>
      </c>
      <c r="R28" s="121">
        <v>25</v>
      </c>
    </row>
    <row r="29" spans="1:18">
      <c r="A29" s="149" t="s">
        <v>143</v>
      </c>
      <c r="B29" s="14"/>
      <c r="C29" s="40"/>
      <c r="D29" s="447"/>
      <c r="E29" s="182"/>
      <c r="F29" s="182"/>
      <c r="G29" s="118"/>
      <c r="H29" s="118"/>
      <c r="I29" s="118"/>
      <c r="J29" s="118"/>
      <c r="K29" s="118"/>
      <c r="L29" s="118"/>
      <c r="M29" s="118"/>
      <c r="N29" s="118"/>
      <c r="O29" s="119"/>
      <c r="P29" s="119"/>
      <c r="Q29" s="119"/>
      <c r="R29" s="119"/>
    </row>
    <row r="30" spans="1:18">
      <c r="A30" s="149" t="s">
        <v>144</v>
      </c>
      <c r="B30" s="14"/>
      <c r="C30" s="328"/>
      <c r="D30" s="447"/>
      <c r="E30" s="193"/>
      <c r="F30" s="193"/>
      <c r="G30" s="122"/>
      <c r="H30" s="122"/>
      <c r="I30" s="122"/>
      <c r="J30" s="122"/>
      <c r="K30" s="122"/>
      <c r="L30" s="122"/>
      <c r="M30" s="122"/>
      <c r="N30" s="122"/>
      <c r="O30" s="123"/>
      <c r="P30" s="123"/>
      <c r="Q30" s="123"/>
      <c r="R30" s="123"/>
    </row>
    <row r="31" spans="1:18" s="289" customFormat="1">
      <c r="A31" s="299" t="s">
        <v>145</v>
      </c>
      <c r="B31" s="14"/>
      <c r="C31" s="328"/>
      <c r="D31" s="447"/>
      <c r="E31" s="325"/>
      <c r="F31" s="325"/>
      <c r="G31" s="330"/>
      <c r="H31" s="330"/>
      <c r="I31" s="330"/>
      <c r="J31" s="330"/>
      <c r="K31" s="330"/>
      <c r="L31" s="330"/>
      <c r="M31" s="330"/>
      <c r="N31" s="330"/>
      <c r="O31" s="331"/>
      <c r="P31" s="331"/>
      <c r="Q31" s="331"/>
      <c r="R31" s="331"/>
    </row>
    <row r="32" spans="1:18" s="289" customFormat="1">
      <c r="A32" s="299" t="s">
        <v>146</v>
      </c>
      <c r="B32" s="14"/>
      <c r="C32" s="328"/>
      <c r="D32" s="447"/>
      <c r="E32" s="325"/>
      <c r="F32" s="325"/>
      <c r="G32" s="330"/>
      <c r="H32" s="330"/>
      <c r="I32" s="330"/>
      <c r="J32" s="330"/>
      <c r="K32" s="330"/>
      <c r="L32" s="330"/>
      <c r="M32" s="330"/>
      <c r="N32" s="330"/>
      <c r="O32" s="331"/>
      <c r="P32" s="331"/>
      <c r="Q32" s="331"/>
      <c r="R32" s="331"/>
    </row>
    <row r="33" spans="1:18" s="289" customFormat="1">
      <c r="A33" s="299" t="s">
        <v>147</v>
      </c>
      <c r="B33" s="14"/>
      <c r="C33" s="168"/>
      <c r="D33" s="447"/>
      <c r="E33" s="325"/>
      <c r="F33" s="325"/>
      <c r="G33" s="330"/>
      <c r="H33" s="330"/>
      <c r="I33" s="330"/>
      <c r="J33" s="330"/>
      <c r="K33" s="330"/>
      <c r="L33" s="330"/>
      <c r="M33" s="330"/>
      <c r="N33" s="330"/>
      <c r="O33" s="331"/>
      <c r="P33" s="331"/>
      <c r="Q33" s="331"/>
      <c r="R33" s="331"/>
    </row>
    <row r="34" spans="1:18">
      <c r="A34" s="149"/>
      <c r="B34" s="12"/>
      <c r="C34" s="12"/>
      <c r="D34" s="448"/>
      <c r="E34" s="98"/>
      <c r="F34" s="99"/>
      <c r="G34" s="99"/>
      <c r="H34" s="99"/>
      <c r="I34" s="99"/>
      <c r="J34" s="99"/>
      <c r="K34" s="99"/>
      <c r="L34" s="99"/>
      <c r="M34" s="99"/>
      <c r="N34" s="99"/>
      <c r="O34" s="100"/>
      <c r="P34" s="100"/>
      <c r="Q34" s="100"/>
      <c r="R34" s="101"/>
    </row>
    <row r="35" spans="1:18">
      <c r="A35" s="149"/>
      <c r="B35" s="27" t="s">
        <v>277</v>
      </c>
      <c r="C35" s="33"/>
      <c r="D35" s="26"/>
      <c r="E35" s="111"/>
      <c r="F35" s="112"/>
      <c r="G35" s="112"/>
      <c r="H35" s="112"/>
      <c r="I35" s="112"/>
      <c r="J35" s="112"/>
      <c r="K35" s="112"/>
      <c r="L35" s="112"/>
      <c r="M35" s="112"/>
      <c r="N35" s="112"/>
      <c r="O35" s="104"/>
      <c r="P35" s="104"/>
      <c r="Q35" s="104"/>
      <c r="R35" s="105"/>
    </row>
    <row r="36" spans="1:18">
      <c r="A36" s="149"/>
      <c r="B36" s="21" t="s">
        <v>36</v>
      </c>
      <c r="C36" s="12"/>
      <c r="D36" s="449" t="s">
        <v>366</v>
      </c>
      <c r="E36" s="296" t="s">
        <v>137</v>
      </c>
      <c r="F36" s="296" t="s">
        <v>81</v>
      </c>
      <c r="G36" s="296" t="s">
        <v>1</v>
      </c>
      <c r="H36" s="296" t="s">
        <v>2</v>
      </c>
      <c r="I36" s="296" t="s">
        <v>17</v>
      </c>
      <c r="J36" s="296" t="s">
        <v>18</v>
      </c>
      <c r="K36" s="296" t="s">
        <v>20</v>
      </c>
      <c r="L36" s="296" t="s">
        <v>21</v>
      </c>
      <c r="M36" s="296" t="s">
        <v>24</v>
      </c>
      <c r="N36" s="296" t="s">
        <v>25</v>
      </c>
      <c r="O36" s="296" t="s">
        <v>27</v>
      </c>
      <c r="P36" s="296" t="s">
        <v>28</v>
      </c>
      <c r="Q36" s="296" t="s">
        <v>29</v>
      </c>
      <c r="R36" s="296" t="s">
        <v>30</v>
      </c>
    </row>
    <row r="37" spans="1:18" s="48" customFormat="1">
      <c r="A37" s="150" t="s">
        <v>148</v>
      </c>
      <c r="B37" s="44" t="str">
        <f>CRAT!B36</f>
        <v>Western Base Resource Generation</v>
      </c>
      <c r="C37" s="339"/>
      <c r="D37" s="446" t="s">
        <v>365</v>
      </c>
      <c r="E37" s="351">
        <v>511802.06</v>
      </c>
      <c r="F37" s="351">
        <v>272180.17860000004</v>
      </c>
      <c r="G37" s="124">
        <v>415835.73313679977</v>
      </c>
      <c r="H37" s="124">
        <v>371021.28212024079</v>
      </c>
      <c r="I37" s="124">
        <v>367309.76865385199</v>
      </c>
      <c r="J37" s="124">
        <v>364288.99548584089</v>
      </c>
      <c r="K37" s="124">
        <f>$J$37</f>
        <v>364288.99548584089</v>
      </c>
      <c r="L37" s="124">
        <f t="shared" ref="L37:R37" si="6">$J$37</f>
        <v>364288.99548584089</v>
      </c>
      <c r="M37" s="124">
        <f t="shared" si="6"/>
        <v>364288.99548584089</v>
      </c>
      <c r="N37" s="124">
        <f t="shared" si="6"/>
        <v>364288.99548584089</v>
      </c>
      <c r="O37" s="124">
        <f t="shared" si="6"/>
        <v>364288.99548584089</v>
      </c>
      <c r="P37" s="124">
        <f t="shared" si="6"/>
        <v>364288.99548584089</v>
      </c>
      <c r="Q37" s="124">
        <f t="shared" si="6"/>
        <v>364288.99548584089</v>
      </c>
      <c r="R37" s="124">
        <f t="shared" si="6"/>
        <v>364288.99548584089</v>
      </c>
    </row>
    <row r="38" spans="1:18">
      <c r="A38" s="299" t="s">
        <v>149</v>
      </c>
      <c r="B38" s="44"/>
      <c r="C38" s="168"/>
      <c r="D38" s="450"/>
      <c r="E38" s="186"/>
      <c r="F38" s="186"/>
      <c r="G38" s="121"/>
      <c r="H38" s="121"/>
      <c r="I38" s="121"/>
      <c r="J38" s="121"/>
      <c r="K38" s="121"/>
      <c r="L38" s="121"/>
      <c r="M38" s="121"/>
      <c r="N38" s="121"/>
      <c r="O38" s="119"/>
      <c r="P38" s="119"/>
      <c r="Q38" s="119"/>
      <c r="R38" s="119"/>
    </row>
    <row r="39" spans="1:18">
      <c r="A39" s="149" t="s">
        <v>162</v>
      </c>
      <c r="B39" s="14"/>
      <c r="C39" s="40"/>
      <c r="D39" s="451"/>
      <c r="E39" s="184"/>
      <c r="F39" s="184"/>
      <c r="G39" s="118"/>
      <c r="H39" s="118"/>
      <c r="I39" s="118"/>
      <c r="J39" s="118"/>
      <c r="K39" s="118"/>
      <c r="L39" s="118"/>
      <c r="M39" s="118"/>
      <c r="N39" s="118"/>
      <c r="O39" s="119"/>
      <c r="P39" s="119"/>
      <c r="Q39" s="119"/>
      <c r="R39" s="119"/>
    </row>
    <row r="40" spans="1:18">
      <c r="A40" s="149" t="s">
        <v>163</v>
      </c>
      <c r="B40" s="14"/>
      <c r="C40" s="40"/>
      <c r="D40" s="451"/>
      <c r="E40" s="184"/>
      <c r="F40" s="184"/>
      <c r="G40" s="118"/>
      <c r="H40" s="118"/>
      <c r="I40" s="118"/>
      <c r="J40" s="118"/>
      <c r="K40" s="118"/>
      <c r="L40" s="118"/>
      <c r="M40" s="118"/>
      <c r="N40" s="118"/>
      <c r="O40" s="119"/>
      <c r="P40" s="119"/>
      <c r="Q40" s="119"/>
      <c r="R40" s="119"/>
    </row>
    <row r="41" spans="1:18" s="289" customFormat="1">
      <c r="A41" s="299" t="s">
        <v>164</v>
      </c>
      <c r="B41" s="14"/>
      <c r="C41" s="294"/>
      <c r="D41" s="451"/>
      <c r="E41" s="184"/>
      <c r="F41" s="184"/>
      <c r="G41" s="118"/>
      <c r="H41" s="118"/>
      <c r="I41" s="118"/>
      <c r="J41" s="118"/>
      <c r="K41" s="118"/>
      <c r="L41" s="118"/>
      <c r="M41" s="118"/>
      <c r="N41" s="118"/>
      <c r="O41" s="119"/>
      <c r="P41" s="119"/>
      <c r="Q41" s="119"/>
      <c r="R41" s="119"/>
    </row>
    <row r="42" spans="1:18">
      <c r="A42" s="299" t="s">
        <v>199</v>
      </c>
      <c r="B42" s="14"/>
      <c r="C42" s="40"/>
      <c r="D42" s="451"/>
      <c r="E42" s="184"/>
      <c r="F42" s="184"/>
      <c r="G42" s="118"/>
      <c r="H42" s="118"/>
      <c r="I42" s="118"/>
      <c r="J42" s="118"/>
      <c r="K42" s="118"/>
      <c r="L42" s="118"/>
      <c r="M42" s="118"/>
      <c r="N42" s="118"/>
      <c r="O42" s="119"/>
      <c r="P42" s="119"/>
      <c r="Q42" s="119"/>
      <c r="R42" s="119"/>
    </row>
    <row r="43" spans="1:18">
      <c r="A43" s="149" t="s">
        <v>200</v>
      </c>
      <c r="B43" s="14"/>
      <c r="C43" s="168"/>
      <c r="D43" s="452"/>
      <c r="E43" s="191"/>
      <c r="F43" s="191"/>
      <c r="G43" s="122"/>
      <c r="H43" s="122"/>
      <c r="I43" s="122"/>
      <c r="J43" s="122"/>
      <c r="K43" s="122"/>
      <c r="L43" s="122"/>
      <c r="M43" s="122"/>
      <c r="N43" s="122"/>
      <c r="O43" s="123"/>
      <c r="P43" s="123"/>
      <c r="Q43" s="123"/>
      <c r="R43" s="123"/>
    </row>
    <row r="44" spans="1:18" ht="31.2">
      <c r="A44" s="149">
        <v>12</v>
      </c>
      <c r="B44" s="52" t="s">
        <v>173</v>
      </c>
      <c r="C44" s="42"/>
      <c r="D44" s="453"/>
      <c r="E44" s="96">
        <f>SUM(E27:E33,E37:E43)</f>
        <v>745051.86</v>
      </c>
      <c r="F44" s="96">
        <f t="shared" ref="F44:R44" si="7">SUM(F27:F30,F37:F42)</f>
        <v>355354.9211306381</v>
      </c>
      <c r="G44" s="96">
        <f t="shared" si="7"/>
        <v>559739.48438277585</v>
      </c>
      <c r="H44" s="96">
        <f t="shared" si="7"/>
        <v>487357.02810512739</v>
      </c>
      <c r="I44" s="96">
        <f t="shared" si="7"/>
        <v>483645.51463873859</v>
      </c>
      <c r="J44" s="96">
        <f t="shared" si="7"/>
        <v>480624.74147072749</v>
      </c>
      <c r="K44" s="96">
        <f t="shared" si="7"/>
        <v>480624.74147072749</v>
      </c>
      <c r="L44" s="96">
        <f t="shared" si="7"/>
        <v>480624.74147072749</v>
      </c>
      <c r="M44" s="96">
        <f t="shared" si="7"/>
        <v>480624.74147072749</v>
      </c>
      <c r="N44" s="96">
        <f t="shared" si="7"/>
        <v>480624.74147072749</v>
      </c>
      <c r="O44" s="96">
        <f t="shared" si="7"/>
        <v>480624.74147072749</v>
      </c>
      <c r="P44" s="96">
        <f t="shared" si="7"/>
        <v>480624.74147072749</v>
      </c>
      <c r="Q44" s="96">
        <f t="shared" si="7"/>
        <v>480624.74147072749</v>
      </c>
      <c r="R44" s="96">
        <f t="shared" si="7"/>
        <v>480624.74147072749</v>
      </c>
    </row>
    <row r="45" spans="1:18">
      <c r="A45" s="149"/>
      <c r="B45" s="33"/>
      <c r="C45" s="33"/>
      <c r="D45" s="26"/>
      <c r="E45" s="115"/>
      <c r="F45" s="116"/>
      <c r="G45" s="116"/>
      <c r="H45" s="116"/>
      <c r="I45" s="116"/>
      <c r="J45" s="116"/>
      <c r="K45" s="116"/>
      <c r="L45" s="116"/>
      <c r="M45" s="116"/>
      <c r="N45" s="116"/>
      <c r="O45" s="116"/>
      <c r="P45" s="116"/>
      <c r="Q45" s="116"/>
      <c r="R45" s="131"/>
    </row>
    <row r="46" spans="1:18">
      <c r="A46" s="149"/>
      <c r="B46" s="27" t="s">
        <v>281</v>
      </c>
      <c r="C46" s="33"/>
      <c r="D46" s="448"/>
      <c r="E46" s="102"/>
      <c r="F46" s="103"/>
      <c r="G46" s="103"/>
      <c r="H46" s="103"/>
      <c r="I46" s="103"/>
      <c r="J46" s="103"/>
      <c r="K46" s="103"/>
      <c r="L46" s="103"/>
      <c r="M46" s="103"/>
      <c r="N46" s="103"/>
      <c r="O46" s="104"/>
      <c r="P46" s="104"/>
      <c r="Q46" s="104"/>
      <c r="R46" s="105"/>
    </row>
    <row r="47" spans="1:18">
      <c r="A47" s="149"/>
      <c r="B47" s="21" t="s">
        <v>35</v>
      </c>
      <c r="C47" s="12"/>
      <c r="D47" s="454" t="s">
        <v>366</v>
      </c>
      <c r="E47" s="296" t="s">
        <v>137</v>
      </c>
      <c r="F47" s="296" t="s">
        <v>81</v>
      </c>
      <c r="G47" s="296" t="s">
        <v>1</v>
      </c>
      <c r="H47" s="296" t="s">
        <v>2</v>
      </c>
      <c r="I47" s="296" t="s">
        <v>17</v>
      </c>
      <c r="J47" s="296" t="s">
        <v>18</v>
      </c>
      <c r="K47" s="296" t="s">
        <v>20</v>
      </c>
      <c r="L47" s="296" t="s">
        <v>21</v>
      </c>
      <c r="M47" s="296" t="s">
        <v>24</v>
      </c>
      <c r="N47" s="296" t="s">
        <v>25</v>
      </c>
      <c r="O47" s="296" t="s">
        <v>27</v>
      </c>
      <c r="P47" s="296" t="s">
        <v>28</v>
      </c>
      <c r="Q47" s="296" t="s">
        <v>29</v>
      </c>
      <c r="R47" s="296" t="s">
        <v>30</v>
      </c>
    </row>
    <row r="48" spans="1:18">
      <c r="A48" s="149" t="s">
        <v>61</v>
      </c>
      <c r="B48" s="14" t="str">
        <f>CRAT!B48</f>
        <v>New Spicer Hydroelectric</v>
      </c>
      <c r="C48" s="432"/>
      <c r="D48" s="447" t="str">
        <f>CRAT!D48</f>
        <v>Small Hydro</v>
      </c>
      <c r="E48" s="186">
        <v>7916</v>
      </c>
      <c r="F48" s="186">
        <v>3260</v>
      </c>
      <c r="G48" s="124">
        <v>5000</v>
      </c>
      <c r="H48" s="124">
        <v>5000</v>
      </c>
      <c r="I48" s="124">
        <v>5000</v>
      </c>
      <c r="J48" s="124">
        <v>5000</v>
      </c>
      <c r="K48" s="124">
        <v>5000</v>
      </c>
      <c r="L48" s="124">
        <v>5000</v>
      </c>
      <c r="M48" s="124">
        <v>5000</v>
      </c>
      <c r="N48" s="124">
        <v>5000</v>
      </c>
      <c r="O48" s="124">
        <v>5000</v>
      </c>
      <c r="P48" s="124">
        <v>5000</v>
      </c>
      <c r="Q48" s="124">
        <v>5000</v>
      </c>
      <c r="R48" s="124">
        <v>5000</v>
      </c>
    </row>
    <row r="49" spans="1:18">
      <c r="A49" s="149" t="s">
        <v>62</v>
      </c>
      <c r="B49" s="14"/>
      <c r="C49" s="40"/>
      <c r="D49" s="327"/>
      <c r="E49" s="184"/>
      <c r="F49" s="184"/>
      <c r="G49" s="118"/>
      <c r="H49" s="118"/>
      <c r="I49" s="118"/>
      <c r="J49" s="118"/>
      <c r="K49" s="118"/>
      <c r="L49" s="118"/>
      <c r="M49" s="118"/>
      <c r="N49" s="127"/>
      <c r="O49" s="119"/>
      <c r="P49" s="119"/>
      <c r="Q49" s="119"/>
      <c r="R49" s="119"/>
    </row>
    <row r="50" spans="1:18">
      <c r="A50" s="149" t="s">
        <v>63</v>
      </c>
      <c r="B50" s="14"/>
      <c r="C50" s="40"/>
      <c r="D50" s="327"/>
      <c r="E50" s="184"/>
      <c r="F50" s="184"/>
      <c r="G50" s="118"/>
      <c r="H50" s="118"/>
      <c r="I50" s="118"/>
      <c r="J50" s="118"/>
      <c r="K50" s="118"/>
      <c r="L50" s="118"/>
      <c r="M50" s="118"/>
      <c r="N50" s="127"/>
      <c r="O50" s="119"/>
      <c r="P50" s="119"/>
      <c r="Q50" s="119"/>
      <c r="R50" s="119"/>
    </row>
    <row r="51" spans="1:18">
      <c r="A51" s="149" t="s">
        <v>64</v>
      </c>
      <c r="B51" s="14"/>
      <c r="C51" s="40"/>
      <c r="D51" s="327"/>
      <c r="E51" s="184"/>
      <c r="F51" s="184"/>
      <c r="G51" s="118"/>
      <c r="H51" s="118"/>
      <c r="I51" s="118"/>
      <c r="J51" s="118"/>
      <c r="K51" s="118"/>
      <c r="L51" s="118"/>
      <c r="M51" s="118"/>
      <c r="N51" s="127"/>
      <c r="O51" s="119"/>
      <c r="P51" s="119"/>
      <c r="Q51" s="119"/>
      <c r="R51" s="119"/>
    </row>
    <row r="52" spans="1:18">
      <c r="A52" s="149" t="s">
        <v>65</v>
      </c>
      <c r="B52" s="14"/>
      <c r="C52" s="40"/>
      <c r="D52" s="327"/>
      <c r="E52" s="184"/>
      <c r="F52" s="184"/>
      <c r="G52" s="118"/>
      <c r="H52" s="118"/>
      <c r="I52" s="118"/>
      <c r="J52" s="118"/>
      <c r="K52" s="118"/>
      <c r="L52" s="118"/>
      <c r="M52" s="118"/>
      <c r="N52" s="127"/>
      <c r="O52" s="119"/>
      <c r="P52" s="119"/>
      <c r="Q52" s="119"/>
      <c r="R52" s="119"/>
    </row>
    <row r="53" spans="1:18">
      <c r="A53" s="149" t="s">
        <v>66</v>
      </c>
      <c r="B53" s="14"/>
      <c r="C53" s="40"/>
      <c r="D53" s="327"/>
      <c r="E53" s="184"/>
      <c r="F53" s="184"/>
      <c r="G53" s="118"/>
      <c r="H53" s="118"/>
      <c r="I53" s="118"/>
      <c r="J53" s="118"/>
      <c r="K53" s="118"/>
      <c r="L53" s="118"/>
      <c r="M53" s="118"/>
      <c r="N53" s="127"/>
      <c r="O53" s="119"/>
      <c r="P53" s="119"/>
      <c r="Q53" s="119"/>
      <c r="R53" s="119"/>
    </row>
    <row r="54" spans="1:18">
      <c r="A54" s="149" t="s">
        <v>67</v>
      </c>
      <c r="B54" s="14"/>
      <c r="C54" s="40"/>
      <c r="D54" s="327"/>
      <c r="E54" s="184"/>
      <c r="F54" s="184"/>
      <c r="G54" s="118"/>
      <c r="H54" s="118"/>
      <c r="I54" s="118"/>
      <c r="J54" s="118"/>
      <c r="K54" s="118"/>
      <c r="L54" s="118"/>
      <c r="M54" s="118"/>
      <c r="N54" s="127"/>
      <c r="O54" s="119"/>
      <c r="P54" s="119"/>
      <c r="Q54" s="119"/>
      <c r="R54" s="119"/>
    </row>
    <row r="55" spans="1:18">
      <c r="A55" s="149" t="s">
        <v>68</v>
      </c>
      <c r="B55" s="14"/>
      <c r="C55" s="40"/>
      <c r="D55" s="327"/>
      <c r="E55" s="191"/>
      <c r="F55" s="191"/>
      <c r="G55" s="122"/>
      <c r="H55" s="122"/>
      <c r="I55" s="122"/>
      <c r="J55" s="122"/>
      <c r="K55" s="122"/>
      <c r="L55" s="122"/>
      <c r="M55" s="122"/>
      <c r="N55" s="133"/>
      <c r="O55" s="123"/>
      <c r="P55" s="123"/>
      <c r="Q55" s="123"/>
      <c r="R55" s="123"/>
    </row>
    <row r="56" spans="1:18">
      <c r="A56" s="151"/>
      <c r="B56" s="43"/>
      <c r="C56" s="43"/>
      <c r="D56" s="87"/>
      <c r="E56" s="98"/>
      <c r="F56" s="99"/>
      <c r="G56" s="99"/>
      <c r="H56" s="99"/>
      <c r="I56" s="99"/>
      <c r="J56" s="99"/>
      <c r="K56" s="99"/>
      <c r="L56" s="99"/>
      <c r="M56" s="99"/>
      <c r="N56" s="99"/>
      <c r="O56" s="100"/>
      <c r="P56" s="100"/>
      <c r="Q56" s="100"/>
      <c r="R56" s="101"/>
    </row>
    <row r="57" spans="1:18">
      <c r="A57" s="149"/>
      <c r="B57" s="27" t="s">
        <v>283</v>
      </c>
      <c r="C57" s="12"/>
      <c r="D57" s="27"/>
      <c r="E57" s="111"/>
      <c r="F57" s="112"/>
      <c r="G57" s="112"/>
      <c r="H57" s="112"/>
      <c r="I57" s="112"/>
      <c r="J57" s="112"/>
      <c r="K57" s="112"/>
      <c r="L57" s="112"/>
      <c r="M57" s="112"/>
      <c r="N57" s="112"/>
      <c r="O57" s="104"/>
      <c r="P57" s="104"/>
      <c r="Q57" s="104"/>
      <c r="R57" s="105"/>
    </row>
    <row r="58" spans="1:18">
      <c r="A58" s="149"/>
      <c r="B58" s="21" t="s">
        <v>36</v>
      </c>
      <c r="C58" s="12"/>
      <c r="D58" s="445" t="s">
        <v>366</v>
      </c>
      <c r="E58" s="296" t="s">
        <v>137</v>
      </c>
      <c r="F58" s="296" t="s">
        <v>81</v>
      </c>
      <c r="G58" s="296" t="s">
        <v>1</v>
      </c>
      <c r="H58" s="296" t="s">
        <v>2</v>
      </c>
      <c r="I58" s="296" t="s">
        <v>17</v>
      </c>
      <c r="J58" s="296" t="s">
        <v>18</v>
      </c>
      <c r="K58" s="296" t="s">
        <v>20</v>
      </c>
      <c r="L58" s="296" t="s">
        <v>21</v>
      </c>
      <c r="M58" s="296" t="s">
        <v>24</v>
      </c>
      <c r="N58" s="296" t="s">
        <v>25</v>
      </c>
      <c r="O58" s="296" t="s">
        <v>27</v>
      </c>
      <c r="P58" s="296" t="s">
        <v>28</v>
      </c>
      <c r="Q58" s="296" t="s">
        <v>29</v>
      </c>
      <c r="R58" s="296" t="s">
        <v>30</v>
      </c>
    </row>
    <row r="59" spans="1:18">
      <c r="A59" s="149" t="s">
        <v>69</v>
      </c>
      <c r="B59" s="44" t="str">
        <f>CRAT!B67</f>
        <v>PROJECT #1 - HIGHWINDS</v>
      </c>
      <c r="C59" s="432"/>
      <c r="D59" s="327" t="str">
        <f>CRAT!D67</f>
        <v>Wind</v>
      </c>
      <c r="E59" s="414">
        <v>38095</v>
      </c>
      <c r="F59" s="369">
        <v>42655.987757899449</v>
      </c>
      <c r="G59" s="124">
        <v>42667.529190358946</v>
      </c>
      <c r="H59" s="124">
        <v>42753.951752282774</v>
      </c>
      <c r="I59" s="124">
        <v>42721.215615529363</v>
      </c>
      <c r="J59" s="124">
        <v>42707.868428886548</v>
      </c>
      <c r="K59" s="124">
        <v>42671.658724897505</v>
      </c>
      <c r="L59" s="124">
        <v>42711.137512010035</v>
      </c>
      <c r="M59" s="124">
        <v>42670.590634309985</v>
      </c>
      <c r="N59" s="124">
        <v>42709.489495155729</v>
      </c>
      <c r="O59" s="124">
        <v>42722.224608402328</v>
      </c>
      <c r="P59" s="124">
        <v>12615.406069908546</v>
      </c>
      <c r="Q59" s="124">
        <v>0</v>
      </c>
      <c r="R59" s="124">
        <v>0</v>
      </c>
    </row>
    <row r="60" spans="1:18" s="289" customFormat="1">
      <c r="A60" s="149" t="s">
        <v>150</v>
      </c>
      <c r="B60" s="44" t="str">
        <f>CRAT!B68</f>
        <v>PROJECT #2 - SHILOH #1</v>
      </c>
      <c r="C60" s="430"/>
      <c r="D60" s="327" t="str">
        <f>CRAT!D68</f>
        <v>Wind</v>
      </c>
      <c r="E60" s="414">
        <v>59388</v>
      </c>
      <c r="F60" s="369">
        <v>64758.012063932772</v>
      </c>
      <c r="G60" s="124">
        <v>57290.291132849488</v>
      </c>
      <c r="H60" s="124">
        <v>57424.533427025744</v>
      </c>
      <c r="I60" s="124">
        <v>57365.51579328817</v>
      </c>
      <c r="J60" s="124">
        <v>0</v>
      </c>
      <c r="K60" s="124">
        <v>0</v>
      </c>
      <c r="L60" s="124">
        <v>0</v>
      </c>
      <c r="M60" s="124">
        <v>0</v>
      </c>
      <c r="N60" s="124">
        <v>0</v>
      </c>
      <c r="O60" s="124">
        <v>0</v>
      </c>
      <c r="P60" s="124">
        <v>0</v>
      </c>
      <c r="Q60" s="124">
        <v>0</v>
      </c>
      <c r="R60" s="124">
        <v>0</v>
      </c>
    </row>
    <row r="61" spans="1:18" s="289" customFormat="1">
      <c r="A61" s="149" t="s">
        <v>151</v>
      </c>
      <c r="B61" s="44" t="str">
        <f>CRAT!B69</f>
        <v>Santa Cruz (Buena Vist Landfill)</v>
      </c>
      <c r="C61" s="430"/>
      <c r="D61" s="327" t="str">
        <f>CRAT!D69</f>
        <v>Landfill Gas</v>
      </c>
      <c r="E61" s="414">
        <v>9765</v>
      </c>
      <c r="F61" s="369">
        <v>9462.4793250000021</v>
      </c>
      <c r="G61" s="124">
        <v>8961.1296000000002</v>
      </c>
      <c r="H61" s="124">
        <v>8985.6806400000005</v>
      </c>
      <c r="I61" s="124">
        <v>8961.1296000000002</v>
      </c>
      <c r="J61" s="124">
        <v>8961.1296000000002</v>
      </c>
      <c r="K61" s="124">
        <v>8961.1296000000002</v>
      </c>
      <c r="L61" s="124">
        <v>8984.6576800000003</v>
      </c>
      <c r="M61" s="124">
        <v>8961.1296000000002</v>
      </c>
      <c r="N61" s="124">
        <v>1448.51136</v>
      </c>
      <c r="O61" s="124">
        <v>0</v>
      </c>
      <c r="P61" s="124">
        <v>0</v>
      </c>
      <c r="Q61" s="124">
        <v>0</v>
      </c>
      <c r="R61" s="124">
        <v>0</v>
      </c>
    </row>
    <row r="62" spans="1:18" s="289" customFormat="1">
      <c r="A62" s="149" t="s">
        <v>152</v>
      </c>
      <c r="B62" s="44" t="str">
        <f>CRAT!B70</f>
        <v>Ox Mountain (Half Moon Bay)</v>
      </c>
      <c r="C62" s="430"/>
      <c r="D62" s="327" t="str">
        <f>CRAT!D70</f>
        <v>Landfill Gas</v>
      </c>
      <c r="E62" s="414">
        <v>41975</v>
      </c>
      <c r="F62" s="369">
        <v>42586.620005000063</v>
      </c>
      <c r="G62" s="124">
        <v>42459.019200000002</v>
      </c>
      <c r="H62" s="124">
        <v>42575.345280000001</v>
      </c>
      <c r="I62" s="124">
        <v>42459.019200000002</v>
      </c>
      <c r="J62" s="124">
        <v>42459.019200000002</v>
      </c>
      <c r="K62" s="124">
        <v>42459.019200000002</v>
      </c>
      <c r="L62" s="124">
        <v>42570.498360000005</v>
      </c>
      <c r="M62" s="124">
        <v>42459.019200000002</v>
      </c>
      <c r="N62" s="124">
        <v>42459.019200000002</v>
      </c>
      <c r="O62" s="124">
        <v>42459.019200000002</v>
      </c>
      <c r="P62" s="124">
        <v>42575.345280000001</v>
      </c>
      <c r="Q62" s="124">
        <v>13959.1296</v>
      </c>
      <c r="R62" s="124">
        <v>0</v>
      </c>
    </row>
    <row r="63" spans="1:18" s="289" customFormat="1">
      <c r="A63" s="299" t="s">
        <v>223</v>
      </c>
      <c r="B63" s="44" t="str">
        <f>CRAT!B71</f>
        <v>Keller Canyon</v>
      </c>
      <c r="C63" s="430"/>
      <c r="D63" s="327" t="str">
        <f>CRAT!D71</f>
        <v>Landfill Gas</v>
      </c>
      <c r="E63" s="414">
        <v>14462</v>
      </c>
      <c r="F63" s="369">
        <v>14891.902266500003</v>
      </c>
      <c r="G63" s="124">
        <v>13826.924159999999</v>
      </c>
      <c r="H63" s="124">
        <v>13864.806143999998</v>
      </c>
      <c r="I63" s="124">
        <v>13826.924159999999</v>
      </c>
      <c r="J63" s="124">
        <v>13826.924159999999</v>
      </c>
      <c r="K63" s="124">
        <v>13826.924159999999</v>
      </c>
      <c r="L63" s="124">
        <v>13863.227728</v>
      </c>
      <c r="M63" s="124">
        <v>13826.92416</v>
      </c>
      <c r="N63" s="124">
        <v>13826.92416</v>
      </c>
      <c r="O63" s="124">
        <v>13826.92416</v>
      </c>
      <c r="P63" s="124">
        <v>13864.806144</v>
      </c>
      <c r="Q63" s="124">
        <v>9205.3221119999998</v>
      </c>
      <c r="R63" s="124">
        <v>0</v>
      </c>
    </row>
    <row r="64" spans="1:18" s="289" customFormat="1">
      <c r="A64" s="299" t="s">
        <v>224</v>
      </c>
      <c r="B64" s="44" t="str">
        <f>CRAT!B72</f>
        <v>Johnson Canyon (Ameresco)</v>
      </c>
      <c r="C64" s="430"/>
      <c r="D64" s="327" t="str">
        <f>CRAT!D72</f>
        <v>Landfill Gas</v>
      </c>
      <c r="E64" s="414">
        <v>9350</v>
      </c>
      <c r="F64" s="369">
        <v>10122.347323999966</v>
      </c>
      <c r="G64" s="124">
        <v>9199.9096800000025</v>
      </c>
      <c r="H64" s="124">
        <v>9225.1149120000027</v>
      </c>
      <c r="I64" s="124">
        <v>9199.9096800000025</v>
      </c>
      <c r="J64" s="124">
        <v>9199.9096800000025</v>
      </c>
      <c r="K64" s="124">
        <v>9199.9096800000025</v>
      </c>
      <c r="L64" s="124">
        <v>9224.0646940000024</v>
      </c>
      <c r="M64" s="124">
        <v>9199.9096800000025</v>
      </c>
      <c r="N64" s="124">
        <v>9199.9096800000025</v>
      </c>
      <c r="O64" s="124">
        <v>9199.9096800000025</v>
      </c>
      <c r="P64" s="124">
        <v>9225.1149120000027</v>
      </c>
      <c r="Q64" s="124">
        <v>9199.9096800000025</v>
      </c>
      <c r="R64" s="124">
        <v>9199.9096800000025</v>
      </c>
    </row>
    <row r="65" spans="1:19" s="289" customFormat="1">
      <c r="A65" s="299" t="s">
        <v>349</v>
      </c>
      <c r="B65" s="44" t="str">
        <f>CRAT!B73</f>
        <v>San Joaquin (Ameresco)</v>
      </c>
      <c r="C65" s="430"/>
      <c r="D65" s="327" t="str">
        <f>CRAT!D73</f>
        <v>Landfill Gas</v>
      </c>
      <c r="E65" s="414">
        <v>31935</v>
      </c>
      <c r="F65" s="369">
        <v>33076.814780000081</v>
      </c>
      <c r="G65" s="124">
        <v>29042.028000000006</v>
      </c>
      <c r="H65" s="124">
        <v>29121.595200000003</v>
      </c>
      <c r="I65" s="124">
        <v>29042.028000000006</v>
      </c>
      <c r="J65" s="124">
        <v>29042.028000000006</v>
      </c>
      <c r="K65" s="124">
        <v>29042.028000000006</v>
      </c>
      <c r="L65" s="124">
        <v>29118.279900000001</v>
      </c>
      <c r="M65" s="124">
        <v>29042.028000000002</v>
      </c>
      <c r="N65" s="124">
        <v>29042.028000000002</v>
      </c>
      <c r="O65" s="124">
        <v>29042.028000000002</v>
      </c>
      <c r="P65" s="124">
        <v>29121.595200000003</v>
      </c>
      <c r="Q65" s="124">
        <v>29042.028000000002</v>
      </c>
      <c r="R65" s="124">
        <v>29042.028000000002</v>
      </c>
    </row>
    <row r="66" spans="1:19" s="289" customFormat="1">
      <c r="A66" s="299" t="s">
        <v>349</v>
      </c>
      <c r="B66" s="44" t="str">
        <f>CRAT!B74</f>
        <v>EE Kettleman Land</v>
      </c>
      <c r="C66" s="430"/>
      <c r="D66" s="327" t="str">
        <f>CRAT!D74</f>
        <v>Solar</v>
      </c>
      <c r="E66" s="414">
        <v>51364</v>
      </c>
      <c r="F66" s="369">
        <v>54225.653529999916</v>
      </c>
      <c r="G66" s="340">
        <v>52526.855883181444</v>
      </c>
      <c r="H66" s="124">
        <v>52264.221603765531</v>
      </c>
      <c r="I66" s="124">
        <v>52002.900495746711</v>
      </c>
      <c r="J66" s="124">
        <v>51742.885993267977</v>
      </c>
      <c r="K66" s="124">
        <v>51484.171563301636</v>
      </c>
      <c r="L66" s="124">
        <v>51226.750705485116</v>
      </c>
      <c r="M66" s="124">
        <v>50970.616951957687</v>
      </c>
      <c r="N66" s="124">
        <v>50715.763867197915</v>
      </c>
      <c r="O66" s="124">
        <v>50462.185047861916</v>
      </c>
      <c r="P66" s="124">
        <v>50209.874122622605</v>
      </c>
      <c r="Q66" s="124">
        <v>49958.824752009496</v>
      </c>
      <c r="R66" s="124">
        <v>49709.030628249449</v>
      </c>
    </row>
    <row r="67" spans="1:19" s="289" customFormat="1">
      <c r="A67" s="299" t="s">
        <v>349</v>
      </c>
      <c r="B67" s="44" t="str">
        <f>CRAT!B75</f>
        <v>Elevation Solar C</v>
      </c>
      <c r="C67" s="430"/>
      <c r="D67" s="327" t="str">
        <f>CRAT!D75</f>
        <v>Solar</v>
      </c>
      <c r="E67" s="414">
        <v>110659</v>
      </c>
      <c r="F67" s="369">
        <v>115970.73072600013</v>
      </c>
      <c r="G67" s="124">
        <v>99690.47384304546</v>
      </c>
      <c r="H67" s="124">
        <v>99192.021473830231</v>
      </c>
      <c r="I67" s="124">
        <v>98696.061366461086</v>
      </c>
      <c r="J67" s="124">
        <v>98202.581059628777</v>
      </c>
      <c r="K67" s="124">
        <v>97711.568154330627</v>
      </c>
      <c r="L67" s="124">
        <v>97223.010313558989</v>
      </c>
      <c r="M67" s="124">
        <v>96736.895261991187</v>
      </c>
      <c r="N67" s="124">
        <v>96253.210785681222</v>
      </c>
      <c r="O67" s="124">
        <v>95771.944731752839</v>
      </c>
      <c r="P67" s="124">
        <v>95293.085008094073</v>
      </c>
      <c r="Q67" s="124">
        <v>94816.619583053587</v>
      </c>
      <c r="R67" s="124">
        <v>94342.53648513832</v>
      </c>
    </row>
    <row r="68" spans="1:19" s="289" customFormat="1">
      <c r="A68" s="299" t="s">
        <v>349</v>
      </c>
      <c r="B68" s="44" t="str">
        <f>CRAT!B76</f>
        <v>Western Antelope Blue Sky Ranch B</v>
      </c>
      <c r="C68" s="430"/>
      <c r="D68" s="327" t="str">
        <f>CRAT!D76</f>
        <v>Solar</v>
      </c>
      <c r="E68" s="414">
        <v>54533</v>
      </c>
      <c r="F68" s="369">
        <v>57506.133588999961</v>
      </c>
      <c r="G68" s="124">
        <v>49864.14420426773</v>
      </c>
      <c r="H68" s="124">
        <v>49614.823483246393</v>
      </c>
      <c r="I68" s="124">
        <v>49366.749365830161</v>
      </c>
      <c r="J68" s="124">
        <v>49119.915619001011</v>
      </c>
      <c r="K68" s="124">
        <v>48874.316040906007</v>
      </c>
      <c r="L68" s="124">
        <v>48629.944460701474</v>
      </c>
      <c r="M68" s="124">
        <v>48386.79473839797</v>
      </c>
      <c r="N68" s="124">
        <v>48144.860764705976</v>
      </c>
      <c r="O68" s="124">
        <v>47904.136460882444</v>
      </c>
      <c r="P68" s="124">
        <v>47664.615778578031</v>
      </c>
      <c r="Q68" s="124">
        <v>47426.292699685146</v>
      </c>
      <c r="R68" s="124">
        <v>47189.161236186708</v>
      </c>
    </row>
    <row r="69" spans="1:19" s="289" customFormat="1">
      <c r="A69" s="299" t="s">
        <v>349</v>
      </c>
      <c r="B69" s="44" t="str">
        <f>CRAT!B77</f>
        <v>Frontier Solar</v>
      </c>
      <c r="C69" s="430"/>
      <c r="D69" s="327" t="str">
        <f>CRAT!D77</f>
        <v>Solar</v>
      </c>
      <c r="E69" s="414">
        <v>51623</v>
      </c>
      <c r="F69" s="369">
        <v>53568.262314000007</v>
      </c>
      <c r="G69" s="124">
        <v>51816.368179087702</v>
      </c>
      <c r="H69" s="124">
        <v>51557.286338192265</v>
      </c>
      <c r="I69" s="124">
        <v>51299.499906501303</v>
      </c>
      <c r="J69" s="124">
        <v>51043.002406968793</v>
      </c>
      <c r="K69" s="124">
        <v>50787.787394933948</v>
      </c>
      <c r="L69" s="124">
        <v>50533.84845795927</v>
      </c>
      <c r="M69" s="124">
        <v>50281.179215669472</v>
      </c>
      <c r="N69" s="124">
        <v>50029.773319591128</v>
      </c>
      <c r="O69" s="124">
        <v>49779.624452993165</v>
      </c>
      <c r="P69" s="124">
        <v>49530.726330728212</v>
      </c>
      <c r="Q69" s="124">
        <v>49283.072699074568</v>
      </c>
      <c r="R69" s="124">
        <v>49036.657335579184</v>
      </c>
    </row>
    <row r="70" spans="1:19" s="289" customFormat="1">
      <c r="A70" s="299" t="s">
        <v>349</v>
      </c>
      <c r="B70" s="44" t="str">
        <f>CRAT!B78</f>
        <v>Hayworth Solar</v>
      </c>
      <c r="C70" s="430"/>
      <c r="D70" s="327" t="str">
        <f>CRAT!D78</f>
        <v>Solar</v>
      </c>
      <c r="E70" s="414">
        <v>61759</v>
      </c>
      <c r="F70" s="369">
        <v>61368.834925999763</v>
      </c>
      <c r="G70" s="124">
        <v>62769.788922467458</v>
      </c>
      <c r="H70" s="124">
        <v>62455.939977855109</v>
      </c>
      <c r="I70" s="124">
        <v>62143.660277965835</v>
      </c>
      <c r="J70" s="124">
        <v>61832.941976576018</v>
      </c>
      <c r="K70" s="124">
        <v>61523.777266693127</v>
      </c>
      <c r="L70" s="124">
        <v>61216.158380359666</v>
      </c>
      <c r="M70" s="124">
        <v>60910.077588457869</v>
      </c>
      <c r="N70" s="124">
        <v>60605.527200515578</v>
      </c>
      <c r="O70" s="124">
        <v>60302.499564512997</v>
      </c>
      <c r="P70" s="124">
        <v>60000.987066690424</v>
      </c>
      <c r="Q70" s="124">
        <v>59700.982131356985</v>
      </c>
      <c r="R70" s="124">
        <v>59402.477220700202</v>
      </c>
    </row>
    <row r="71" spans="1:19" s="289" customFormat="1">
      <c r="A71" s="299" t="s">
        <v>349</v>
      </c>
      <c r="B71" s="44" t="str">
        <f>CRAT!B79</f>
        <v>Wilsona Solar</v>
      </c>
      <c r="C71" s="430"/>
      <c r="D71" s="327" t="str">
        <f>CRAT!D79</f>
        <v>Solar</v>
      </c>
      <c r="E71" s="414">
        <v>0</v>
      </c>
      <c r="F71" s="185">
        <v>0</v>
      </c>
      <c r="G71" s="124">
        <v>0</v>
      </c>
      <c r="H71" s="124">
        <v>0</v>
      </c>
      <c r="I71" s="124">
        <v>0</v>
      </c>
      <c r="J71" s="124">
        <v>0</v>
      </c>
      <c r="K71" s="124">
        <v>74774.321780070546</v>
      </c>
      <c r="L71" s="124">
        <v>74400.450171170189</v>
      </c>
      <c r="M71" s="124">
        <v>74028.447920314342</v>
      </c>
      <c r="N71" s="124">
        <v>73658.305680712758</v>
      </c>
      <c r="O71" s="124">
        <v>73290.014152309202</v>
      </c>
      <c r="P71" s="124">
        <v>72923.564081547665</v>
      </c>
      <c r="Q71" s="124">
        <v>72558.946261139921</v>
      </c>
      <c r="R71" s="124">
        <v>72196.151529834213</v>
      </c>
      <c r="S71" s="124"/>
    </row>
    <row r="72" spans="1:19" s="289" customFormat="1">
      <c r="A72" s="299" t="s">
        <v>349</v>
      </c>
      <c r="B72" s="44" t="str">
        <f>CRAT!B80</f>
        <v>Palo Alto CLEAN Projects</v>
      </c>
      <c r="C72" s="430"/>
      <c r="D72" s="327" t="str">
        <f>CRAT!D80</f>
        <v>Solar</v>
      </c>
      <c r="E72" s="431">
        <v>2062.1115378601726</v>
      </c>
      <c r="F72" s="185">
        <v>2051.8009801708722</v>
      </c>
      <c r="G72" s="118">
        <f>18.7%*8760*3</f>
        <v>4914.3599999999997</v>
      </c>
      <c r="H72" s="118">
        <f t="shared" ref="H72:R72" si="8">18.7%*8760*3</f>
        <v>4914.3599999999997</v>
      </c>
      <c r="I72" s="118">
        <f t="shared" si="8"/>
        <v>4914.3599999999997</v>
      </c>
      <c r="J72" s="118">
        <f t="shared" si="8"/>
        <v>4914.3599999999997</v>
      </c>
      <c r="K72" s="118">
        <f t="shared" si="8"/>
        <v>4914.3599999999997</v>
      </c>
      <c r="L72" s="118">
        <f t="shared" si="8"/>
        <v>4914.3599999999997</v>
      </c>
      <c r="M72" s="118">
        <f t="shared" si="8"/>
        <v>4914.3599999999997</v>
      </c>
      <c r="N72" s="118">
        <f t="shared" si="8"/>
        <v>4914.3599999999997</v>
      </c>
      <c r="O72" s="118">
        <f t="shared" si="8"/>
        <v>4914.3599999999997</v>
      </c>
      <c r="P72" s="118">
        <f t="shared" si="8"/>
        <v>4914.3599999999997</v>
      </c>
      <c r="Q72" s="118">
        <f t="shared" si="8"/>
        <v>4914.3599999999997</v>
      </c>
      <c r="R72" s="118">
        <f t="shared" si="8"/>
        <v>4914.3599999999997</v>
      </c>
    </row>
    <row r="73" spans="1:19" s="289" customFormat="1">
      <c r="A73" s="299" t="s">
        <v>349</v>
      </c>
      <c r="B73" s="44" t="str">
        <f>CRAT!B81</f>
        <v>Western Base Resource - Small Hydro</v>
      </c>
      <c r="C73" s="430"/>
      <c r="D73" s="335" t="s">
        <v>363</v>
      </c>
      <c r="E73" s="414">
        <f>274.72+5240</f>
        <v>5514.72</v>
      </c>
      <c r="F73" s="185">
        <f>E73*0.75</f>
        <v>4136.04</v>
      </c>
      <c r="G73" s="124">
        <v>4200</v>
      </c>
      <c r="H73" s="124">
        <v>4200</v>
      </c>
      <c r="I73" s="124">
        <v>4200</v>
      </c>
      <c r="J73" s="124">
        <v>4200</v>
      </c>
      <c r="K73" s="124">
        <v>4200</v>
      </c>
      <c r="L73" s="124">
        <v>4200</v>
      </c>
      <c r="M73" s="124">
        <v>4200</v>
      </c>
      <c r="N73" s="124">
        <v>4200</v>
      </c>
      <c r="O73" s="124">
        <v>4200</v>
      </c>
      <c r="P73" s="124">
        <v>4200</v>
      </c>
      <c r="Q73" s="124">
        <v>4200</v>
      </c>
      <c r="R73" s="124">
        <v>4200</v>
      </c>
    </row>
    <row r="74" spans="1:19" s="354" customFormat="1">
      <c r="A74" s="299"/>
      <c r="B74" s="44"/>
      <c r="C74" s="429"/>
      <c r="D74" s="475"/>
      <c r="E74" s="380"/>
      <c r="F74" s="479"/>
      <c r="G74" s="480"/>
      <c r="H74" s="480"/>
      <c r="I74" s="480"/>
      <c r="J74" s="480"/>
      <c r="K74" s="480"/>
      <c r="L74" s="480"/>
      <c r="M74" s="480"/>
      <c r="N74" s="480"/>
      <c r="O74" s="480"/>
      <c r="P74" s="480"/>
      <c r="Q74" s="480"/>
      <c r="R74" s="480"/>
    </row>
    <row r="75" spans="1:19">
      <c r="A75" s="299" t="s">
        <v>349</v>
      </c>
      <c r="B75" s="401"/>
      <c r="C75" s="401"/>
      <c r="D75" s="476"/>
      <c r="E75" s="413"/>
      <c r="F75" s="184"/>
      <c r="G75" s="118"/>
      <c r="H75" s="118"/>
      <c r="I75" s="118"/>
      <c r="J75" s="118"/>
      <c r="K75" s="118"/>
      <c r="L75" s="118"/>
      <c r="M75" s="118"/>
      <c r="N75" s="127"/>
      <c r="O75" s="119"/>
      <c r="P75" s="119"/>
      <c r="Q75" s="119"/>
      <c r="R75" s="119"/>
    </row>
    <row r="76" spans="1:19">
      <c r="A76" s="299" t="s">
        <v>349</v>
      </c>
      <c r="B76" s="44"/>
      <c r="C76" s="168"/>
      <c r="D76" s="477"/>
      <c r="E76" s="184"/>
      <c r="F76" s="184"/>
      <c r="G76" s="415"/>
      <c r="H76" s="118"/>
      <c r="I76" s="118"/>
      <c r="J76" s="118"/>
      <c r="K76" s="118"/>
      <c r="L76" s="118"/>
      <c r="M76" s="118"/>
      <c r="N76" s="127"/>
      <c r="O76" s="119"/>
      <c r="P76" s="119"/>
      <c r="Q76" s="119"/>
      <c r="R76" s="119"/>
    </row>
    <row r="77" spans="1:19">
      <c r="A77" s="299" t="s">
        <v>349</v>
      </c>
      <c r="B77" s="44"/>
      <c r="C77" s="43"/>
      <c r="D77" s="478"/>
      <c r="E77" s="191"/>
      <c r="F77" s="191"/>
      <c r="G77" s="396"/>
      <c r="H77" s="122"/>
      <c r="I77" s="122"/>
      <c r="J77" s="122"/>
      <c r="K77" s="122"/>
      <c r="L77" s="122"/>
      <c r="M77" s="122"/>
      <c r="N77" s="133"/>
      <c r="O77" s="123"/>
      <c r="P77" s="123"/>
      <c r="Q77" s="123"/>
      <c r="R77" s="123"/>
    </row>
    <row r="78" spans="1:19" s="289" customFormat="1">
      <c r="A78" s="299" t="s">
        <v>349</v>
      </c>
      <c r="B78" s="44"/>
      <c r="C78" s="43"/>
      <c r="D78" s="335"/>
      <c r="E78" s="325"/>
      <c r="F78" s="325"/>
      <c r="G78" s="303"/>
      <c r="H78" s="303"/>
      <c r="I78" s="303"/>
      <c r="J78" s="303"/>
      <c r="K78" s="303"/>
      <c r="L78" s="303"/>
      <c r="M78" s="303"/>
      <c r="N78" s="303"/>
      <c r="O78" s="304"/>
      <c r="P78" s="304"/>
      <c r="Q78" s="304"/>
      <c r="R78" s="132"/>
    </row>
    <row r="79" spans="1:19" s="289" customFormat="1" ht="16.2" thickBot="1">
      <c r="A79" s="299" t="s">
        <v>349</v>
      </c>
      <c r="B79" s="44"/>
      <c r="C79" s="43"/>
      <c r="D79" s="306"/>
      <c r="E79" s="412"/>
      <c r="F79" s="412"/>
      <c r="G79" s="428"/>
      <c r="H79" s="428"/>
      <c r="I79" s="428"/>
      <c r="J79" s="428"/>
      <c r="K79" s="428"/>
      <c r="L79" s="428"/>
      <c r="M79" s="428"/>
      <c r="N79" s="428"/>
      <c r="O79" s="411"/>
      <c r="P79" s="411"/>
      <c r="Q79" s="411"/>
      <c r="R79" s="427"/>
    </row>
    <row r="80" spans="1:19" ht="16.2" thickBot="1">
      <c r="A80" s="149">
        <v>13</v>
      </c>
      <c r="B80" s="315" t="s">
        <v>319</v>
      </c>
      <c r="C80" s="346"/>
      <c r="D80" s="347"/>
      <c r="E80" s="410">
        <f t="shared" ref="E80:R80" si="9">SUM(E48:E55,E59:E79)</f>
        <v>550400.8315378601</v>
      </c>
      <c r="F80" s="426">
        <f t="shared" si="9"/>
        <v>569641.61958750302</v>
      </c>
      <c r="G80" s="426">
        <f t="shared" si="9"/>
        <v>534228.82199525821</v>
      </c>
      <c r="H80" s="426">
        <f t="shared" si="9"/>
        <v>533149.68023219809</v>
      </c>
      <c r="I80" s="426">
        <f t="shared" si="9"/>
        <v>531198.97346132272</v>
      </c>
      <c r="J80" s="426">
        <f t="shared" si="9"/>
        <v>472252.56612432905</v>
      </c>
      <c r="K80" s="426">
        <f t="shared" si="9"/>
        <v>545430.97156513331</v>
      </c>
      <c r="L80" s="426">
        <f t="shared" si="9"/>
        <v>543816.38836324471</v>
      </c>
      <c r="M80" s="426">
        <f t="shared" si="9"/>
        <v>541587.97295109846</v>
      </c>
      <c r="N80" s="426">
        <f t="shared" si="9"/>
        <v>532207.68351356033</v>
      </c>
      <c r="O80" s="426">
        <f t="shared" si="9"/>
        <v>528874.87005871488</v>
      </c>
      <c r="P80" s="426">
        <f t="shared" si="9"/>
        <v>497139.47999416955</v>
      </c>
      <c r="Q80" s="426">
        <f t="shared" si="9"/>
        <v>449265.48751831974</v>
      </c>
      <c r="R80" s="409">
        <f t="shared" si="9"/>
        <v>424232.31211568805</v>
      </c>
    </row>
    <row r="81" spans="1:18" s="289" customFormat="1" ht="16.2" thickBot="1">
      <c r="A81" s="299"/>
      <c r="B81" s="216"/>
      <c r="C81" s="32"/>
      <c r="D81" s="77"/>
      <c r="E81" s="78"/>
      <c r="F81" s="78"/>
      <c r="G81" s="78"/>
      <c r="H81" s="78"/>
      <c r="I81" s="78"/>
      <c r="J81" s="78"/>
      <c r="K81" s="78"/>
      <c r="L81" s="78"/>
      <c r="M81" s="78"/>
      <c r="N81" s="78"/>
      <c r="O81" s="78"/>
      <c r="P81" s="78"/>
      <c r="Q81" s="78"/>
      <c r="R81" s="217"/>
    </row>
    <row r="82" spans="1:18" s="48" customFormat="1" ht="16.2" thickBot="1">
      <c r="A82" s="150" t="s">
        <v>304</v>
      </c>
      <c r="B82" s="315" t="s">
        <v>303</v>
      </c>
      <c r="C82" s="387"/>
      <c r="D82" s="386"/>
      <c r="E82" s="425">
        <v>0</v>
      </c>
      <c r="F82" s="408">
        <v>0</v>
      </c>
      <c r="G82" s="424">
        <v>0</v>
      </c>
      <c r="H82" s="424">
        <v>0</v>
      </c>
      <c r="I82" s="424">
        <v>0</v>
      </c>
      <c r="J82" s="424">
        <v>0</v>
      </c>
      <c r="K82" s="424">
        <v>0</v>
      </c>
      <c r="L82" s="424">
        <v>0</v>
      </c>
      <c r="M82" s="424">
        <v>0</v>
      </c>
      <c r="N82" s="424">
        <v>0</v>
      </c>
      <c r="O82" s="424">
        <v>0</v>
      </c>
      <c r="P82" s="424">
        <v>0</v>
      </c>
      <c r="Q82" s="424">
        <v>0</v>
      </c>
      <c r="R82" s="407">
        <v>0</v>
      </c>
    </row>
    <row r="83" spans="1:18" s="289" customFormat="1">
      <c r="A83" s="299"/>
      <c r="B83" s="216"/>
      <c r="C83" s="32"/>
      <c r="D83" s="95"/>
      <c r="E83" s="78"/>
      <c r="F83" s="78"/>
      <c r="G83" s="78"/>
      <c r="H83" s="78"/>
      <c r="I83" s="78"/>
      <c r="J83" s="78"/>
      <c r="K83" s="78"/>
      <c r="L83" s="78"/>
      <c r="M83" s="78"/>
      <c r="N83" s="78"/>
      <c r="O83" s="78"/>
      <c r="P83" s="78"/>
      <c r="Q83" s="78"/>
      <c r="R83" s="217"/>
    </row>
    <row r="84" spans="1:18" ht="16.2" thickBot="1">
      <c r="A84" s="149"/>
      <c r="B84" s="423"/>
      <c r="C84" s="406"/>
      <c r="D84" s="422"/>
      <c r="E84" s="405"/>
      <c r="F84" s="405"/>
      <c r="G84" s="405"/>
      <c r="H84" s="405"/>
      <c r="I84" s="405"/>
      <c r="J84" s="405"/>
      <c r="K84" s="405"/>
      <c r="L84" s="405"/>
      <c r="M84" s="405"/>
      <c r="N84" s="405"/>
      <c r="O84" s="405"/>
      <c r="P84" s="405"/>
      <c r="Q84" s="405"/>
      <c r="R84" s="421"/>
    </row>
    <row r="85" spans="1:18" ht="15" customHeight="1" thickBot="1">
      <c r="A85" s="149">
        <v>14</v>
      </c>
      <c r="B85" s="404" t="s">
        <v>225</v>
      </c>
      <c r="C85" s="420"/>
      <c r="D85" s="403"/>
      <c r="E85" s="408">
        <f>E80+E44</f>
        <v>1295452.6915378601</v>
      </c>
      <c r="F85" s="408">
        <f t="shared" ref="E85:R85" si="10">F80+F44</f>
        <v>924996.54071814113</v>
      </c>
      <c r="G85" s="424">
        <f t="shared" si="10"/>
        <v>1093968.3063780339</v>
      </c>
      <c r="H85" s="424">
        <f t="shared" si="10"/>
        <v>1020506.7083373255</v>
      </c>
      <c r="I85" s="424">
        <f t="shared" si="10"/>
        <v>1014844.4881000613</v>
      </c>
      <c r="J85" s="424">
        <f t="shared" si="10"/>
        <v>952877.30759505648</v>
      </c>
      <c r="K85" s="424">
        <f t="shared" si="10"/>
        <v>1026055.7130358608</v>
      </c>
      <c r="L85" s="424">
        <f t="shared" si="10"/>
        <v>1024441.1298339722</v>
      </c>
      <c r="M85" s="424">
        <f t="shared" si="10"/>
        <v>1022212.7144218259</v>
      </c>
      <c r="N85" s="424">
        <f t="shared" si="10"/>
        <v>1012832.4249842878</v>
      </c>
      <c r="O85" s="424">
        <f t="shared" si="10"/>
        <v>1009499.6115294424</v>
      </c>
      <c r="P85" s="424">
        <f t="shared" si="10"/>
        <v>977764.22146489704</v>
      </c>
      <c r="Q85" s="424">
        <f t="shared" si="10"/>
        <v>929890.22898904723</v>
      </c>
      <c r="R85" s="407">
        <f t="shared" si="10"/>
        <v>904857.05358641548</v>
      </c>
    </row>
    <row r="86" spans="1:18" ht="15" customHeight="1">
      <c r="A86" s="149"/>
      <c r="B86" s="128"/>
      <c r="C86" s="129"/>
      <c r="D86" s="92"/>
      <c r="E86" s="78"/>
      <c r="F86" s="78"/>
      <c r="G86" s="78"/>
      <c r="H86" s="78"/>
      <c r="I86" s="78"/>
      <c r="J86" s="78"/>
      <c r="K86" s="78"/>
      <c r="L86" s="78"/>
      <c r="M86" s="78"/>
      <c r="N86" s="78"/>
      <c r="O86" s="78"/>
      <c r="P86" s="78"/>
      <c r="Q86" s="78"/>
      <c r="R86" s="78"/>
    </row>
    <row r="87" spans="1:18">
      <c r="A87" s="149"/>
      <c r="B87" s="21"/>
      <c r="C87" s="12"/>
      <c r="D87" s="293"/>
      <c r="E87" s="78"/>
      <c r="F87" s="78"/>
      <c r="G87" s="78"/>
      <c r="H87" s="78"/>
      <c r="I87" s="78"/>
      <c r="J87" s="78"/>
      <c r="K87" s="78"/>
      <c r="L87" s="78"/>
      <c r="M87" s="78"/>
      <c r="N87" s="78"/>
      <c r="O87" s="79"/>
      <c r="P87" s="79"/>
      <c r="Q87" s="79"/>
      <c r="R87" s="79"/>
    </row>
    <row r="88" spans="1:18" ht="15" customHeight="1">
      <c r="A88" s="149"/>
      <c r="B88" s="128"/>
      <c r="C88" s="129"/>
      <c r="D88" s="92"/>
      <c r="E88" s="78"/>
      <c r="F88" s="78"/>
      <c r="G88" s="78"/>
      <c r="H88" s="78"/>
      <c r="I88" s="78"/>
      <c r="J88" s="78"/>
      <c r="K88" s="78"/>
      <c r="L88" s="78"/>
      <c r="M88" s="78"/>
      <c r="N88" s="78"/>
      <c r="O88" s="78"/>
      <c r="P88" s="78"/>
      <c r="Q88" s="78"/>
      <c r="R88" s="78"/>
    </row>
    <row r="89" spans="1:18" s="289" customFormat="1" ht="15" customHeight="1">
      <c r="A89" s="299"/>
      <c r="B89" s="128"/>
      <c r="C89" s="129"/>
      <c r="D89" s="92"/>
      <c r="E89" s="78"/>
      <c r="F89" s="78"/>
      <c r="G89" s="78"/>
      <c r="H89" s="78"/>
      <c r="I89" s="78"/>
      <c r="J89" s="78"/>
      <c r="K89" s="78"/>
      <c r="L89" s="78"/>
      <c r="M89" s="78"/>
      <c r="N89" s="78"/>
      <c r="O89" s="78"/>
      <c r="P89" s="78"/>
      <c r="Q89" s="78"/>
      <c r="R89" s="78"/>
    </row>
    <row r="90" spans="1:18" s="289" customFormat="1" ht="15" customHeight="1">
      <c r="A90" s="299"/>
      <c r="B90" s="128"/>
      <c r="C90" s="129"/>
      <c r="D90" s="92"/>
      <c r="E90" s="78"/>
      <c r="F90" s="78"/>
      <c r="G90" s="78"/>
      <c r="H90" s="78"/>
      <c r="I90" s="78"/>
      <c r="J90" s="78"/>
      <c r="K90" s="78"/>
      <c r="L90" s="78"/>
      <c r="M90" s="78"/>
      <c r="N90" s="78"/>
      <c r="O90" s="78"/>
      <c r="P90" s="78"/>
      <c r="Q90" s="78"/>
      <c r="R90" s="78"/>
    </row>
    <row r="91" spans="1:18" s="289" customFormat="1" ht="15" customHeight="1">
      <c r="A91" s="299"/>
      <c r="B91" s="128"/>
      <c r="C91" s="129"/>
      <c r="D91" s="92"/>
      <c r="E91" s="78"/>
      <c r="F91" s="78"/>
      <c r="G91" s="78"/>
      <c r="H91" s="78"/>
      <c r="I91" s="78"/>
      <c r="J91" s="78"/>
      <c r="K91" s="78"/>
      <c r="L91" s="78"/>
      <c r="M91" s="78"/>
      <c r="N91" s="78"/>
      <c r="O91" s="78"/>
      <c r="P91" s="78"/>
      <c r="Q91" s="78"/>
      <c r="R91" s="78"/>
    </row>
    <row r="92" spans="1:18" s="48" customFormat="1" ht="15" customHeight="1">
      <c r="A92" s="150"/>
      <c r="B92" s="308" t="s">
        <v>39</v>
      </c>
      <c r="C92" s="45"/>
      <c r="D92" s="92"/>
      <c r="E92" s="92"/>
      <c r="F92" s="92"/>
      <c r="G92" s="93"/>
      <c r="H92" s="93"/>
      <c r="I92" s="93"/>
      <c r="J92" s="93"/>
      <c r="K92" s="93"/>
      <c r="L92" s="93"/>
      <c r="M92" s="93"/>
      <c r="N92" s="93"/>
      <c r="O92" s="79"/>
      <c r="P92" s="79"/>
      <c r="Q92" s="79"/>
      <c r="R92" s="79"/>
    </row>
    <row r="93" spans="1:18" ht="15" customHeight="1">
      <c r="A93" s="149"/>
      <c r="B93" s="27" t="s">
        <v>284</v>
      </c>
      <c r="C93" s="33"/>
      <c r="D93" s="92"/>
      <c r="E93" s="92"/>
      <c r="F93" s="92"/>
      <c r="G93" s="93"/>
      <c r="H93" s="93"/>
      <c r="I93" s="93"/>
      <c r="J93" s="93"/>
      <c r="K93" s="93"/>
      <c r="L93" s="93"/>
      <c r="M93" s="93"/>
      <c r="N93" s="93"/>
      <c r="O93" s="79"/>
      <c r="P93" s="79"/>
      <c r="Q93" s="79"/>
      <c r="R93" s="79"/>
    </row>
    <row r="94" spans="1:18">
      <c r="A94" s="149"/>
      <c r="B94" s="21" t="s">
        <v>40</v>
      </c>
      <c r="C94" s="32"/>
      <c r="D94" s="75"/>
      <c r="E94" s="296" t="s">
        <v>137</v>
      </c>
      <c r="F94" s="296" t="s">
        <v>81</v>
      </c>
      <c r="G94" s="64" t="s">
        <v>1</v>
      </c>
      <c r="H94" s="64" t="s">
        <v>2</v>
      </c>
      <c r="I94" s="64" t="s">
        <v>17</v>
      </c>
      <c r="J94" s="64" t="s">
        <v>18</v>
      </c>
      <c r="K94" s="64" t="s">
        <v>20</v>
      </c>
      <c r="L94" s="64" t="s">
        <v>21</v>
      </c>
      <c r="M94" s="64" t="s">
        <v>24</v>
      </c>
      <c r="N94" s="64" t="s">
        <v>25</v>
      </c>
      <c r="O94" s="64" t="s">
        <v>27</v>
      </c>
      <c r="P94" s="64" t="s">
        <v>28</v>
      </c>
      <c r="Q94" s="64" t="s">
        <v>29</v>
      </c>
      <c r="R94" s="64" t="s">
        <v>30</v>
      </c>
    </row>
    <row r="95" spans="1:18" s="2" customFormat="1">
      <c r="A95" s="300" t="s">
        <v>153</v>
      </c>
      <c r="B95" s="130"/>
      <c r="C95" s="194"/>
      <c r="D95" s="444"/>
      <c r="E95" s="182"/>
      <c r="F95" s="182"/>
      <c r="G95" s="118"/>
      <c r="H95" s="118"/>
      <c r="I95" s="118"/>
      <c r="J95" s="118"/>
      <c r="K95" s="118"/>
      <c r="L95" s="118"/>
      <c r="M95" s="118"/>
      <c r="N95" s="127"/>
      <c r="O95" s="119"/>
      <c r="P95" s="119"/>
      <c r="Q95" s="119"/>
      <c r="R95" s="119"/>
    </row>
    <row r="96" spans="1:18" s="2" customFormat="1">
      <c r="A96" s="300" t="s">
        <v>154</v>
      </c>
      <c r="B96" s="53"/>
      <c r="C96" s="194"/>
      <c r="D96" s="444"/>
      <c r="E96" s="182"/>
      <c r="F96" s="182"/>
      <c r="G96" s="118"/>
      <c r="H96" s="118"/>
      <c r="I96" s="118"/>
      <c r="J96" s="118"/>
      <c r="K96" s="118"/>
      <c r="L96" s="118"/>
      <c r="M96" s="118"/>
      <c r="N96" s="127"/>
      <c r="O96" s="119"/>
      <c r="P96" s="119"/>
      <c r="Q96" s="119"/>
      <c r="R96" s="119"/>
    </row>
    <row r="97" spans="1:18" s="2" customFormat="1">
      <c r="A97" s="300" t="s">
        <v>155</v>
      </c>
      <c r="B97" s="53"/>
      <c r="C97" s="194"/>
      <c r="D97" s="444"/>
      <c r="E97" s="182"/>
      <c r="F97" s="182"/>
      <c r="G97" s="118"/>
      <c r="H97" s="118"/>
      <c r="I97" s="118"/>
      <c r="J97" s="118"/>
      <c r="K97" s="118"/>
      <c r="L97" s="118"/>
      <c r="M97" s="118"/>
      <c r="N97" s="118"/>
      <c r="O97" s="119"/>
      <c r="P97" s="119"/>
      <c r="Q97" s="119"/>
      <c r="R97" s="119"/>
    </row>
    <row r="98" spans="1:18" s="2" customFormat="1">
      <c r="A98" s="300" t="s">
        <v>156</v>
      </c>
      <c r="B98" s="53"/>
      <c r="C98" s="194"/>
      <c r="D98" s="444"/>
      <c r="E98" s="182"/>
      <c r="F98" s="182"/>
      <c r="G98" s="118"/>
      <c r="H98" s="118"/>
      <c r="I98" s="118"/>
      <c r="J98" s="118"/>
      <c r="K98" s="118"/>
      <c r="L98" s="118"/>
      <c r="M98" s="118"/>
      <c r="N98" s="118"/>
      <c r="O98" s="119"/>
      <c r="P98" s="119"/>
      <c r="Q98" s="119"/>
      <c r="R98" s="119"/>
    </row>
    <row r="99" spans="1:18" s="2" customFormat="1">
      <c r="A99" s="299" t="s">
        <v>157</v>
      </c>
      <c r="B99" s="53"/>
      <c r="C99" s="194"/>
      <c r="D99" s="444"/>
      <c r="E99" s="182"/>
      <c r="F99" s="182"/>
      <c r="G99" s="122"/>
      <c r="H99" s="122"/>
      <c r="I99" s="122"/>
      <c r="J99" s="122"/>
      <c r="K99" s="122"/>
      <c r="L99" s="122"/>
      <c r="M99" s="122"/>
      <c r="N99" s="122"/>
      <c r="O99" s="123"/>
      <c r="P99" s="123"/>
      <c r="Q99" s="123"/>
      <c r="R99" s="123"/>
    </row>
    <row r="100" spans="1:18" s="2" customFormat="1">
      <c r="A100" s="300" t="s">
        <v>214</v>
      </c>
      <c r="B100" s="53"/>
      <c r="C100" s="194"/>
      <c r="D100" s="444"/>
      <c r="E100" s="182"/>
      <c r="F100" s="182"/>
      <c r="G100" s="122"/>
      <c r="H100" s="122"/>
      <c r="I100" s="122"/>
      <c r="J100" s="122"/>
      <c r="K100" s="122"/>
      <c r="L100" s="122"/>
      <c r="M100" s="122"/>
      <c r="N100" s="122"/>
      <c r="O100" s="123"/>
      <c r="P100" s="123"/>
      <c r="Q100" s="123"/>
      <c r="R100" s="123"/>
    </row>
    <row r="101" spans="1:18" s="2" customFormat="1">
      <c r="A101" s="300" t="s">
        <v>215</v>
      </c>
      <c r="B101" s="53"/>
      <c r="C101" s="194"/>
      <c r="D101" s="444"/>
      <c r="E101" s="182"/>
      <c r="F101" s="182"/>
      <c r="G101" s="122"/>
      <c r="H101" s="122"/>
      <c r="I101" s="122"/>
      <c r="J101" s="122"/>
      <c r="K101" s="122"/>
      <c r="L101" s="122"/>
      <c r="M101" s="122"/>
      <c r="N101" s="122"/>
      <c r="O101" s="123"/>
      <c r="P101" s="123"/>
      <c r="Q101" s="123"/>
      <c r="R101" s="123"/>
    </row>
    <row r="102" spans="1:18" s="2" customFormat="1">
      <c r="A102" s="300" t="s">
        <v>216</v>
      </c>
      <c r="B102" s="53"/>
      <c r="C102" s="194"/>
      <c r="D102" s="444"/>
      <c r="E102" s="182"/>
      <c r="F102" s="182"/>
      <c r="G102" s="122"/>
      <c r="H102" s="122"/>
      <c r="I102" s="122"/>
      <c r="J102" s="122"/>
      <c r="K102" s="122"/>
      <c r="L102" s="122"/>
      <c r="M102" s="122"/>
      <c r="N102" s="122"/>
      <c r="O102" s="123"/>
      <c r="P102" s="123"/>
      <c r="Q102" s="123"/>
      <c r="R102" s="123"/>
    </row>
    <row r="103" spans="1:18" s="2" customFormat="1">
      <c r="A103" s="300" t="s">
        <v>217</v>
      </c>
      <c r="B103" s="53"/>
      <c r="C103" s="194"/>
      <c r="D103" s="444"/>
      <c r="E103" s="182"/>
      <c r="F103" s="182"/>
      <c r="G103" s="122"/>
      <c r="H103" s="122"/>
      <c r="I103" s="122"/>
      <c r="J103" s="122"/>
      <c r="K103" s="122"/>
      <c r="L103" s="122"/>
      <c r="M103" s="122"/>
      <c r="N103" s="122"/>
      <c r="O103" s="123"/>
      <c r="P103" s="123"/>
      <c r="Q103" s="123"/>
      <c r="R103" s="123"/>
    </row>
    <row r="104" spans="1:18" s="2" customFormat="1">
      <c r="A104" s="300" t="s">
        <v>218</v>
      </c>
      <c r="B104" s="53"/>
      <c r="C104" s="194"/>
      <c r="D104" s="444"/>
      <c r="E104" s="182"/>
      <c r="F104" s="182"/>
      <c r="G104" s="122"/>
      <c r="H104" s="122"/>
      <c r="I104" s="122"/>
      <c r="J104" s="122"/>
      <c r="K104" s="122"/>
      <c r="L104" s="122"/>
      <c r="M104" s="122"/>
      <c r="N104" s="122"/>
      <c r="O104" s="123"/>
      <c r="P104" s="123"/>
      <c r="Q104" s="123"/>
      <c r="R104" s="123"/>
    </row>
    <row r="105" spans="1:18" s="2" customFormat="1">
      <c r="A105" s="300" t="s">
        <v>219</v>
      </c>
      <c r="B105" s="53"/>
      <c r="C105" s="194"/>
      <c r="D105" s="444"/>
      <c r="E105" s="182"/>
      <c r="F105" s="182"/>
      <c r="G105" s="122"/>
      <c r="H105" s="122"/>
      <c r="I105" s="122"/>
      <c r="J105" s="122"/>
      <c r="K105" s="122"/>
      <c r="L105" s="122"/>
      <c r="M105" s="122"/>
      <c r="N105" s="122"/>
      <c r="O105" s="123"/>
      <c r="P105" s="123"/>
      <c r="Q105" s="123"/>
      <c r="R105" s="123"/>
    </row>
    <row r="106" spans="1:18" s="2" customFormat="1">
      <c r="A106" s="300" t="s">
        <v>220</v>
      </c>
      <c r="B106" s="53"/>
      <c r="C106" s="194"/>
      <c r="D106" s="444"/>
      <c r="E106" s="182"/>
      <c r="F106" s="182"/>
      <c r="G106" s="122"/>
      <c r="H106" s="122"/>
      <c r="I106" s="122"/>
      <c r="J106" s="122"/>
      <c r="K106" s="122"/>
      <c r="L106" s="122"/>
      <c r="M106" s="122"/>
      <c r="N106" s="122"/>
      <c r="O106" s="123"/>
      <c r="P106" s="123"/>
      <c r="Q106" s="123"/>
      <c r="R106" s="123"/>
    </row>
    <row r="107" spans="1:18" s="2" customFormat="1">
      <c r="A107" s="300" t="s">
        <v>221</v>
      </c>
      <c r="B107" s="53"/>
      <c r="C107" s="194"/>
      <c r="D107" s="444"/>
      <c r="E107" s="182"/>
      <c r="F107" s="182"/>
      <c r="G107" s="122"/>
      <c r="H107" s="122"/>
      <c r="I107" s="122"/>
      <c r="J107" s="122"/>
      <c r="K107" s="122"/>
      <c r="L107" s="122"/>
      <c r="M107" s="122"/>
      <c r="N107" s="122"/>
      <c r="O107" s="123"/>
      <c r="P107" s="123"/>
      <c r="Q107" s="123"/>
      <c r="R107" s="123"/>
    </row>
    <row r="108" spans="1:18" s="2" customFormat="1">
      <c r="A108" s="305" t="s">
        <v>222</v>
      </c>
      <c r="B108" s="53"/>
      <c r="C108" s="194"/>
      <c r="D108" s="444"/>
      <c r="E108" s="182"/>
      <c r="F108" s="182"/>
      <c r="G108" s="122"/>
      <c r="H108" s="122"/>
      <c r="I108" s="122"/>
      <c r="J108" s="122"/>
      <c r="K108" s="122"/>
      <c r="L108" s="122"/>
      <c r="M108" s="122"/>
      <c r="N108" s="122"/>
      <c r="O108" s="123"/>
      <c r="P108" s="123"/>
      <c r="Q108" s="123"/>
      <c r="R108" s="123"/>
    </row>
    <row r="109" spans="1:18">
      <c r="A109" s="149">
        <v>15</v>
      </c>
      <c r="B109" s="52" t="s">
        <v>103</v>
      </c>
      <c r="C109" s="47"/>
      <c r="D109" s="195"/>
      <c r="E109" s="375"/>
      <c r="F109" s="376"/>
      <c r="G109" s="69">
        <f t="shared" ref="G109:R109" si="11">SUM(G95:G108)</f>
        <v>0</v>
      </c>
      <c r="H109" s="69">
        <f t="shared" si="11"/>
        <v>0</v>
      </c>
      <c r="I109" s="69">
        <f t="shared" si="11"/>
        <v>0</v>
      </c>
      <c r="J109" s="69">
        <f t="shared" si="11"/>
        <v>0</v>
      </c>
      <c r="K109" s="69">
        <f t="shared" si="11"/>
        <v>0</v>
      </c>
      <c r="L109" s="69">
        <f t="shared" si="11"/>
        <v>0</v>
      </c>
      <c r="M109" s="69">
        <f t="shared" si="11"/>
        <v>0</v>
      </c>
      <c r="N109" s="69">
        <f t="shared" si="11"/>
        <v>0</v>
      </c>
      <c r="O109" s="69">
        <f t="shared" si="11"/>
        <v>0</v>
      </c>
      <c r="P109" s="69">
        <f t="shared" si="11"/>
        <v>0</v>
      </c>
      <c r="Q109" s="69">
        <f t="shared" si="11"/>
        <v>0</v>
      </c>
      <c r="R109" s="69">
        <f t="shared" si="11"/>
        <v>0</v>
      </c>
    </row>
    <row r="110" spans="1:18">
      <c r="A110" s="149"/>
      <c r="B110" s="12"/>
      <c r="C110" s="32"/>
      <c r="D110" s="167"/>
      <c r="E110" s="172"/>
      <c r="F110" s="252"/>
      <c r="G110" s="173"/>
      <c r="H110" s="173"/>
      <c r="I110" s="173"/>
      <c r="J110" s="173"/>
      <c r="K110" s="173"/>
      <c r="L110" s="173"/>
      <c r="M110" s="173"/>
      <c r="N110" s="173"/>
      <c r="O110" s="174"/>
      <c r="P110" s="174"/>
      <c r="Q110" s="174"/>
      <c r="R110" s="175"/>
    </row>
    <row r="111" spans="1:18">
      <c r="A111" s="149"/>
      <c r="B111" s="27" t="s">
        <v>285</v>
      </c>
      <c r="C111" s="12"/>
      <c r="D111" s="293"/>
      <c r="E111" s="111"/>
      <c r="F111" s="112"/>
      <c r="G111" s="112"/>
      <c r="H111" s="112"/>
      <c r="I111" s="112"/>
      <c r="J111" s="112"/>
      <c r="K111" s="112"/>
      <c r="L111" s="112"/>
      <c r="M111" s="112"/>
      <c r="N111" s="112"/>
      <c r="O111" s="104"/>
      <c r="P111" s="104"/>
      <c r="Q111" s="104"/>
      <c r="R111" s="105"/>
    </row>
    <row r="112" spans="1:18">
      <c r="A112" s="149"/>
      <c r="B112" s="21" t="s">
        <v>40</v>
      </c>
      <c r="C112" s="135"/>
      <c r="D112" s="75"/>
      <c r="E112" s="113"/>
      <c r="F112" s="114"/>
      <c r="G112" s="114"/>
      <c r="H112" s="114"/>
      <c r="I112" s="114"/>
      <c r="J112" s="114"/>
      <c r="K112" s="114"/>
      <c r="L112" s="114"/>
      <c r="M112" s="114"/>
      <c r="N112" s="114"/>
      <c r="O112" s="108"/>
      <c r="P112" s="108"/>
      <c r="Q112" s="108"/>
      <c r="R112" s="109"/>
    </row>
    <row r="113" spans="1:18">
      <c r="A113" s="300" t="s">
        <v>75</v>
      </c>
      <c r="B113" s="53"/>
      <c r="C113" s="40"/>
      <c r="D113" s="81"/>
      <c r="E113" s="378"/>
      <c r="F113" s="377"/>
      <c r="G113" s="170"/>
      <c r="H113" s="121"/>
      <c r="I113" s="121"/>
      <c r="J113" s="121"/>
      <c r="K113" s="121"/>
      <c r="L113" s="121"/>
      <c r="M113" s="121"/>
      <c r="N113" s="121"/>
      <c r="O113" s="119"/>
      <c r="P113" s="119"/>
      <c r="Q113" s="119"/>
      <c r="R113" s="119"/>
    </row>
    <row r="114" spans="1:18">
      <c r="A114" s="300" t="s">
        <v>76</v>
      </c>
      <c r="B114" s="53"/>
      <c r="C114" s="40"/>
      <c r="D114" s="298"/>
      <c r="E114" s="377"/>
      <c r="F114" s="377"/>
      <c r="G114" s="121"/>
      <c r="H114" s="121"/>
      <c r="I114" s="121"/>
      <c r="J114" s="121"/>
      <c r="K114" s="121"/>
      <c r="L114" s="121"/>
      <c r="M114" s="121"/>
      <c r="N114" s="121"/>
      <c r="O114" s="119"/>
      <c r="P114" s="119"/>
      <c r="Q114" s="119"/>
      <c r="R114" s="119"/>
    </row>
    <row r="115" spans="1:18">
      <c r="A115" s="300" t="s">
        <v>77</v>
      </c>
      <c r="B115" s="53"/>
      <c r="C115" s="40"/>
      <c r="D115" s="298"/>
      <c r="E115" s="378"/>
      <c r="F115" s="378"/>
      <c r="G115" s="121"/>
      <c r="H115" s="121"/>
      <c r="I115" s="121"/>
      <c r="J115" s="121"/>
      <c r="K115" s="121"/>
      <c r="L115" s="121"/>
      <c r="M115" s="121"/>
      <c r="N115" s="121"/>
      <c r="O115" s="119"/>
      <c r="P115" s="119"/>
      <c r="Q115" s="119"/>
      <c r="R115" s="119"/>
    </row>
    <row r="116" spans="1:18">
      <c r="A116" s="300" t="s">
        <v>78</v>
      </c>
      <c r="B116" s="53"/>
      <c r="C116" s="40"/>
      <c r="D116" s="298"/>
      <c r="E116" s="378"/>
      <c r="F116" s="378"/>
      <c r="G116" s="121"/>
      <c r="H116" s="121"/>
      <c r="I116" s="121"/>
      <c r="J116" s="121"/>
      <c r="K116" s="121"/>
      <c r="L116" s="121"/>
      <c r="M116" s="121"/>
      <c r="N116" s="121"/>
      <c r="O116" s="119"/>
      <c r="P116" s="119"/>
      <c r="Q116" s="119"/>
      <c r="R116" s="119"/>
    </row>
    <row r="117" spans="1:18">
      <c r="A117" s="299" t="s">
        <v>79</v>
      </c>
      <c r="B117" s="53"/>
      <c r="C117" s="40"/>
      <c r="D117" s="298"/>
      <c r="E117" s="378"/>
      <c r="F117" s="378"/>
      <c r="G117" s="121"/>
      <c r="H117" s="121"/>
      <c r="I117" s="121"/>
      <c r="J117" s="121"/>
      <c r="K117" s="121"/>
      <c r="L117" s="121"/>
      <c r="M117" s="121"/>
      <c r="N117" s="121"/>
      <c r="O117" s="119"/>
      <c r="P117" s="119"/>
      <c r="Q117" s="119"/>
      <c r="R117" s="119"/>
    </row>
    <row r="118" spans="1:18" s="289" customFormat="1">
      <c r="A118" s="300" t="s">
        <v>226</v>
      </c>
      <c r="B118" s="53"/>
      <c r="C118" s="294"/>
      <c r="D118" s="298"/>
      <c r="E118" s="326"/>
      <c r="F118" s="326"/>
      <c r="G118" s="170"/>
      <c r="H118" s="170"/>
      <c r="I118" s="170"/>
      <c r="J118" s="170"/>
      <c r="K118" s="170"/>
      <c r="L118" s="170"/>
      <c r="M118" s="170"/>
      <c r="N118" s="170"/>
      <c r="O118" s="265"/>
      <c r="P118" s="265"/>
      <c r="Q118" s="265"/>
      <c r="R118" s="265"/>
    </row>
    <row r="119" spans="1:18" s="289" customFormat="1">
      <c r="A119" s="300" t="s">
        <v>227</v>
      </c>
      <c r="B119" s="53"/>
      <c r="C119" s="294"/>
      <c r="D119" s="298"/>
      <c r="E119" s="326"/>
      <c r="F119" s="326"/>
      <c r="G119" s="170"/>
      <c r="H119" s="170"/>
      <c r="I119" s="170"/>
      <c r="J119" s="170"/>
      <c r="K119" s="170"/>
      <c r="L119" s="170"/>
      <c r="M119" s="170"/>
      <c r="N119" s="170"/>
      <c r="O119" s="265"/>
      <c r="P119" s="265"/>
      <c r="Q119" s="265"/>
      <c r="R119" s="265"/>
    </row>
    <row r="120" spans="1:18" s="289" customFormat="1">
      <c r="A120" s="300" t="s">
        <v>228</v>
      </c>
      <c r="B120" s="53"/>
      <c r="C120" s="294"/>
      <c r="D120" s="298"/>
      <c r="E120" s="326"/>
      <c r="F120" s="326"/>
      <c r="G120" s="170"/>
      <c r="H120" s="170"/>
      <c r="I120" s="170"/>
      <c r="J120" s="170"/>
      <c r="K120" s="170"/>
      <c r="L120" s="170"/>
      <c r="M120" s="170"/>
      <c r="N120" s="170"/>
      <c r="O120" s="265"/>
      <c r="P120" s="265"/>
      <c r="Q120" s="265"/>
      <c r="R120" s="265"/>
    </row>
    <row r="121" spans="1:18" s="289" customFormat="1">
      <c r="A121" s="300" t="s">
        <v>229</v>
      </c>
      <c r="B121" s="53"/>
      <c r="C121" s="294"/>
      <c r="D121" s="298"/>
      <c r="E121" s="326"/>
      <c r="F121" s="326"/>
      <c r="G121" s="170"/>
      <c r="H121" s="170"/>
      <c r="I121" s="170"/>
      <c r="J121" s="170"/>
      <c r="K121" s="170"/>
      <c r="L121" s="170"/>
      <c r="M121" s="170"/>
      <c r="N121" s="170"/>
      <c r="O121" s="265"/>
      <c r="P121" s="265"/>
      <c r="Q121" s="265"/>
      <c r="R121" s="265"/>
    </row>
    <row r="122" spans="1:18" s="289" customFormat="1">
      <c r="A122" s="300" t="s">
        <v>230</v>
      </c>
      <c r="B122" s="53"/>
      <c r="C122" s="294"/>
      <c r="D122" s="298"/>
      <c r="E122" s="326"/>
      <c r="F122" s="326"/>
      <c r="G122" s="170"/>
      <c r="H122" s="170"/>
      <c r="I122" s="170"/>
      <c r="J122" s="170"/>
      <c r="K122" s="170"/>
      <c r="L122" s="170"/>
      <c r="M122" s="170"/>
      <c r="N122" s="170"/>
      <c r="O122" s="265"/>
      <c r="P122" s="265"/>
      <c r="Q122" s="265"/>
      <c r="R122" s="265"/>
    </row>
    <row r="123" spans="1:18" s="289" customFormat="1">
      <c r="A123" s="300" t="s">
        <v>231</v>
      </c>
      <c r="B123" s="53"/>
      <c r="C123" s="294"/>
      <c r="D123" s="298"/>
      <c r="E123" s="326"/>
      <c r="F123" s="326"/>
      <c r="G123" s="170"/>
      <c r="H123" s="170"/>
      <c r="I123" s="170"/>
      <c r="J123" s="170"/>
      <c r="K123" s="170"/>
      <c r="L123" s="170"/>
      <c r="M123" s="170"/>
      <c r="N123" s="170"/>
      <c r="O123" s="265"/>
      <c r="P123" s="265"/>
      <c r="Q123" s="265"/>
      <c r="R123" s="265"/>
    </row>
    <row r="124" spans="1:18" s="289" customFormat="1">
      <c r="A124" s="300" t="s">
        <v>232</v>
      </c>
      <c r="B124" s="53"/>
      <c r="C124" s="294"/>
      <c r="D124" s="298"/>
      <c r="E124" s="326"/>
      <c r="F124" s="326"/>
      <c r="G124" s="170"/>
      <c r="H124" s="170"/>
      <c r="I124" s="170"/>
      <c r="J124" s="170"/>
      <c r="K124" s="170"/>
      <c r="L124" s="170"/>
      <c r="M124" s="170"/>
      <c r="N124" s="170"/>
      <c r="O124" s="265"/>
      <c r="P124" s="265"/>
      <c r="Q124" s="265"/>
      <c r="R124" s="265"/>
    </row>
    <row r="125" spans="1:18" s="289" customFormat="1">
      <c r="A125" s="300" t="s">
        <v>233</v>
      </c>
      <c r="B125" s="53"/>
      <c r="C125" s="294"/>
      <c r="D125" s="298"/>
      <c r="E125" s="326"/>
      <c r="F125" s="326"/>
      <c r="G125" s="170"/>
      <c r="H125" s="170"/>
      <c r="I125" s="170"/>
      <c r="J125" s="170"/>
      <c r="K125" s="170"/>
      <c r="L125" s="170"/>
      <c r="M125" s="170"/>
      <c r="N125" s="170"/>
      <c r="O125" s="265"/>
      <c r="P125" s="265"/>
      <c r="Q125" s="265"/>
      <c r="R125" s="265"/>
    </row>
    <row r="126" spans="1:18" s="289" customFormat="1">
      <c r="A126" s="305" t="s">
        <v>234</v>
      </c>
      <c r="B126" s="53"/>
      <c r="C126" s="294"/>
      <c r="D126" s="298"/>
      <c r="E126" s="326"/>
      <c r="F126" s="326"/>
      <c r="G126" s="170"/>
      <c r="H126" s="170"/>
      <c r="I126" s="170"/>
      <c r="J126" s="170"/>
      <c r="K126" s="170"/>
      <c r="L126" s="170"/>
      <c r="M126" s="170"/>
      <c r="N126" s="170"/>
      <c r="O126" s="265"/>
      <c r="P126" s="265"/>
      <c r="Q126" s="265"/>
      <c r="R126" s="265"/>
    </row>
    <row r="127" spans="1:18">
      <c r="A127" s="149">
        <v>16</v>
      </c>
      <c r="B127" s="49" t="s">
        <v>104</v>
      </c>
      <c r="C127" s="47"/>
      <c r="D127" s="91"/>
      <c r="E127" s="375"/>
      <c r="F127" s="375"/>
      <c r="G127" s="69">
        <f t="shared" ref="G127:R127" si="12">SUM(G113:G117)</f>
        <v>0</v>
      </c>
      <c r="H127" s="69">
        <f t="shared" si="12"/>
        <v>0</v>
      </c>
      <c r="I127" s="69">
        <f t="shared" si="12"/>
        <v>0</v>
      </c>
      <c r="J127" s="69">
        <f t="shared" si="12"/>
        <v>0</v>
      </c>
      <c r="K127" s="69">
        <f t="shared" si="12"/>
        <v>0</v>
      </c>
      <c r="L127" s="69">
        <f t="shared" si="12"/>
        <v>0</v>
      </c>
      <c r="M127" s="69">
        <f t="shared" si="12"/>
        <v>0</v>
      </c>
      <c r="N127" s="69">
        <f t="shared" si="12"/>
        <v>0</v>
      </c>
      <c r="O127" s="69">
        <f t="shared" si="12"/>
        <v>0</v>
      </c>
      <c r="P127" s="69">
        <f t="shared" si="12"/>
        <v>0</v>
      </c>
      <c r="Q127" s="69">
        <f t="shared" si="12"/>
        <v>0</v>
      </c>
      <c r="R127" s="69">
        <f t="shared" si="12"/>
        <v>0</v>
      </c>
    </row>
    <row r="128" spans="1:18">
      <c r="A128" s="149"/>
      <c r="B128" s="180"/>
      <c r="C128" s="178"/>
      <c r="D128" s="179"/>
      <c r="E128" s="112"/>
      <c r="F128" s="112"/>
      <c r="G128" s="112"/>
      <c r="H128" s="112"/>
      <c r="I128" s="112"/>
      <c r="J128" s="112"/>
      <c r="K128" s="112"/>
      <c r="L128" s="112"/>
      <c r="M128" s="112"/>
      <c r="N128" s="112"/>
      <c r="O128" s="112"/>
      <c r="P128" s="112"/>
      <c r="Q128" s="112"/>
      <c r="R128" s="181"/>
    </row>
    <row r="129" spans="1:18" ht="15" customHeight="1">
      <c r="A129" s="149">
        <v>17</v>
      </c>
      <c r="B129" s="50" t="s">
        <v>174</v>
      </c>
      <c r="C129" s="51"/>
      <c r="D129" s="384"/>
      <c r="E129" s="383"/>
      <c r="F129" s="383"/>
      <c r="G129" s="382">
        <f t="shared" ref="G129:R129" si="13">G127+G109</f>
        <v>0</v>
      </c>
      <c r="H129" s="82">
        <f t="shared" si="13"/>
        <v>0</v>
      </c>
      <c r="I129" s="82">
        <f t="shared" si="13"/>
        <v>0</v>
      </c>
      <c r="J129" s="82">
        <f t="shared" si="13"/>
        <v>0</v>
      </c>
      <c r="K129" s="82">
        <f t="shared" si="13"/>
        <v>0</v>
      </c>
      <c r="L129" s="82">
        <f t="shared" si="13"/>
        <v>0</v>
      </c>
      <c r="M129" s="82">
        <f t="shared" si="13"/>
        <v>0</v>
      </c>
      <c r="N129" s="82">
        <f t="shared" si="13"/>
        <v>0</v>
      </c>
      <c r="O129" s="82">
        <f t="shared" si="13"/>
        <v>0</v>
      </c>
      <c r="P129" s="82">
        <f t="shared" si="13"/>
        <v>0</v>
      </c>
      <c r="Q129" s="82">
        <f t="shared" si="13"/>
        <v>0</v>
      </c>
      <c r="R129" s="82">
        <f t="shared" si="13"/>
        <v>0</v>
      </c>
    </row>
    <row r="130" spans="1:18" s="289" customFormat="1" ht="15" customHeight="1">
      <c r="A130" s="299"/>
      <c r="B130" s="128"/>
      <c r="C130" s="129"/>
      <c r="D130" s="385"/>
      <c r="E130" s="379"/>
      <c r="F130" s="379"/>
      <c r="G130" s="379"/>
      <c r="H130" s="78"/>
      <c r="I130" s="78"/>
      <c r="J130" s="78"/>
      <c r="K130" s="78"/>
      <c r="L130" s="78"/>
      <c r="M130" s="78"/>
      <c r="N130" s="78"/>
      <c r="O130" s="78"/>
      <c r="P130" s="78"/>
      <c r="Q130" s="78"/>
      <c r="R130" s="78"/>
    </row>
    <row r="131" spans="1:18" s="289" customFormat="1" ht="15" customHeight="1">
      <c r="A131" s="299" t="s">
        <v>320</v>
      </c>
      <c r="B131" s="49" t="s">
        <v>326</v>
      </c>
      <c r="C131" s="317"/>
      <c r="D131" s="381"/>
      <c r="E131" s="380"/>
      <c r="F131" s="380"/>
      <c r="G131" s="212"/>
      <c r="H131" s="319"/>
      <c r="I131" s="319"/>
      <c r="J131" s="319"/>
      <c r="K131" s="319"/>
      <c r="L131" s="319"/>
      <c r="M131" s="319"/>
      <c r="N131" s="319"/>
      <c r="O131" s="319"/>
      <c r="P131" s="319"/>
      <c r="Q131" s="319"/>
      <c r="R131" s="319"/>
    </row>
    <row r="132" spans="1:18" ht="15" customHeight="1">
      <c r="A132" s="149"/>
      <c r="B132" s="189"/>
      <c r="C132" s="129"/>
      <c r="D132" s="92"/>
      <c r="E132" s="78"/>
      <c r="F132" s="78"/>
      <c r="G132" s="78"/>
      <c r="H132" s="78"/>
      <c r="I132" s="78"/>
      <c r="J132" s="78"/>
      <c r="K132" s="78"/>
      <c r="L132" s="78"/>
      <c r="M132" s="78"/>
      <c r="N132" s="78"/>
      <c r="O132" s="78"/>
      <c r="P132" s="78"/>
      <c r="Q132" s="78"/>
      <c r="R132" s="78"/>
    </row>
    <row r="133" spans="1:18" ht="18">
      <c r="A133" s="149"/>
      <c r="B133" s="308" t="s">
        <v>286</v>
      </c>
      <c r="C133" s="45"/>
      <c r="D133" s="92"/>
      <c r="E133" s="93"/>
      <c r="F133" s="93"/>
      <c r="G133" s="93"/>
      <c r="H133" s="93"/>
      <c r="I133" s="93"/>
      <c r="J133" s="93"/>
      <c r="K133" s="93"/>
      <c r="L133" s="93"/>
      <c r="M133" s="93"/>
      <c r="N133" s="93"/>
      <c r="O133" s="79"/>
      <c r="P133" s="79"/>
      <c r="Q133" s="79"/>
      <c r="R133" s="79"/>
    </row>
    <row r="134" spans="1:18">
      <c r="A134" s="149"/>
      <c r="B134" s="27"/>
      <c r="C134" s="33"/>
      <c r="D134" s="27"/>
    </row>
    <row r="135" spans="1:18">
      <c r="A135" s="149"/>
      <c r="B135" s="21"/>
      <c r="C135" s="75"/>
      <c r="D135" s="198"/>
      <c r="E135" s="196" t="s">
        <v>137</v>
      </c>
      <c r="F135" s="196" t="s">
        <v>81</v>
      </c>
      <c r="G135" s="64" t="s">
        <v>1</v>
      </c>
      <c r="H135" s="64" t="s">
        <v>2</v>
      </c>
      <c r="I135" s="64" t="s">
        <v>17</v>
      </c>
      <c r="J135" s="64" t="s">
        <v>18</v>
      </c>
      <c r="K135" s="64" t="s">
        <v>20</v>
      </c>
      <c r="L135" s="64" t="s">
        <v>21</v>
      </c>
      <c r="M135" s="64" t="s">
        <v>24</v>
      </c>
      <c r="N135" s="64" t="s">
        <v>25</v>
      </c>
      <c r="O135" s="64" t="s">
        <v>27</v>
      </c>
      <c r="P135" s="64" t="s">
        <v>28</v>
      </c>
      <c r="Q135" s="64" t="s">
        <v>29</v>
      </c>
      <c r="R135" s="64" t="s">
        <v>30</v>
      </c>
    </row>
    <row r="136" spans="1:18" s="48" customFormat="1">
      <c r="A136" s="150">
        <v>18</v>
      </c>
      <c r="B136" s="50" t="s">
        <v>287</v>
      </c>
      <c r="C136" s="368"/>
      <c r="D136" s="197"/>
      <c r="E136" s="442">
        <v>110714.27233387354</v>
      </c>
      <c r="F136" s="442">
        <v>157018.47226169021</v>
      </c>
      <c r="G136" s="397">
        <v>94562.949669324662</v>
      </c>
      <c r="H136" s="397">
        <v>148847.72258164681</v>
      </c>
      <c r="I136" s="397">
        <v>149417.90340412443</v>
      </c>
      <c r="J136" s="397">
        <v>152421.71251750161</v>
      </c>
      <c r="K136" s="397">
        <v>150513.76310212069</v>
      </c>
      <c r="L136" s="397">
        <v>144997.12377214295</v>
      </c>
      <c r="M136" s="397">
        <v>146898.68004276772</v>
      </c>
      <c r="N136" s="397">
        <v>147437.15175509889</v>
      </c>
      <c r="O136" s="397">
        <v>150722.9403143157</v>
      </c>
      <c r="P136" s="397">
        <v>160557.68106887152</v>
      </c>
      <c r="Q136" s="397">
        <v>180912.72917920587</v>
      </c>
      <c r="R136" s="397">
        <v>195688.2103042271</v>
      </c>
    </row>
    <row r="137" spans="1:18" s="289" customFormat="1" ht="15" customHeight="1">
      <c r="A137" s="299" t="s">
        <v>360</v>
      </c>
      <c r="B137" s="400" t="s">
        <v>361</v>
      </c>
      <c r="C137" s="399"/>
      <c r="D137" s="398"/>
      <c r="E137" s="442">
        <v>459518.72403733758</v>
      </c>
      <c r="F137" s="442">
        <v>175764.88724928125</v>
      </c>
      <c r="G137" s="397">
        <v>246507.80948910999</v>
      </c>
      <c r="H137" s="397">
        <v>230326.72068118199</v>
      </c>
      <c r="I137" s="397">
        <v>228862.69357230701</v>
      </c>
      <c r="J137" s="397">
        <v>172971.829435352</v>
      </c>
      <c r="K137" s="397">
        <v>245708.476669558</v>
      </c>
      <c r="L137" s="397">
        <v>239421.205908345</v>
      </c>
      <c r="M137" s="397">
        <v>239131.63491990199</v>
      </c>
      <c r="N137" s="397">
        <v>230131.384319879</v>
      </c>
      <c r="O137" s="397">
        <v>229862.82811753801</v>
      </c>
      <c r="P137" s="397">
        <v>207343.49748616086</v>
      </c>
      <c r="Q137" s="397">
        <v>179210.39295783476</v>
      </c>
      <c r="R137" s="397">
        <v>188665.73407269127</v>
      </c>
    </row>
    <row r="138" spans="1:18" ht="15" customHeight="1">
      <c r="A138" s="149"/>
      <c r="C138" s="129"/>
      <c r="D138" s="92"/>
      <c r="E138" s="78"/>
      <c r="F138" s="419"/>
      <c r="G138" s="419"/>
      <c r="H138" s="419"/>
      <c r="I138" s="419"/>
      <c r="J138" s="419"/>
      <c r="K138" s="419"/>
      <c r="L138" s="419"/>
      <c r="M138" s="419"/>
      <c r="N138" s="419"/>
      <c r="O138" s="419"/>
      <c r="P138" s="419"/>
      <c r="Q138" s="419"/>
      <c r="R138" s="419"/>
    </row>
    <row r="139" spans="1:18" ht="18">
      <c r="A139" s="149"/>
      <c r="B139" s="310" t="s">
        <v>15</v>
      </c>
      <c r="C139" s="12"/>
      <c r="D139" s="293"/>
      <c r="E139" s="78"/>
      <c r="F139" s="78"/>
      <c r="G139" s="78"/>
      <c r="H139" s="78"/>
      <c r="I139" s="78"/>
      <c r="J139" s="78"/>
      <c r="K139" s="78"/>
      <c r="L139" s="78"/>
      <c r="M139" s="78"/>
      <c r="N139" s="78"/>
      <c r="O139" s="78"/>
      <c r="P139" s="78"/>
      <c r="Q139" s="78"/>
      <c r="R139" s="78"/>
    </row>
    <row r="140" spans="1:18">
      <c r="A140" s="149"/>
      <c r="B140" s="21"/>
      <c r="C140" s="12"/>
      <c r="D140" s="293"/>
      <c r="E140" s="64" t="s">
        <v>137</v>
      </c>
      <c r="F140" s="64" t="s">
        <v>81</v>
      </c>
      <c r="G140" s="64" t="s">
        <v>1</v>
      </c>
      <c r="H140" s="64" t="s">
        <v>2</v>
      </c>
      <c r="I140" s="64" t="s">
        <v>17</v>
      </c>
      <c r="J140" s="64" t="s">
        <v>18</v>
      </c>
      <c r="K140" s="64" t="s">
        <v>20</v>
      </c>
      <c r="L140" s="64" t="s">
        <v>21</v>
      </c>
      <c r="M140" s="64" t="s">
        <v>24</v>
      </c>
      <c r="N140" s="64" t="s">
        <v>25</v>
      </c>
      <c r="O140" s="64" t="s">
        <v>27</v>
      </c>
      <c r="P140" s="64" t="s">
        <v>28</v>
      </c>
      <c r="Q140" s="64" t="s">
        <v>29</v>
      </c>
      <c r="R140" s="64" t="s">
        <v>30</v>
      </c>
    </row>
    <row r="141" spans="1:18">
      <c r="A141" s="149">
        <v>19</v>
      </c>
      <c r="B141" s="52" t="s">
        <v>321</v>
      </c>
      <c r="C141" s="40"/>
      <c r="D141" s="298"/>
      <c r="E141" s="301">
        <f t="shared" ref="E141:R141" si="14">E85+E129+E131</f>
        <v>1295452.6915378601</v>
      </c>
      <c r="F141" s="301">
        <f t="shared" si="14"/>
        <v>924996.54071814113</v>
      </c>
      <c r="G141" s="316">
        <f t="shared" si="14"/>
        <v>1093968.3063780339</v>
      </c>
      <c r="H141" s="316">
        <f t="shared" si="14"/>
        <v>1020506.7083373255</v>
      </c>
      <c r="I141" s="316">
        <f t="shared" si="14"/>
        <v>1014844.4881000613</v>
      </c>
      <c r="J141" s="316">
        <f t="shared" si="14"/>
        <v>952877.30759505648</v>
      </c>
      <c r="K141" s="316">
        <f t="shared" si="14"/>
        <v>1026055.7130358608</v>
      </c>
      <c r="L141" s="316">
        <f t="shared" si="14"/>
        <v>1024441.1298339722</v>
      </c>
      <c r="M141" s="316">
        <f t="shared" si="14"/>
        <v>1022212.7144218259</v>
      </c>
      <c r="N141" s="316">
        <f t="shared" si="14"/>
        <v>1012832.4249842878</v>
      </c>
      <c r="O141" s="316">
        <f t="shared" si="14"/>
        <v>1009499.6115294424</v>
      </c>
      <c r="P141" s="316">
        <f t="shared" si="14"/>
        <v>977764.22146489704</v>
      </c>
      <c r="Q141" s="316">
        <f t="shared" si="14"/>
        <v>929890.22898904723</v>
      </c>
      <c r="R141" s="316">
        <f t="shared" si="14"/>
        <v>904857.05358641548</v>
      </c>
    </row>
    <row r="142" spans="1:18" s="289" customFormat="1">
      <c r="A142" s="299" t="s">
        <v>305</v>
      </c>
      <c r="B142" s="216" t="s">
        <v>325</v>
      </c>
      <c r="C142" s="294"/>
      <c r="D142" s="298"/>
      <c r="E142" s="301">
        <f t="shared" ref="E142:R142" si="15">E82</f>
        <v>0</v>
      </c>
      <c r="F142" s="301">
        <f t="shared" si="15"/>
        <v>0</v>
      </c>
      <c r="G142" s="316">
        <f t="shared" si="15"/>
        <v>0</v>
      </c>
      <c r="H142" s="316">
        <f t="shared" si="15"/>
        <v>0</v>
      </c>
      <c r="I142" s="316">
        <f t="shared" si="15"/>
        <v>0</v>
      </c>
      <c r="J142" s="316">
        <f t="shared" si="15"/>
        <v>0</v>
      </c>
      <c r="K142" s="316">
        <f t="shared" si="15"/>
        <v>0</v>
      </c>
      <c r="L142" s="316">
        <f t="shared" si="15"/>
        <v>0</v>
      </c>
      <c r="M142" s="316">
        <f t="shared" si="15"/>
        <v>0</v>
      </c>
      <c r="N142" s="316">
        <f t="shared" si="15"/>
        <v>0</v>
      </c>
      <c r="O142" s="316">
        <f t="shared" si="15"/>
        <v>0</v>
      </c>
      <c r="P142" s="316">
        <f t="shared" si="15"/>
        <v>0</v>
      </c>
      <c r="Q142" s="316">
        <f t="shared" si="15"/>
        <v>0</v>
      </c>
      <c r="R142" s="316">
        <f t="shared" si="15"/>
        <v>0</v>
      </c>
    </row>
    <row r="143" spans="1:18" s="289" customFormat="1">
      <c r="A143" s="149">
        <v>20</v>
      </c>
      <c r="B143" s="416" t="s">
        <v>368</v>
      </c>
      <c r="C143" s="294"/>
      <c r="D143" s="298"/>
      <c r="E143" s="301">
        <f>E136-E137</f>
        <v>-348804.45170346403</v>
      </c>
      <c r="F143" s="301">
        <f>F136-F137</f>
        <v>-18746.414987591037</v>
      </c>
      <c r="G143" s="297">
        <f t="shared" ref="G143:R143" si="16">G136-G137</f>
        <v>-151944.85981978534</v>
      </c>
      <c r="H143" s="297">
        <f>H136-H137</f>
        <v>-81478.99809953518</v>
      </c>
      <c r="I143" s="297">
        <f t="shared" si="16"/>
        <v>-79444.790168182575</v>
      </c>
      <c r="J143" s="297">
        <f t="shared" si="16"/>
        <v>-20550.116917850391</v>
      </c>
      <c r="K143" s="297">
        <f t="shared" si="16"/>
        <v>-95194.713567437313</v>
      </c>
      <c r="L143" s="297">
        <f t="shared" si="16"/>
        <v>-94424.082136202051</v>
      </c>
      <c r="M143" s="297">
        <f t="shared" si="16"/>
        <v>-92232.954877134267</v>
      </c>
      <c r="N143" s="297">
        <f t="shared" si="16"/>
        <v>-82694.232564780104</v>
      </c>
      <c r="O143" s="297">
        <f t="shared" si="16"/>
        <v>-79139.887803222315</v>
      </c>
      <c r="P143" s="297">
        <f t="shared" si="16"/>
        <v>-46785.816417289345</v>
      </c>
      <c r="Q143" s="297">
        <f>Q136-Q137</f>
        <v>1702.336221371108</v>
      </c>
      <c r="R143" s="297">
        <f t="shared" si="16"/>
        <v>7022.4762315358385</v>
      </c>
    </row>
    <row r="144" spans="1:18">
      <c r="A144" s="312">
        <v>21</v>
      </c>
      <c r="B144" s="295" t="s">
        <v>306</v>
      </c>
      <c r="C144" s="40"/>
      <c r="D144" s="81"/>
      <c r="E144" s="301">
        <f>E141-E142+E143</f>
        <v>946648.23983439605</v>
      </c>
      <c r="F144" s="301">
        <f t="shared" ref="F144:R144" si="17">F141-F142+F143</f>
        <v>906250.12573055015</v>
      </c>
      <c r="G144" s="316">
        <f t="shared" si="17"/>
        <v>942023.4465582486</v>
      </c>
      <c r="H144" s="316">
        <f t="shared" si="17"/>
        <v>939027.71023779036</v>
      </c>
      <c r="I144" s="316">
        <f t="shared" si="17"/>
        <v>935399.69793187873</v>
      </c>
      <c r="J144" s="316">
        <f>J141-J142+J143</f>
        <v>932327.19067720603</v>
      </c>
      <c r="K144" s="316">
        <f t="shared" si="17"/>
        <v>930860.99946842343</v>
      </c>
      <c r="L144" s="316">
        <f t="shared" si="17"/>
        <v>930017.04769777018</v>
      </c>
      <c r="M144" s="316">
        <f t="shared" si="17"/>
        <v>929979.75954469165</v>
      </c>
      <c r="N144" s="316">
        <f t="shared" si="17"/>
        <v>930138.19241950777</v>
      </c>
      <c r="O144" s="316">
        <f t="shared" si="17"/>
        <v>930359.72372622008</v>
      </c>
      <c r="P144" s="316">
        <f t="shared" si="17"/>
        <v>930978.40504760772</v>
      </c>
      <c r="Q144" s="316">
        <f t="shared" si="17"/>
        <v>931592.56521041831</v>
      </c>
      <c r="R144" s="316">
        <f t="shared" si="17"/>
        <v>911879.52981795138</v>
      </c>
    </row>
    <row r="145" spans="1:18">
      <c r="A145" s="149">
        <v>22</v>
      </c>
      <c r="B145" s="52" t="s">
        <v>97</v>
      </c>
      <c r="C145" s="40"/>
      <c r="D145" s="81"/>
      <c r="E145" s="301">
        <f t="shared" ref="E145:R145" si="18">E17</f>
        <v>946648</v>
      </c>
      <c r="F145" s="301">
        <f t="shared" si="18"/>
        <v>906250</v>
      </c>
      <c r="G145" s="82">
        <f t="shared" si="18"/>
        <v>942023.44655824907</v>
      </c>
      <c r="H145" s="297">
        <f t="shared" si="18"/>
        <v>939027.71023779048</v>
      </c>
      <c r="I145" s="297">
        <f t="shared" si="18"/>
        <v>935399.69793187897</v>
      </c>
      <c r="J145" s="297">
        <f t="shared" si="18"/>
        <v>932327.19067720685</v>
      </c>
      <c r="K145" s="297">
        <f t="shared" si="18"/>
        <v>930860.99946842343</v>
      </c>
      <c r="L145" s="297">
        <f t="shared" si="18"/>
        <v>930017.04769777041</v>
      </c>
      <c r="M145" s="297">
        <f t="shared" si="18"/>
        <v>929979.75954469142</v>
      </c>
      <c r="N145" s="297">
        <f t="shared" si="18"/>
        <v>930138.19241950824</v>
      </c>
      <c r="O145" s="297">
        <f t="shared" si="18"/>
        <v>930334.72372622055</v>
      </c>
      <c r="P145" s="297">
        <f t="shared" si="18"/>
        <v>930953.40504760738</v>
      </c>
      <c r="Q145" s="297">
        <f t="shared" si="18"/>
        <v>931567.56521041843</v>
      </c>
      <c r="R145" s="297">
        <f t="shared" si="18"/>
        <v>933233.43460147933</v>
      </c>
    </row>
    <row r="146" spans="1:18">
      <c r="A146" s="149">
        <v>23</v>
      </c>
      <c r="B146" s="52" t="s">
        <v>307</v>
      </c>
      <c r="C146" s="40"/>
      <c r="D146" s="298"/>
      <c r="E146" s="301">
        <f>E144-E145</f>
        <v>0.23983439605217427</v>
      </c>
      <c r="F146" s="301">
        <f>F144-F145</f>
        <v>0.12573055014945567</v>
      </c>
      <c r="G146" s="297">
        <f t="shared" ref="G146:R146" si="19">G144-G145</f>
        <v>0</v>
      </c>
      <c r="H146" s="297">
        <f t="shared" si="19"/>
        <v>0</v>
      </c>
      <c r="I146" s="297">
        <f>I144-I145</f>
        <v>0</v>
      </c>
      <c r="J146" s="297">
        <f t="shared" si="19"/>
        <v>0</v>
      </c>
      <c r="K146" s="297">
        <f t="shared" si="19"/>
        <v>0</v>
      </c>
      <c r="L146" s="297">
        <f t="shared" si="19"/>
        <v>0</v>
      </c>
      <c r="M146" s="297">
        <f t="shared" si="19"/>
        <v>0</v>
      </c>
      <c r="N146" s="297">
        <f t="shared" si="19"/>
        <v>0</v>
      </c>
      <c r="O146" s="297">
        <f t="shared" si="19"/>
        <v>24.999999999534339</v>
      </c>
      <c r="P146" s="297">
        <f t="shared" si="19"/>
        <v>25.000000000349246</v>
      </c>
      <c r="Q146" s="297">
        <f t="shared" si="19"/>
        <v>24.999999999883585</v>
      </c>
      <c r="R146" s="297">
        <f t="shared" si="19"/>
        <v>-21353.904783527949</v>
      </c>
    </row>
    <row r="147" spans="1:18" s="2" customFormat="1">
      <c r="A147" s="151"/>
      <c r="B147" s="35"/>
      <c r="C147" s="35"/>
      <c r="D147" s="136"/>
      <c r="E147" s="5"/>
      <c r="F147" s="5"/>
      <c r="G147" s="5"/>
      <c r="H147" s="5"/>
      <c r="I147" s="5"/>
      <c r="J147" s="5"/>
      <c r="K147" s="5"/>
      <c r="L147" s="5"/>
      <c r="M147" s="5"/>
      <c r="N147" s="5"/>
      <c r="O147" s="5"/>
      <c r="P147" s="1"/>
      <c r="Q147" s="1"/>
      <c r="R147" s="1"/>
    </row>
    <row r="148" spans="1:18">
      <c r="A148" s="149"/>
    </row>
    <row r="149" spans="1:18">
      <c r="A149" s="149"/>
    </row>
    <row r="150" spans="1:18">
      <c r="A150" s="149"/>
    </row>
    <row r="151" spans="1:18">
      <c r="A151" s="149"/>
    </row>
    <row r="152" spans="1:18">
      <c r="A152" s="149"/>
    </row>
    <row r="153" spans="1:18">
      <c r="A153" s="149"/>
    </row>
    <row r="154" spans="1:18">
      <c r="A154" s="149"/>
    </row>
    <row r="155" spans="1:18">
      <c r="A155" s="149"/>
    </row>
    <row r="156" spans="1:18">
      <c r="A156" s="149"/>
    </row>
    <row r="157" spans="1:18">
      <c r="A157" s="149"/>
    </row>
  </sheetData>
  <dataConsolidate/>
  <mergeCells count="3">
    <mergeCell ref="E9:F9"/>
    <mergeCell ref="C14:C17"/>
    <mergeCell ref="C12:C13"/>
  </mergeCells>
  <dataValidations count="1">
    <dataValidation type="list" allowBlank="1" showInputMessage="1" showErrorMessage="1" sqref="D29:D33 D43">
      <formula1>#REF!</formula1>
    </dataValidation>
  </dataValidations>
  <printOptions horizontalCentered="1"/>
  <pageMargins left="0.44" right="0.5" top="0.52" bottom="0.42" header="0.52" footer="0.4"/>
  <pageSetup scale="32"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S177"/>
  <sheetViews>
    <sheetView showGridLines="0" view="pageBreakPreview" zoomScale="80" zoomScaleNormal="55" zoomScaleSheetLayoutView="80" workbookViewId="0">
      <pane xSplit="4" ySplit="12" topLeftCell="E112" activePane="bottomRight" state="frozen"/>
      <selection pane="topRight" activeCell="E1" sqref="E1"/>
      <selection pane="bottomLeft" activeCell="A13" sqref="A13"/>
      <selection pane="bottomRight" activeCell="E91" sqref="E91"/>
    </sheetView>
  </sheetViews>
  <sheetFormatPr defaultColWidth="9" defaultRowHeight="15.6"/>
  <cols>
    <col min="1" max="1" width="9" style="158"/>
    <col min="2" max="2" width="67.19921875" style="35" customWidth="1"/>
    <col min="3" max="3" width="15" style="35" customWidth="1"/>
    <col min="4" max="4" width="19.09765625" style="35" customWidth="1"/>
    <col min="5" max="15" width="11.59765625" style="5" customWidth="1"/>
    <col min="16" max="18" width="11.59765625" style="1" customWidth="1"/>
    <col min="19" max="131" width="7.09765625" style="1" customWidth="1"/>
    <col min="132" max="16384" width="9" style="1"/>
  </cols>
  <sheetData>
    <row r="1" spans="1:18" s="2" customFormat="1">
      <c r="A1" s="155"/>
      <c r="B1" s="21" t="s">
        <v>22</v>
      </c>
      <c r="C1" s="21"/>
      <c r="D1" s="12"/>
      <c r="E1" s="4"/>
      <c r="F1" s="4"/>
      <c r="G1" s="4"/>
      <c r="H1" s="4"/>
      <c r="I1" s="4"/>
      <c r="J1" s="4"/>
      <c r="K1" s="4"/>
      <c r="L1" s="4"/>
      <c r="M1" s="4"/>
      <c r="N1" s="4"/>
    </row>
    <row r="2" spans="1:18" s="2" customFormat="1">
      <c r="A2" s="155"/>
      <c r="B2" s="21" t="s">
        <v>23</v>
      </c>
      <c r="C2" s="21"/>
      <c r="D2" s="12"/>
      <c r="E2" s="4"/>
      <c r="F2" s="4"/>
      <c r="G2" s="4"/>
      <c r="H2" s="4"/>
      <c r="I2" s="4"/>
      <c r="J2" s="4"/>
      <c r="K2" s="4"/>
      <c r="L2" s="4"/>
      <c r="M2" s="4"/>
      <c r="N2" s="4"/>
    </row>
    <row r="3" spans="1:18" s="3" customFormat="1">
      <c r="A3" s="155"/>
      <c r="B3" s="139" t="s">
        <v>266</v>
      </c>
      <c r="C3" s="22"/>
      <c r="D3" s="17"/>
    </row>
    <row r="4" spans="1:18" s="3" customFormat="1">
      <c r="A4" s="155"/>
      <c r="B4" s="26" t="s">
        <v>185</v>
      </c>
      <c r="C4" s="22"/>
      <c r="D4" s="16"/>
    </row>
    <row r="5" spans="1:18" s="3" customFormat="1">
      <c r="A5" s="155"/>
      <c r="B5" s="302" t="s">
        <v>191</v>
      </c>
      <c r="C5" s="22"/>
      <c r="D5" s="16"/>
    </row>
    <row r="6" spans="1:18" s="3" customFormat="1">
      <c r="A6" s="155"/>
      <c r="B6" s="16"/>
      <c r="D6" s="16"/>
    </row>
    <row r="7" spans="1:18" s="3" customFormat="1" ht="15.75" customHeight="1">
      <c r="A7" s="155"/>
      <c r="B7" s="154" t="s">
        <v>333</v>
      </c>
      <c r="C7" s="12"/>
      <c r="D7" s="12"/>
      <c r="E7" s="11"/>
      <c r="F7" s="11"/>
      <c r="G7" s="11"/>
      <c r="I7" s="8"/>
      <c r="J7" s="6"/>
      <c r="K7" s="6"/>
      <c r="L7" s="6"/>
      <c r="M7" s="6"/>
      <c r="N7" s="6"/>
      <c r="O7" s="6"/>
    </row>
    <row r="8" spans="1:18" s="3" customFormat="1">
      <c r="A8" s="155"/>
      <c r="B8" s="21"/>
      <c r="C8" s="13"/>
      <c r="D8" s="21"/>
      <c r="E8" s="55"/>
      <c r="F8" s="55"/>
      <c r="G8" s="55"/>
      <c r="H8" s="55"/>
      <c r="I8" s="55"/>
      <c r="J8" s="56" t="s">
        <v>3</v>
      </c>
      <c r="K8" s="57"/>
      <c r="L8" s="57"/>
      <c r="M8" s="57"/>
      <c r="N8" s="57"/>
      <c r="O8" s="58"/>
      <c r="P8" s="59"/>
      <c r="Q8" s="59"/>
      <c r="R8" s="59"/>
    </row>
    <row r="9" spans="1:18" s="3" customFormat="1">
      <c r="A9" s="155"/>
      <c r="B9" s="13"/>
      <c r="C9" s="13"/>
      <c r="D9" s="21"/>
      <c r="E9" s="78" t="s">
        <v>82</v>
      </c>
      <c r="F9" s="78"/>
      <c r="G9" s="60"/>
      <c r="H9" s="61"/>
      <c r="I9" s="61"/>
      <c r="J9" s="62"/>
      <c r="K9" s="63"/>
      <c r="L9" s="63"/>
      <c r="M9" s="63"/>
      <c r="N9" s="63"/>
      <c r="O9" s="58"/>
      <c r="P9" s="59"/>
      <c r="Q9" s="59"/>
      <c r="R9" s="59"/>
    </row>
    <row r="10" spans="1:18" ht="15.75" customHeight="1">
      <c r="B10" s="308" t="s">
        <v>288</v>
      </c>
      <c r="C10" s="473"/>
      <c r="D10" s="474"/>
      <c r="E10" s="167" t="s">
        <v>378</v>
      </c>
      <c r="F10" s="78"/>
      <c r="G10" s="76"/>
      <c r="H10" s="76"/>
      <c r="I10" s="76"/>
      <c r="J10" s="76"/>
      <c r="K10" s="76"/>
      <c r="L10" s="76"/>
      <c r="M10" s="76"/>
      <c r="N10" s="76"/>
      <c r="O10" s="76"/>
      <c r="P10" s="76"/>
      <c r="Q10" s="76"/>
      <c r="R10" s="76"/>
    </row>
    <row r="11" spans="1:18" ht="15.75" customHeight="1">
      <c r="B11" s="27" t="s">
        <v>278</v>
      </c>
      <c r="C11" s="32"/>
      <c r="D11" s="77"/>
      <c r="G11" s="78"/>
      <c r="H11" s="78"/>
      <c r="I11" s="78"/>
      <c r="J11" s="78"/>
      <c r="K11" s="78"/>
      <c r="L11" s="78"/>
      <c r="M11" s="78"/>
      <c r="N11" s="78"/>
      <c r="O11" s="79"/>
      <c r="P11" s="79"/>
      <c r="Q11" s="79"/>
      <c r="R11" s="79"/>
    </row>
    <row r="12" spans="1:18">
      <c r="A12" s="149"/>
      <c r="B12" s="34" t="s">
        <v>43</v>
      </c>
      <c r="C12" s="75"/>
      <c r="D12" s="80" t="s">
        <v>98</v>
      </c>
      <c r="E12" s="64" t="s">
        <v>137</v>
      </c>
      <c r="F12" s="64" t="s">
        <v>81</v>
      </c>
      <c r="G12" s="64" t="s">
        <v>1</v>
      </c>
      <c r="H12" s="64" t="s">
        <v>2</v>
      </c>
      <c r="I12" s="64" t="s">
        <v>17</v>
      </c>
      <c r="J12" s="64" t="s">
        <v>18</v>
      </c>
      <c r="K12" s="64" t="s">
        <v>20</v>
      </c>
      <c r="L12" s="64" t="s">
        <v>21</v>
      </c>
      <c r="M12" s="64" t="s">
        <v>24</v>
      </c>
      <c r="N12" s="64" t="s">
        <v>25</v>
      </c>
      <c r="O12" s="64" t="s">
        <v>27</v>
      </c>
      <c r="P12" s="64" t="s">
        <v>28</v>
      </c>
      <c r="Q12" s="64" t="s">
        <v>29</v>
      </c>
      <c r="R12" s="64" t="s">
        <v>30</v>
      </c>
    </row>
    <row r="13" spans="1:18">
      <c r="A13" s="149" t="s">
        <v>84</v>
      </c>
      <c r="B13" s="14" t="str">
        <f>CRAT!B26</f>
        <v>Collierville</v>
      </c>
      <c r="C13" s="199"/>
      <c r="D13" s="66">
        <v>0</v>
      </c>
      <c r="E13" s="163">
        <v>0</v>
      </c>
      <c r="F13" s="163">
        <v>0</v>
      </c>
      <c r="G13" s="66">
        <v>0</v>
      </c>
      <c r="H13" s="66">
        <f t="shared" ref="H13:R13" si="0">$D$13</f>
        <v>0</v>
      </c>
      <c r="I13" s="66">
        <f t="shared" si="0"/>
        <v>0</v>
      </c>
      <c r="J13" s="66">
        <f t="shared" si="0"/>
        <v>0</v>
      </c>
      <c r="K13" s="66">
        <f t="shared" si="0"/>
        <v>0</v>
      </c>
      <c r="L13" s="66">
        <f t="shared" si="0"/>
        <v>0</v>
      </c>
      <c r="M13" s="66">
        <f t="shared" si="0"/>
        <v>0</v>
      </c>
      <c r="N13" s="66">
        <f t="shared" si="0"/>
        <v>0</v>
      </c>
      <c r="O13" s="66">
        <f t="shared" si="0"/>
        <v>0</v>
      </c>
      <c r="P13" s="66">
        <f t="shared" si="0"/>
        <v>0</v>
      </c>
      <c r="Q13" s="66">
        <f t="shared" si="0"/>
        <v>0</v>
      </c>
      <c r="R13" s="66">
        <f t="shared" si="0"/>
        <v>0</v>
      </c>
    </row>
    <row r="14" spans="1:18">
      <c r="A14" s="149" t="s">
        <v>85</v>
      </c>
      <c r="B14" s="44" t="str">
        <f>CRAT!B27</f>
        <v>Palo Alto COBUG Natural Gas Reciprocating Engine</v>
      </c>
      <c r="C14" s="199"/>
      <c r="D14" s="437">
        <f>1226/2205</f>
        <v>0.55600907029478464</v>
      </c>
      <c r="E14" s="301">
        <f>EBT!E28*GEAT!$D$14</f>
        <v>8.228934240362813</v>
      </c>
      <c r="F14" s="301">
        <f>EBT!F28*GEAT!$D$14</f>
        <v>16.680272108843539</v>
      </c>
      <c r="G14" s="301">
        <f>EBT!G28*GEAT!$D$14</f>
        <v>13.900226757369616</v>
      </c>
      <c r="H14" s="301">
        <f>EBT!H28*GEAT!$D$14</f>
        <v>13.900226757369616</v>
      </c>
      <c r="I14" s="301">
        <f>EBT!I28*GEAT!$D$14</f>
        <v>13.900226757369616</v>
      </c>
      <c r="J14" s="301">
        <f>EBT!J28*GEAT!$D$14</f>
        <v>13.900226757369616</v>
      </c>
      <c r="K14" s="301">
        <f>EBT!K28*GEAT!$D$14</f>
        <v>13.900226757369616</v>
      </c>
      <c r="L14" s="301">
        <f>EBT!L28*GEAT!$D$14</f>
        <v>13.900226757369616</v>
      </c>
      <c r="M14" s="301">
        <f>EBT!M28*GEAT!$D$14</f>
        <v>13.900226757369616</v>
      </c>
      <c r="N14" s="301">
        <f>EBT!N28*GEAT!$D$14</f>
        <v>13.900226757369616</v>
      </c>
      <c r="O14" s="301">
        <f>EBT!O28*GEAT!$D$14</f>
        <v>13.900226757369616</v>
      </c>
      <c r="P14" s="301">
        <f>EBT!P28*GEAT!$D$14</f>
        <v>13.900226757369616</v>
      </c>
      <c r="Q14" s="301">
        <f>EBT!Q28*GEAT!$D$14</f>
        <v>13.900226757369616</v>
      </c>
      <c r="R14" s="301">
        <f>EBT!R28*GEAT!$D$14</f>
        <v>13.900226757369616</v>
      </c>
    </row>
    <row r="15" spans="1:18">
      <c r="A15" s="149" t="s">
        <v>86</v>
      </c>
      <c r="B15" s="36"/>
      <c r="C15" s="199"/>
      <c r="D15" s="66"/>
      <c r="E15" s="164"/>
      <c r="F15" s="164"/>
      <c r="G15" s="82"/>
      <c r="H15" s="82"/>
      <c r="I15" s="82"/>
      <c r="J15" s="82"/>
      <c r="K15" s="82"/>
      <c r="L15" s="82"/>
      <c r="M15" s="82"/>
      <c r="N15" s="82"/>
      <c r="O15" s="67"/>
      <c r="P15" s="67"/>
      <c r="Q15" s="67"/>
      <c r="R15" s="67"/>
    </row>
    <row r="16" spans="1:18">
      <c r="A16" s="149" t="s">
        <v>87</v>
      </c>
      <c r="B16" s="14"/>
      <c r="C16" s="199"/>
      <c r="D16" s="66"/>
      <c r="E16" s="163"/>
      <c r="F16" s="163"/>
      <c r="G16" s="66"/>
      <c r="H16" s="66"/>
      <c r="I16" s="66"/>
      <c r="J16" s="66"/>
      <c r="K16" s="66"/>
      <c r="L16" s="66"/>
      <c r="M16" s="66"/>
      <c r="N16" s="66"/>
      <c r="O16" s="67"/>
      <c r="P16" s="67"/>
      <c r="Q16" s="67"/>
      <c r="R16" s="67"/>
    </row>
    <row r="17" spans="1:18" s="289" customFormat="1">
      <c r="A17" s="299" t="s">
        <v>88</v>
      </c>
      <c r="B17" s="39"/>
      <c r="C17" s="199"/>
      <c r="D17" s="66"/>
      <c r="E17" s="165"/>
      <c r="F17" s="165"/>
      <c r="G17" s="85"/>
      <c r="H17" s="85"/>
      <c r="I17" s="85"/>
      <c r="J17" s="85"/>
      <c r="K17" s="85"/>
      <c r="L17" s="85"/>
      <c r="M17" s="85"/>
      <c r="N17" s="85"/>
      <c r="O17" s="86"/>
      <c r="P17" s="86"/>
      <c r="Q17" s="86"/>
      <c r="R17" s="86"/>
    </row>
    <row r="18" spans="1:18" s="289" customFormat="1">
      <c r="A18" s="299" t="s">
        <v>89</v>
      </c>
      <c r="B18" s="39"/>
      <c r="C18" s="199"/>
      <c r="D18" s="66"/>
      <c r="E18" s="165"/>
      <c r="F18" s="165"/>
      <c r="G18" s="85"/>
      <c r="H18" s="85"/>
      <c r="I18" s="85"/>
      <c r="J18" s="85"/>
      <c r="K18" s="85"/>
      <c r="L18" s="85"/>
      <c r="M18" s="85"/>
      <c r="N18" s="85"/>
      <c r="O18" s="86"/>
      <c r="P18" s="86"/>
      <c r="Q18" s="86"/>
      <c r="R18" s="86"/>
    </row>
    <row r="19" spans="1:18" s="289" customFormat="1">
      <c r="A19" s="299" t="s">
        <v>90</v>
      </c>
      <c r="B19" s="39"/>
      <c r="C19" s="199"/>
      <c r="D19" s="66"/>
      <c r="E19" s="165"/>
      <c r="F19" s="165"/>
      <c r="G19" s="85"/>
      <c r="H19" s="85"/>
      <c r="I19" s="85"/>
      <c r="J19" s="85"/>
      <c r="K19" s="85"/>
      <c r="L19" s="85"/>
      <c r="M19" s="85"/>
      <c r="N19" s="85"/>
      <c r="O19" s="86"/>
      <c r="P19" s="86"/>
      <c r="Q19" s="86"/>
      <c r="R19" s="86"/>
    </row>
    <row r="20" spans="1:18">
      <c r="A20" s="149"/>
      <c r="B20" s="43"/>
      <c r="C20" s="12"/>
      <c r="D20" s="21"/>
      <c r="E20" s="98"/>
      <c r="F20" s="99"/>
      <c r="G20" s="99"/>
      <c r="H20" s="99"/>
      <c r="I20" s="99"/>
      <c r="J20" s="99"/>
      <c r="K20" s="99"/>
      <c r="L20" s="99"/>
      <c r="M20" s="99"/>
      <c r="N20" s="99"/>
      <c r="O20" s="100"/>
      <c r="P20" s="100"/>
      <c r="Q20" s="100"/>
      <c r="R20" s="101"/>
    </row>
    <row r="21" spans="1:18">
      <c r="A21" s="149"/>
      <c r="B21" s="27" t="s">
        <v>277</v>
      </c>
      <c r="C21" s="33"/>
      <c r="D21" s="27"/>
      <c r="E21" s="111"/>
      <c r="F21" s="112"/>
      <c r="G21" s="112"/>
      <c r="H21" s="112"/>
      <c r="I21" s="112"/>
      <c r="J21" s="112"/>
      <c r="K21" s="112"/>
      <c r="L21" s="112"/>
      <c r="M21" s="112"/>
      <c r="N21" s="112"/>
      <c r="O21" s="104"/>
      <c r="P21" s="104"/>
      <c r="Q21" s="104"/>
      <c r="R21" s="105"/>
    </row>
    <row r="22" spans="1:18">
      <c r="A22" s="149"/>
      <c r="B22" s="34" t="s">
        <v>36</v>
      </c>
      <c r="C22" s="75"/>
      <c r="D22" s="80" t="s">
        <v>99</v>
      </c>
      <c r="E22" s="106"/>
      <c r="F22" s="107"/>
      <c r="G22" s="107"/>
      <c r="H22" s="107"/>
      <c r="I22" s="107"/>
      <c r="J22" s="107"/>
      <c r="K22" s="107"/>
      <c r="L22" s="107"/>
      <c r="M22" s="107"/>
      <c r="N22" s="107"/>
      <c r="O22" s="108"/>
      <c r="P22" s="108"/>
      <c r="Q22" s="108"/>
      <c r="R22" s="109"/>
    </row>
    <row r="23" spans="1:18">
      <c r="A23" s="299" t="s">
        <v>91</v>
      </c>
      <c r="B23" s="14" t="str">
        <f>CRAT!B36</f>
        <v>Western Base Resource Generation</v>
      </c>
      <c r="C23" s="199"/>
      <c r="D23" s="66">
        <v>0</v>
      </c>
      <c r="E23" s="166">
        <v>0</v>
      </c>
      <c r="F23" s="166">
        <v>0</v>
      </c>
      <c r="G23" s="66">
        <f>$D$23</f>
        <v>0</v>
      </c>
      <c r="H23" s="66">
        <f t="shared" ref="H23:R23" si="1">$D$23</f>
        <v>0</v>
      </c>
      <c r="I23" s="66">
        <f t="shared" si="1"/>
        <v>0</v>
      </c>
      <c r="J23" s="66">
        <f t="shared" si="1"/>
        <v>0</v>
      </c>
      <c r="K23" s="66">
        <f t="shared" si="1"/>
        <v>0</v>
      </c>
      <c r="L23" s="66">
        <f t="shared" si="1"/>
        <v>0</v>
      </c>
      <c r="M23" s="66">
        <f t="shared" si="1"/>
        <v>0</v>
      </c>
      <c r="N23" s="66">
        <f t="shared" si="1"/>
        <v>0</v>
      </c>
      <c r="O23" s="66">
        <f t="shared" si="1"/>
        <v>0</v>
      </c>
      <c r="P23" s="66">
        <f t="shared" si="1"/>
        <v>0</v>
      </c>
      <c r="Q23" s="66">
        <f t="shared" si="1"/>
        <v>0</v>
      </c>
      <c r="R23" s="66">
        <f t="shared" si="1"/>
        <v>0</v>
      </c>
    </row>
    <row r="24" spans="1:18" s="289" customFormat="1">
      <c r="A24" s="299" t="s">
        <v>80</v>
      </c>
      <c r="B24" s="14"/>
      <c r="C24" s="199"/>
      <c r="D24" s="66"/>
      <c r="E24" s="166"/>
      <c r="F24" s="166"/>
      <c r="G24" s="89"/>
      <c r="H24" s="89"/>
      <c r="I24" s="89"/>
      <c r="J24" s="89"/>
      <c r="K24" s="89"/>
      <c r="L24" s="89"/>
      <c r="M24" s="89"/>
      <c r="N24" s="89"/>
      <c r="O24" s="90"/>
      <c r="P24" s="90"/>
      <c r="Q24" s="90"/>
      <c r="R24" s="90"/>
    </row>
    <row r="25" spans="1:18">
      <c r="A25" s="149" t="s">
        <v>92</v>
      </c>
      <c r="B25" s="36"/>
      <c r="C25" s="199"/>
      <c r="D25" s="66"/>
      <c r="E25" s="164"/>
      <c r="F25" s="164"/>
      <c r="G25" s="82"/>
      <c r="H25" s="82"/>
      <c r="I25" s="82"/>
      <c r="J25" s="82"/>
      <c r="K25" s="82"/>
      <c r="L25" s="82"/>
      <c r="M25" s="82"/>
      <c r="N25" s="82"/>
      <c r="O25" s="67"/>
      <c r="P25" s="67"/>
      <c r="Q25" s="67"/>
      <c r="R25" s="67"/>
    </row>
    <row r="26" spans="1:18">
      <c r="A26" s="149" t="s">
        <v>235</v>
      </c>
      <c r="B26" s="14"/>
      <c r="C26" s="199"/>
      <c r="D26" s="66"/>
      <c r="E26" s="163"/>
      <c r="F26" s="163"/>
      <c r="G26" s="66"/>
      <c r="H26" s="66"/>
      <c r="I26" s="66"/>
      <c r="J26" s="66"/>
      <c r="K26" s="66"/>
      <c r="L26" s="66"/>
      <c r="M26" s="66"/>
      <c r="N26" s="66"/>
      <c r="O26" s="67"/>
      <c r="P26" s="67"/>
      <c r="Q26" s="67"/>
      <c r="R26" s="67"/>
    </row>
    <row r="27" spans="1:18">
      <c r="A27" s="299" t="s">
        <v>236</v>
      </c>
      <c r="B27" s="14"/>
      <c r="C27" s="199"/>
      <c r="D27" s="66"/>
      <c r="E27" s="163"/>
      <c r="F27" s="163"/>
      <c r="G27" s="66"/>
      <c r="H27" s="66"/>
      <c r="I27" s="66"/>
      <c r="J27" s="66"/>
      <c r="K27" s="66"/>
      <c r="L27" s="66"/>
      <c r="M27" s="66"/>
      <c r="N27" s="66"/>
      <c r="O27" s="67"/>
      <c r="P27" s="67"/>
      <c r="Q27" s="67"/>
      <c r="R27" s="67"/>
    </row>
    <row r="28" spans="1:18" s="289" customFormat="1">
      <c r="A28" s="299" t="s">
        <v>237</v>
      </c>
      <c r="B28" s="39"/>
      <c r="C28" s="226"/>
      <c r="D28" s="85"/>
      <c r="E28" s="165"/>
      <c r="F28" s="165"/>
      <c r="G28" s="85"/>
      <c r="H28" s="85"/>
      <c r="I28" s="85"/>
      <c r="J28" s="85"/>
      <c r="K28" s="85"/>
      <c r="L28" s="85"/>
      <c r="M28" s="85"/>
      <c r="N28" s="85"/>
      <c r="O28" s="86"/>
      <c r="P28" s="86"/>
      <c r="Q28" s="86"/>
      <c r="R28" s="86"/>
    </row>
    <row r="29" spans="1:18" s="289" customFormat="1">
      <c r="A29" s="299" t="s">
        <v>238</v>
      </c>
      <c r="B29" s="39"/>
      <c r="C29" s="226"/>
      <c r="D29" s="85"/>
      <c r="E29" s="165"/>
      <c r="F29" s="165"/>
      <c r="G29" s="85"/>
      <c r="H29" s="85"/>
      <c r="I29" s="85"/>
      <c r="J29" s="85"/>
      <c r="K29" s="85"/>
      <c r="L29" s="85"/>
      <c r="M29" s="85"/>
      <c r="N29" s="85"/>
      <c r="O29" s="86"/>
      <c r="P29" s="86"/>
      <c r="Q29" s="86"/>
      <c r="R29" s="86"/>
    </row>
    <row r="30" spans="1:18" s="289" customFormat="1">
      <c r="B30" s="206"/>
      <c r="C30" s="332"/>
      <c r="D30" s="332"/>
      <c r="E30" s="333"/>
      <c r="F30" s="333"/>
      <c r="G30" s="333"/>
      <c r="H30" s="333"/>
      <c r="I30" s="333"/>
      <c r="J30" s="333"/>
      <c r="K30" s="333"/>
      <c r="L30" s="333"/>
      <c r="M30" s="333"/>
      <c r="N30" s="333"/>
      <c r="O30" s="334"/>
      <c r="P30" s="334"/>
      <c r="Q30" s="334"/>
      <c r="R30" s="334"/>
    </row>
    <row r="31" spans="1:18" ht="31.2">
      <c r="A31" s="149">
        <v>1</v>
      </c>
      <c r="B31" s="227" t="s">
        <v>115</v>
      </c>
      <c r="C31" s="322"/>
      <c r="D31" s="324"/>
      <c r="E31" s="319">
        <f t="shared" ref="E31:R31" si="2">SUM(E13:E19,E23:E30)</f>
        <v>8.228934240362813</v>
      </c>
      <c r="F31" s="323">
        <f t="shared" si="2"/>
        <v>16.680272108843539</v>
      </c>
      <c r="G31" s="323">
        <f t="shared" si="2"/>
        <v>13.900226757369616</v>
      </c>
      <c r="H31" s="319">
        <f t="shared" si="2"/>
        <v>13.900226757369616</v>
      </c>
      <c r="I31" s="319">
        <f t="shared" si="2"/>
        <v>13.900226757369616</v>
      </c>
      <c r="J31" s="319">
        <f t="shared" si="2"/>
        <v>13.900226757369616</v>
      </c>
      <c r="K31" s="319">
        <f t="shared" si="2"/>
        <v>13.900226757369616</v>
      </c>
      <c r="L31" s="319">
        <f t="shared" si="2"/>
        <v>13.900226757369616</v>
      </c>
      <c r="M31" s="319">
        <f t="shared" si="2"/>
        <v>13.900226757369616</v>
      </c>
      <c r="N31" s="319">
        <f t="shared" si="2"/>
        <v>13.900226757369616</v>
      </c>
      <c r="O31" s="319">
        <f t="shared" si="2"/>
        <v>13.900226757369616</v>
      </c>
      <c r="P31" s="319">
        <f t="shared" si="2"/>
        <v>13.900226757369616</v>
      </c>
      <c r="Q31" s="319">
        <f t="shared" si="2"/>
        <v>13.900226757369616</v>
      </c>
      <c r="R31" s="319">
        <f t="shared" si="2"/>
        <v>13.900226757369616</v>
      </c>
    </row>
    <row r="32" spans="1:18">
      <c r="A32" s="149"/>
      <c r="B32" s="33"/>
      <c r="C32" s="33"/>
      <c r="D32" s="27"/>
      <c r="E32" s="115"/>
      <c r="F32" s="116"/>
      <c r="G32" s="116"/>
      <c r="H32" s="116"/>
      <c r="I32" s="116"/>
      <c r="J32" s="116"/>
      <c r="K32" s="116"/>
      <c r="L32" s="116"/>
      <c r="M32" s="116"/>
      <c r="N32" s="116"/>
      <c r="O32" s="116"/>
      <c r="P32" s="116"/>
      <c r="Q32" s="116"/>
      <c r="R32" s="131"/>
    </row>
    <row r="33" spans="1:18">
      <c r="A33" s="149"/>
      <c r="B33" s="27" t="s">
        <v>281</v>
      </c>
      <c r="C33" s="33"/>
      <c r="D33" s="21"/>
      <c r="E33" s="102"/>
      <c r="F33" s="103"/>
      <c r="G33" s="103"/>
      <c r="H33" s="103"/>
      <c r="I33" s="103"/>
      <c r="J33" s="103"/>
      <c r="K33" s="103"/>
      <c r="L33" s="103"/>
      <c r="M33" s="103"/>
      <c r="N33" s="103"/>
      <c r="O33" s="104"/>
      <c r="P33" s="104"/>
      <c r="Q33" s="104"/>
      <c r="R33" s="105"/>
    </row>
    <row r="34" spans="1:18">
      <c r="A34" s="149"/>
      <c r="B34" s="21" t="s">
        <v>35</v>
      </c>
      <c r="C34" s="12"/>
      <c r="D34" s="80" t="s">
        <v>99</v>
      </c>
      <c r="E34" s="106"/>
      <c r="F34" s="107"/>
      <c r="G34" s="107"/>
      <c r="H34" s="107"/>
      <c r="I34" s="107"/>
      <c r="J34" s="107"/>
      <c r="K34" s="107"/>
      <c r="L34" s="107"/>
      <c r="M34" s="107"/>
      <c r="N34" s="107"/>
      <c r="O34" s="108"/>
      <c r="P34" s="108"/>
      <c r="Q34" s="108"/>
      <c r="R34" s="109"/>
    </row>
    <row r="35" spans="1:18">
      <c r="A35" s="299" t="s">
        <v>105</v>
      </c>
      <c r="B35" s="14" t="str">
        <f>CRAT!B48</f>
        <v>New Spicer Hydroelectric</v>
      </c>
      <c r="C35" s="40"/>
      <c r="D35" s="441">
        <v>0</v>
      </c>
      <c r="E35" s="185">
        <f>$D$35*EBT!E48</f>
        <v>0</v>
      </c>
      <c r="F35" s="185">
        <f>$D$35*EBT!F48</f>
        <v>0</v>
      </c>
      <c r="G35" s="124">
        <f>$D$35*EBT!G48</f>
        <v>0</v>
      </c>
      <c r="H35" s="124">
        <f>$D$35*EBT!H48</f>
        <v>0</v>
      </c>
      <c r="I35" s="124">
        <f>$D$35*EBT!I48</f>
        <v>0</v>
      </c>
      <c r="J35" s="124">
        <f>$D$35*EBT!J48</f>
        <v>0</v>
      </c>
      <c r="K35" s="124">
        <f>$D$35*EBT!K48</f>
        <v>0</v>
      </c>
      <c r="L35" s="124">
        <f>$D$35*EBT!L48</f>
        <v>0</v>
      </c>
      <c r="M35" s="124">
        <f>$D$35*EBT!M48</f>
        <v>0</v>
      </c>
      <c r="N35" s="124">
        <f>$D$35*EBT!N48</f>
        <v>0</v>
      </c>
      <c r="O35" s="124">
        <f>$D$35*EBT!O48</f>
        <v>0</v>
      </c>
      <c r="P35" s="124">
        <f>$D$35*EBT!P48</f>
        <v>0</v>
      </c>
      <c r="Q35" s="124">
        <f>$D$35*EBT!Q48</f>
        <v>0</v>
      </c>
      <c r="R35" s="124">
        <f>$D$35*EBT!R48</f>
        <v>0</v>
      </c>
    </row>
    <row r="36" spans="1:18">
      <c r="A36" s="299" t="s">
        <v>106</v>
      </c>
      <c r="B36" s="14"/>
      <c r="C36" s="40"/>
      <c r="D36" s="97"/>
      <c r="E36" s="184"/>
      <c r="F36" s="184"/>
      <c r="G36" s="118"/>
      <c r="H36" s="118"/>
      <c r="I36" s="118"/>
      <c r="J36" s="118"/>
      <c r="K36" s="118"/>
      <c r="L36" s="118"/>
      <c r="M36" s="118"/>
      <c r="N36" s="127"/>
      <c r="O36" s="119"/>
      <c r="P36" s="119"/>
      <c r="Q36" s="119"/>
      <c r="R36" s="119"/>
    </row>
    <row r="37" spans="1:18">
      <c r="A37" s="299" t="s">
        <v>107</v>
      </c>
      <c r="B37" s="14"/>
      <c r="C37" s="40"/>
      <c r="D37" s="97"/>
      <c r="E37" s="184"/>
      <c r="F37" s="184"/>
      <c r="G37" s="118"/>
      <c r="H37" s="118"/>
      <c r="I37" s="118"/>
      <c r="J37" s="118"/>
      <c r="K37" s="118"/>
      <c r="L37" s="118"/>
      <c r="M37" s="118"/>
      <c r="N37" s="127"/>
      <c r="O37" s="119"/>
      <c r="P37" s="119"/>
      <c r="Q37" s="119"/>
      <c r="R37" s="119"/>
    </row>
    <row r="38" spans="1:18" s="289" customFormat="1">
      <c r="A38" s="299" t="s">
        <v>108</v>
      </c>
      <c r="B38" s="14"/>
      <c r="C38" s="294"/>
      <c r="D38" s="97"/>
      <c r="E38" s="184"/>
      <c r="F38" s="191"/>
      <c r="G38" s="118"/>
      <c r="H38" s="118"/>
      <c r="I38" s="118"/>
      <c r="J38" s="118"/>
      <c r="K38" s="118"/>
      <c r="L38" s="118"/>
      <c r="M38" s="118"/>
      <c r="N38" s="127"/>
      <c r="O38" s="119"/>
      <c r="P38" s="119"/>
      <c r="Q38" s="119"/>
      <c r="R38" s="119"/>
    </row>
    <row r="39" spans="1:18" s="289" customFormat="1">
      <c r="A39" s="299" t="s">
        <v>239</v>
      </c>
      <c r="B39" s="14"/>
      <c r="C39" s="294"/>
      <c r="D39" s="97"/>
      <c r="E39" s="184"/>
      <c r="F39" s="191"/>
      <c r="G39" s="118"/>
      <c r="H39" s="118"/>
      <c r="I39" s="118"/>
      <c r="J39" s="118"/>
      <c r="K39" s="118"/>
      <c r="L39" s="118"/>
      <c r="M39" s="118"/>
      <c r="N39" s="127"/>
      <c r="O39" s="119"/>
      <c r="P39" s="119"/>
      <c r="Q39" s="119"/>
      <c r="R39" s="119"/>
    </row>
    <row r="40" spans="1:18" s="289" customFormat="1">
      <c r="A40" s="299" t="s">
        <v>240</v>
      </c>
      <c r="B40" s="14"/>
      <c r="C40" s="294"/>
      <c r="D40" s="97"/>
      <c r="E40" s="184"/>
      <c r="F40" s="191"/>
      <c r="G40" s="118"/>
      <c r="H40" s="118"/>
      <c r="I40" s="118"/>
      <c r="J40" s="118"/>
      <c r="K40" s="118"/>
      <c r="L40" s="118"/>
      <c r="M40" s="118"/>
      <c r="N40" s="127"/>
      <c r="O40" s="119"/>
      <c r="P40" s="119"/>
      <c r="Q40" s="119"/>
      <c r="R40" s="119"/>
    </row>
    <row r="41" spans="1:18" s="289" customFormat="1">
      <c r="A41" s="299" t="s">
        <v>241</v>
      </c>
      <c r="B41" s="14"/>
      <c r="C41" s="294"/>
      <c r="D41" s="97"/>
      <c r="E41" s="184"/>
      <c r="F41" s="191"/>
      <c r="G41" s="118"/>
      <c r="H41" s="118"/>
      <c r="I41" s="118"/>
      <c r="J41" s="118"/>
      <c r="K41" s="118"/>
      <c r="L41" s="118"/>
      <c r="M41" s="118"/>
      <c r="N41" s="127"/>
      <c r="O41" s="119"/>
      <c r="P41" s="119"/>
      <c r="Q41" s="119"/>
      <c r="R41" s="119"/>
    </row>
    <row r="42" spans="1:18">
      <c r="A42" s="1"/>
      <c r="B42" s="43"/>
      <c r="C42" s="43"/>
      <c r="D42" s="87"/>
      <c r="E42" s="98"/>
      <c r="F42" s="99"/>
      <c r="G42" s="99"/>
      <c r="H42" s="99"/>
      <c r="I42" s="99"/>
      <c r="J42" s="99"/>
      <c r="K42" s="99"/>
      <c r="L42" s="99"/>
      <c r="M42" s="99"/>
      <c r="N42" s="99"/>
      <c r="O42" s="100"/>
      <c r="P42" s="100"/>
      <c r="Q42" s="100"/>
      <c r="R42" s="101"/>
    </row>
    <row r="43" spans="1:18">
      <c r="A43" s="149"/>
      <c r="B43" s="27" t="s">
        <v>283</v>
      </c>
      <c r="C43" s="12"/>
      <c r="D43" s="27"/>
      <c r="E43" s="111"/>
      <c r="F43" s="112"/>
      <c r="G43" s="112"/>
      <c r="H43" s="112"/>
      <c r="I43" s="112"/>
      <c r="J43" s="112"/>
      <c r="K43" s="112"/>
      <c r="L43" s="112"/>
      <c r="M43" s="112"/>
      <c r="N43" s="112"/>
      <c r="O43" s="104"/>
      <c r="P43" s="104"/>
      <c r="Q43" s="104"/>
      <c r="R43" s="105"/>
    </row>
    <row r="44" spans="1:18">
      <c r="A44" s="149"/>
      <c r="B44" s="21" t="s">
        <v>36</v>
      </c>
      <c r="C44" s="12"/>
      <c r="D44" s="80" t="s">
        <v>99</v>
      </c>
      <c r="E44" s="113"/>
      <c r="F44" s="114"/>
      <c r="G44" s="114"/>
      <c r="H44" s="114"/>
      <c r="I44" s="114"/>
      <c r="J44" s="114"/>
      <c r="K44" s="114"/>
      <c r="L44" s="114"/>
      <c r="M44" s="114"/>
      <c r="N44" s="114"/>
      <c r="O44" s="108"/>
      <c r="P44" s="108"/>
      <c r="Q44" s="108"/>
      <c r="R44" s="109"/>
    </row>
    <row r="45" spans="1:18">
      <c r="A45" s="299" t="s">
        <v>242</v>
      </c>
      <c r="B45" s="44" t="str">
        <f>CRAT!B67</f>
        <v>PROJECT #1 - HIGHWINDS</v>
      </c>
      <c r="C45" s="40"/>
      <c r="D45" s="438">
        <v>0</v>
      </c>
      <c r="E45" s="185">
        <f>$D$35*EBT!E59</f>
        <v>0</v>
      </c>
      <c r="F45" s="185">
        <f>$D$35*EBT!F59</f>
        <v>0</v>
      </c>
      <c r="G45" s="124">
        <f>$D$35*EBT!G59</f>
        <v>0</v>
      </c>
      <c r="H45" s="124">
        <f>$D$35*EBT!H59</f>
        <v>0</v>
      </c>
      <c r="I45" s="124">
        <f>$D$35*EBT!I59</f>
        <v>0</v>
      </c>
      <c r="J45" s="124">
        <f>$D$35*EBT!J59</f>
        <v>0</v>
      </c>
      <c r="K45" s="124">
        <f>$D$35*EBT!K59</f>
        <v>0</v>
      </c>
      <c r="L45" s="124">
        <f>$D$35*EBT!L59</f>
        <v>0</v>
      </c>
      <c r="M45" s="124">
        <f>$D$35*EBT!M59</f>
        <v>0</v>
      </c>
      <c r="N45" s="124">
        <f>$D$35*EBT!N59</f>
        <v>0</v>
      </c>
      <c r="O45" s="124">
        <f>$D$35*EBT!O59</f>
        <v>0</v>
      </c>
      <c r="P45" s="124">
        <f>$D$35*EBT!P59</f>
        <v>0</v>
      </c>
      <c r="Q45" s="124">
        <f>$D$35*EBT!Q59</f>
        <v>0</v>
      </c>
      <c r="R45" s="124">
        <f>$D$35*EBT!R59</f>
        <v>0</v>
      </c>
    </row>
    <row r="46" spans="1:18" s="289" customFormat="1">
      <c r="A46" s="299" t="s">
        <v>109</v>
      </c>
      <c r="B46" s="44" t="str">
        <f>CRAT!B68</f>
        <v>PROJECT #2 - SHILOH #1</v>
      </c>
      <c r="C46" s="328"/>
      <c r="D46" s="438">
        <v>0</v>
      </c>
      <c r="E46" s="185">
        <f>$D$35*EBT!E60</f>
        <v>0</v>
      </c>
      <c r="F46" s="185">
        <f>$D$35*EBT!F60</f>
        <v>0</v>
      </c>
      <c r="G46" s="124">
        <f>$D$35*EBT!G60</f>
        <v>0</v>
      </c>
      <c r="H46" s="124">
        <f>$D$35*EBT!H60</f>
        <v>0</v>
      </c>
      <c r="I46" s="124">
        <f>$D$35*EBT!I60</f>
        <v>0</v>
      </c>
      <c r="J46" s="124">
        <f>$D$35*EBT!J60</f>
        <v>0</v>
      </c>
      <c r="K46" s="124">
        <f>$D$35*EBT!K60</f>
        <v>0</v>
      </c>
      <c r="L46" s="124">
        <f>$D$35*EBT!L60</f>
        <v>0</v>
      </c>
      <c r="M46" s="124">
        <f>$D$35*EBT!M60</f>
        <v>0</v>
      </c>
      <c r="N46" s="124">
        <f>$D$35*EBT!N60</f>
        <v>0</v>
      </c>
      <c r="O46" s="124">
        <f>$D$35*EBT!O60</f>
        <v>0</v>
      </c>
      <c r="P46" s="124">
        <f>$D$35*EBT!P60</f>
        <v>0</v>
      </c>
      <c r="Q46" s="124">
        <f>$D$35*EBT!Q60</f>
        <v>0</v>
      </c>
      <c r="R46" s="124">
        <f>$D$35*EBT!R60</f>
        <v>0</v>
      </c>
    </row>
    <row r="47" spans="1:18" s="289" customFormat="1">
      <c r="A47" s="299" t="s">
        <v>110</v>
      </c>
      <c r="B47" s="44" t="str">
        <f>CRAT!B69</f>
        <v>Santa Cruz (Buena Vist Landfill)</v>
      </c>
      <c r="C47" s="328"/>
      <c r="D47" s="438">
        <v>0</v>
      </c>
      <c r="E47" s="185">
        <f>$D$35*EBT!E61</f>
        <v>0</v>
      </c>
      <c r="F47" s="185">
        <f>$D$35*EBT!F61</f>
        <v>0</v>
      </c>
      <c r="G47" s="124">
        <f>$D$35*EBT!G61</f>
        <v>0</v>
      </c>
      <c r="H47" s="124">
        <f>$D$35*EBT!H61</f>
        <v>0</v>
      </c>
      <c r="I47" s="124">
        <f>$D$35*EBT!I61</f>
        <v>0</v>
      </c>
      <c r="J47" s="124">
        <f>$D$35*EBT!J61</f>
        <v>0</v>
      </c>
      <c r="K47" s="124">
        <f>$D$35*EBT!K61</f>
        <v>0</v>
      </c>
      <c r="L47" s="124">
        <f>$D$35*EBT!L61</f>
        <v>0</v>
      </c>
      <c r="M47" s="124">
        <f>$D$35*EBT!M61</f>
        <v>0</v>
      </c>
      <c r="N47" s="124">
        <f>$D$35*EBT!N61</f>
        <v>0</v>
      </c>
      <c r="O47" s="124">
        <f>$D$35*EBT!O61</f>
        <v>0</v>
      </c>
      <c r="P47" s="124">
        <f>$D$35*EBT!P61</f>
        <v>0</v>
      </c>
      <c r="Q47" s="124">
        <f>$D$35*EBT!Q61</f>
        <v>0</v>
      </c>
      <c r="R47" s="124">
        <f>$D$35*EBT!R61</f>
        <v>0</v>
      </c>
    </row>
    <row r="48" spans="1:18" s="289" customFormat="1">
      <c r="A48" s="299" t="s">
        <v>111</v>
      </c>
      <c r="B48" s="44" t="str">
        <f>CRAT!B70</f>
        <v>Ox Mountain (Half Moon Bay)</v>
      </c>
      <c r="C48" s="328"/>
      <c r="D48" s="438">
        <v>0</v>
      </c>
      <c r="E48" s="185">
        <f>$D$35*EBT!E62</f>
        <v>0</v>
      </c>
      <c r="F48" s="185">
        <f>$D$35*EBT!F62</f>
        <v>0</v>
      </c>
      <c r="G48" s="124">
        <f>$D$35*EBT!G62</f>
        <v>0</v>
      </c>
      <c r="H48" s="124">
        <f>$D$35*EBT!H62</f>
        <v>0</v>
      </c>
      <c r="I48" s="124">
        <f>$D$35*EBT!I62</f>
        <v>0</v>
      </c>
      <c r="J48" s="124">
        <f>$D$35*EBT!J62</f>
        <v>0</v>
      </c>
      <c r="K48" s="124">
        <f>$D$35*EBT!K62</f>
        <v>0</v>
      </c>
      <c r="L48" s="124">
        <f>$D$35*EBT!L62</f>
        <v>0</v>
      </c>
      <c r="M48" s="124">
        <f>$D$35*EBT!M62</f>
        <v>0</v>
      </c>
      <c r="N48" s="124">
        <f>$D$35*EBT!N62</f>
        <v>0</v>
      </c>
      <c r="O48" s="124">
        <f>$D$35*EBT!O62</f>
        <v>0</v>
      </c>
      <c r="P48" s="124">
        <f>$D$35*EBT!P62</f>
        <v>0</v>
      </c>
      <c r="Q48" s="124">
        <f>$D$35*EBT!Q62</f>
        <v>0</v>
      </c>
      <c r="R48" s="124">
        <f>$D$35*EBT!R62</f>
        <v>0</v>
      </c>
    </row>
    <row r="49" spans="1:18" s="289" customFormat="1">
      <c r="A49" s="299" t="s">
        <v>112</v>
      </c>
      <c r="B49" s="44" t="str">
        <f>CRAT!B71</f>
        <v>Keller Canyon</v>
      </c>
      <c r="C49" s="328"/>
      <c r="D49" s="438">
        <v>0</v>
      </c>
      <c r="E49" s="185">
        <f>$D$35*EBT!E63</f>
        <v>0</v>
      </c>
      <c r="F49" s="185">
        <f>$D$35*EBT!F63</f>
        <v>0</v>
      </c>
      <c r="G49" s="124">
        <f>$D$35*EBT!G63</f>
        <v>0</v>
      </c>
      <c r="H49" s="124">
        <f>$D$35*EBT!H63</f>
        <v>0</v>
      </c>
      <c r="I49" s="124">
        <f>$D$35*EBT!I63</f>
        <v>0</v>
      </c>
      <c r="J49" s="124">
        <f>$D$35*EBT!J63</f>
        <v>0</v>
      </c>
      <c r="K49" s="124">
        <f>$D$35*EBT!K63</f>
        <v>0</v>
      </c>
      <c r="L49" s="124">
        <f>$D$35*EBT!L63</f>
        <v>0</v>
      </c>
      <c r="M49" s="124">
        <f>$D$35*EBT!M63</f>
        <v>0</v>
      </c>
      <c r="N49" s="124">
        <f>$D$35*EBT!N63</f>
        <v>0</v>
      </c>
      <c r="O49" s="124">
        <f>$D$35*EBT!O63</f>
        <v>0</v>
      </c>
      <c r="P49" s="124">
        <f>$D$35*EBT!P63</f>
        <v>0</v>
      </c>
      <c r="Q49" s="124">
        <f>$D$35*EBT!Q63</f>
        <v>0</v>
      </c>
      <c r="R49" s="124">
        <f>$D$35*EBT!R63</f>
        <v>0</v>
      </c>
    </row>
    <row r="50" spans="1:18" s="289" customFormat="1">
      <c r="A50" s="299" t="s">
        <v>243</v>
      </c>
      <c r="B50" s="44" t="str">
        <f>CRAT!B72</f>
        <v>Johnson Canyon (Ameresco)</v>
      </c>
      <c r="C50" s="328"/>
      <c r="D50" s="438">
        <v>0</v>
      </c>
      <c r="E50" s="185">
        <f>$D$35*EBT!E64</f>
        <v>0</v>
      </c>
      <c r="F50" s="185">
        <f>$D$35*EBT!F64</f>
        <v>0</v>
      </c>
      <c r="G50" s="124">
        <f>$D$35*EBT!G64</f>
        <v>0</v>
      </c>
      <c r="H50" s="124">
        <f>$D$35*EBT!H64</f>
        <v>0</v>
      </c>
      <c r="I50" s="124">
        <f>$D$35*EBT!I64</f>
        <v>0</v>
      </c>
      <c r="J50" s="124">
        <f>$D$35*EBT!J64</f>
        <v>0</v>
      </c>
      <c r="K50" s="124">
        <f>$D$35*EBT!K64</f>
        <v>0</v>
      </c>
      <c r="L50" s="124">
        <f>$D$35*EBT!L64</f>
        <v>0</v>
      </c>
      <c r="M50" s="124">
        <f>$D$35*EBT!M64</f>
        <v>0</v>
      </c>
      <c r="N50" s="124">
        <f>$D$35*EBT!N64</f>
        <v>0</v>
      </c>
      <c r="O50" s="124">
        <f>$D$35*EBT!O64</f>
        <v>0</v>
      </c>
      <c r="P50" s="124">
        <f>$D$35*EBT!P64</f>
        <v>0</v>
      </c>
      <c r="Q50" s="124">
        <f>$D$35*EBT!Q64</f>
        <v>0</v>
      </c>
      <c r="R50" s="124">
        <f>$D$35*EBT!R64</f>
        <v>0</v>
      </c>
    </row>
    <row r="51" spans="1:18" s="289" customFormat="1">
      <c r="A51" s="299" t="s">
        <v>244</v>
      </c>
      <c r="B51" s="44" t="str">
        <f>CRAT!B73</f>
        <v>San Joaquin (Ameresco)</v>
      </c>
      <c r="C51" s="328"/>
      <c r="D51" s="438">
        <v>0</v>
      </c>
      <c r="E51" s="185">
        <f>$D$35*EBT!E65</f>
        <v>0</v>
      </c>
      <c r="F51" s="185">
        <f>$D$35*EBT!F65</f>
        <v>0</v>
      </c>
      <c r="G51" s="124">
        <f>$D$35*EBT!G65</f>
        <v>0</v>
      </c>
      <c r="H51" s="124">
        <f>$D$35*EBT!H65</f>
        <v>0</v>
      </c>
      <c r="I51" s="124">
        <f>$D$35*EBT!I65</f>
        <v>0</v>
      </c>
      <c r="J51" s="124">
        <f>$D$35*EBT!J65</f>
        <v>0</v>
      </c>
      <c r="K51" s="124">
        <f>$D$35*EBT!K65</f>
        <v>0</v>
      </c>
      <c r="L51" s="124">
        <f>$D$35*EBT!L65</f>
        <v>0</v>
      </c>
      <c r="M51" s="124">
        <f>$D$35*EBT!M65</f>
        <v>0</v>
      </c>
      <c r="N51" s="124">
        <f>$D$35*EBT!N65</f>
        <v>0</v>
      </c>
      <c r="O51" s="124">
        <f>$D$35*EBT!O65</f>
        <v>0</v>
      </c>
      <c r="P51" s="124">
        <f>$D$35*EBT!P65</f>
        <v>0</v>
      </c>
      <c r="Q51" s="124">
        <f>$D$35*EBT!Q65</f>
        <v>0</v>
      </c>
      <c r="R51" s="124">
        <f>$D$35*EBT!R65</f>
        <v>0</v>
      </c>
    </row>
    <row r="52" spans="1:18" s="289" customFormat="1">
      <c r="A52" s="299" t="s">
        <v>350</v>
      </c>
      <c r="B52" s="44" t="str">
        <f>CRAT!B74</f>
        <v>EE Kettleman Land</v>
      </c>
      <c r="C52" s="328"/>
      <c r="D52" s="438">
        <v>0</v>
      </c>
      <c r="E52" s="185">
        <f>$D$35*EBT!E66</f>
        <v>0</v>
      </c>
      <c r="F52" s="185">
        <f>$D$35*EBT!F66</f>
        <v>0</v>
      </c>
      <c r="G52" s="124">
        <f>$D$35*EBT!G66</f>
        <v>0</v>
      </c>
      <c r="H52" s="124">
        <f>$D$35*EBT!H66</f>
        <v>0</v>
      </c>
      <c r="I52" s="124">
        <f>$D$35*EBT!I66</f>
        <v>0</v>
      </c>
      <c r="J52" s="124">
        <f>$D$35*EBT!J66</f>
        <v>0</v>
      </c>
      <c r="K52" s="124">
        <f>$D$35*EBT!K66</f>
        <v>0</v>
      </c>
      <c r="L52" s="124">
        <f>$D$35*EBT!L66</f>
        <v>0</v>
      </c>
      <c r="M52" s="124">
        <f>$D$35*EBT!M66</f>
        <v>0</v>
      </c>
      <c r="N52" s="124">
        <f>$D$35*EBT!N66</f>
        <v>0</v>
      </c>
      <c r="O52" s="124">
        <f>$D$35*EBT!O66</f>
        <v>0</v>
      </c>
      <c r="P52" s="124">
        <f>$D$35*EBT!P66</f>
        <v>0</v>
      </c>
      <c r="Q52" s="124">
        <f>$D$35*EBT!Q66</f>
        <v>0</v>
      </c>
      <c r="R52" s="124">
        <f>$D$35*EBT!R66</f>
        <v>0</v>
      </c>
    </row>
    <row r="53" spans="1:18" s="289" customFormat="1">
      <c r="A53" s="299" t="s">
        <v>350</v>
      </c>
      <c r="B53" s="44" t="str">
        <f>CRAT!B75</f>
        <v>Elevation Solar C</v>
      </c>
      <c r="C53" s="328"/>
      <c r="D53" s="438">
        <v>0</v>
      </c>
      <c r="E53" s="185">
        <f>$D$35*EBT!E67</f>
        <v>0</v>
      </c>
      <c r="F53" s="185">
        <f>$D$35*EBT!F67</f>
        <v>0</v>
      </c>
      <c r="G53" s="124">
        <f>$D$35*EBT!G67</f>
        <v>0</v>
      </c>
      <c r="H53" s="124">
        <f>$D$35*EBT!H67</f>
        <v>0</v>
      </c>
      <c r="I53" s="124">
        <f>$D$35*EBT!I67</f>
        <v>0</v>
      </c>
      <c r="J53" s="124">
        <f>$D$35*EBT!J67</f>
        <v>0</v>
      </c>
      <c r="K53" s="124">
        <f>$D$35*EBT!K67</f>
        <v>0</v>
      </c>
      <c r="L53" s="124">
        <f>$D$35*EBT!L67</f>
        <v>0</v>
      </c>
      <c r="M53" s="124">
        <f>$D$35*EBT!M67</f>
        <v>0</v>
      </c>
      <c r="N53" s="124">
        <f>$D$35*EBT!N67</f>
        <v>0</v>
      </c>
      <c r="O53" s="124">
        <f>$D$35*EBT!O67</f>
        <v>0</v>
      </c>
      <c r="P53" s="124">
        <f>$D$35*EBT!P67</f>
        <v>0</v>
      </c>
      <c r="Q53" s="124">
        <f>$D$35*EBT!Q67</f>
        <v>0</v>
      </c>
      <c r="R53" s="124">
        <f>$D$35*EBT!R67</f>
        <v>0</v>
      </c>
    </row>
    <row r="54" spans="1:18" s="289" customFormat="1">
      <c r="A54" s="299" t="s">
        <v>350</v>
      </c>
      <c r="B54" s="44" t="str">
        <f>CRAT!B76</f>
        <v>Western Antelope Blue Sky Ranch B</v>
      </c>
      <c r="C54" s="328"/>
      <c r="D54" s="438">
        <v>0</v>
      </c>
      <c r="E54" s="185">
        <f>$D$35*EBT!E68</f>
        <v>0</v>
      </c>
      <c r="F54" s="185">
        <f>$D$35*EBT!F68</f>
        <v>0</v>
      </c>
      <c r="G54" s="124">
        <f>$D$35*EBT!G68</f>
        <v>0</v>
      </c>
      <c r="H54" s="124">
        <f>$D$35*EBT!H68</f>
        <v>0</v>
      </c>
      <c r="I54" s="124">
        <f>$D$35*EBT!I68</f>
        <v>0</v>
      </c>
      <c r="J54" s="124">
        <f>$D$35*EBT!J68</f>
        <v>0</v>
      </c>
      <c r="K54" s="124">
        <f>$D$35*EBT!K68</f>
        <v>0</v>
      </c>
      <c r="L54" s="124">
        <f>$D$35*EBT!L68</f>
        <v>0</v>
      </c>
      <c r="M54" s="124">
        <f>$D$35*EBT!M68</f>
        <v>0</v>
      </c>
      <c r="N54" s="124">
        <f>$D$35*EBT!N68</f>
        <v>0</v>
      </c>
      <c r="O54" s="124">
        <f>$D$35*EBT!O68</f>
        <v>0</v>
      </c>
      <c r="P54" s="124">
        <f>$D$35*EBT!P68</f>
        <v>0</v>
      </c>
      <c r="Q54" s="124">
        <f>$D$35*EBT!Q68</f>
        <v>0</v>
      </c>
      <c r="R54" s="124">
        <f>$D$35*EBT!R68</f>
        <v>0</v>
      </c>
    </row>
    <row r="55" spans="1:18" s="289" customFormat="1">
      <c r="A55" s="299" t="s">
        <v>350</v>
      </c>
      <c r="B55" s="44" t="str">
        <f>CRAT!B77</f>
        <v>Frontier Solar</v>
      </c>
      <c r="C55" s="328"/>
      <c r="D55" s="438">
        <v>0</v>
      </c>
      <c r="E55" s="185">
        <f>$D$35*EBT!E69</f>
        <v>0</v>
      </c>
      <c r="F55" s="185">
        <f>$D$35*EBT!F69</f>
        <v>0</v>
      </c>
      <c r="G55" s="124">
        <f>$D$35*EBT!G69</f>
        <v>0</v>
      </c>
      <c r="H55" s="124">
        <f>$D$35*EBT!H69</f>
        <v>0</v>
      </c>
      <c r="I55" s="124">
        <f>$D$35*EBT!I69</f>
        <v>0</v>
      </c>
      <c r="J55" s="124">
        <f>$D$35*EBT!J69</f>
        <v>0</v>
      </c>
      <c r="K55" s="124">
        <f>$D$35*EBT!K69</f>
        <v>0</v>
      </c>
      <c r="L55" s="124">
        <f>$D$35*EBT!L69</f>
        <v>0</v>
      </c>
      <c r="M55" s="124">
        <f>$D$35*EBT!M69</f>
        <v>0</v>
      </c>
      <c r="N55" s="124">
        <f>$D$35*EBT!N69</f>
        <v>0</v>
      </c>
      <c r="O55" s="124">
        <f>$D$35*EBT!O69</f>
        <v>0</v>
      </c>
      <c r="P55" s="124">
        <f>$D$35*EBT!P69</f>
        <v>0</v>
      </c>
      <c r="Q55" s="124">
        <f>$D$35*EBT!Q69</f>
        <v>0</v>
      </c>
      <c r="R55" s="124">
        <f>$D$35*EBT!R69</f>
        <v>0</v>
      </c>
    </row>
    <row r="56" spans="1:18" s="289" customFormat="1">
      <c r="A56" s="299" t="s">
        <v>350</v>
      </c>
      <c r="B56" s="44" t="str">
        <f>CRAT!B78</f>
        <v>Hayworth Solar</v>
      </c>
      <c r="C56" s="328"/>
      <c r="D56" s="438">
        <v>0</v>
      </c>
      <c r="E56" s="185">
        <f>$D$35*EBT!E70</f>
        <v>0</v>
      </c>
      <c r="F56" s="185">
        <f>$D$35*EBT!F70</f>
        <v>0</v>
      </c>
      <c r="G56" s="124">
        <f>$D$35*EBT!G70</f>
        <v>0</v>
      </c>
      <c r="H56" s="124">
        <f>$D$35*EBT!H70</f>
        <v>0</v>
      </c>
      <c r="I56" s="124">
        <f>$D$35*EBT!I70</f>
        <v>0</v>
      </c>
      <c r="J56" s="124">
        <f>$D$35*EBT!J70</f>
        <v>0</v>
      </c>
      <c r="K56" s="124">
        <f>$D$35*EBT!K70</f>
        <v>0</v>
      </c>
      <c r="L56" s="124">
        <f>$D$35*EBT!L70</f>
        <v>0</v>
      </c>
      <c r="M56" s="124">
        <f>$D$35*EBT!M70</f>
        <v>0</v>
      </c>
      <c r="N56" s="124">
        <f>$D$35*EBT!N70</f>
        <v>0</v>
      </c>
      <c r="O56" s="124">
        <f>$D$35*EBT!O70</f>
        <v>0</v>
      </c>
      <c r="P56" s="124">
        <f>$D$35*EBT!P70</f>
        <v>0</v>
      </c>
      <c r="Q56" s="124">
        <f>$D$35*EBT!Q70</f>
        <v>0</v>
      </c>
      <c r="R56" s="124">
        <f>$D$35*EBT!R70</f>
        <v>0</v>
      </c>
    </row>
    <row r="57" spans="1:18" s="289" customFormat="1">
      <c r="A57" s="299" t="s">
        <v>350</v>
      </c>
      <c r="B57" s="44" t="str">
        <f>CRAT!B79</f>
        <v>Wilsona Solar</v>
      </c>
      <c r="C57" s="328"/>
      <c r="D57" s="438">
        <v>0</v>
      </c>
      <c r="E57" s="185">
        <f>$D$35*EBT!E71</f>
        <v>0</v>
      </c>
      <c r="F57" s="185">
        <f>$D$35*EBT!F71</f>
        <v>0</v>
      </c>
      <c r="G57" s="124">
        <f>$D$35*EBT!G71</f>
        <v>0</v>
      </c>
      <c r="H57" s="124">
        <f>$D$35*EBT!H71</f>
        <v>0</v>
      </c>
      <c r="I57" s="124">
        <f>$D$35*EBT!I71</f>
        <v>0</v>
      </c>
      <c r="J57" s="124">
        <f>$D$35*EBT!J71</f>
        <v>0</v>
      </c>
      <c r="K57" s="124">
        <f>$D$35*EBT!K71</f>
        <v>0</v>
      </c>
      <c r="L57" s="124">
        <f>$D$35*EBT!L71</f>
        <v>0</v>
      </c>
      <c r="M57" s="124">
        <f>$D$35*EBT!M71</f>
        <v>0</v>
      </c>
      <c r="N57" s="124">
        <f>$D$35*EBT!N71</f>
        <v>0</v>
      </c>
      <c r="O57" s="124">
        <f>$D$35*EBT!O71</f>
        <v>0</v>
      </c>
      <c r="P57" s="124">
        <f>$D$35*EBT!P71</f>
        <v>0</v>
      </c>
      <c r="Q57" s="124">
        <f>$D$35*EBT!Q71</f>
        <v>0</v>
      </c>
      <c r="R57" s="124">
        <f>$D$35*EBT!R71</f>
        <v>0</v>
      </c>
    </row>
    <row r="58" spans="1:18" s="289" customFormat="1">
      <c r="A58" s="299" t="s">
        <v>350</v>
      </c>
      <c r="B58" s="44" t="str">
        <f>CRAT!B80</f>
        <v>Palo Alto CLEAN Projects</v>
      </c>
      <c r="C58" s="328"/>
      <c r="D58" s="438">
        <v>0</v>
      </c>
      <c r="E58" s="185">
        <f>$D$35*EBT!E72</f>
        <v>0</v>
      </c>
      <c r="F58" s="185">
        <f>$D$35*EBT!F72</f>
        <v>0</v>
      </c>
      <c r="G58" s="124">
        <f>$D$35*EBT!G72</f>
        <v>0</v>
      </c>
      <c r="H58" s="124">
        <f>$D$35*EBT!H72</f>
        <v>0</v>
      </c>
      <c r="I58" s="124">
        <f>$D$35*EBT!I72</f>
        <v>0</v>
      </c>
      <c r="J58" s="124">
        <f>$D$35*EBT!J72</f>
        <v>0</v>
      </c>
      <c r="K58" s="124">
        <f>$D$35*EBT!K72</f>
        <v>0</v>
      </c>
      <c r="L58" s="124">
        <f>$D$35*EBT!L72</f>
        <v>0</v>
      </c>
      <c r="M58" s="124">
        <f>$D$35*EBT!M72</f>
        <v>0</v>
      </c>
      <c r="N58" s="124">
        <f>$D$35*EBT!N72</f>
        <v>0</v>
      </c>
      <c r="O58" s="124">
        <f>$D$35*EBT!O72</f>
        <v>0</v>
      </c>
      <c r="P58" s="124">
        <f>$D$35*EBT!P72</f>
        <v>0</v>
      </c>
      <c r="Q58" s="124">
        <f>$D$35*EBT!Q72</f>
        <v>0</v>
      </c>
      <c r="R58" s="124">
        <f>$D$35*EBT!R72</f>
        <v>0</v>
      </c>
    </row>
    <row r="59" spans="1:18" s="289" customFormat="1">
      <c r="A59" s="299" t="s">
        <v>350</v>
      </c>
      <c r="B59" s="44" t="str">
        <f>EBT!B73</f>
        <v>Western Base Resource - Small Hydro</v>
      </c>
      <c r="C59" s="328"/>
      <c r="D59" s="438">
        <v>0</v>
      </c>
      <c r="E59" s="185">
        <f>$D$35*EBT!E73</f>
        <v>0</v>
      </c>
      <c r="F59" s="185">
        <f>$D$35*EBT!F73</f>
        <v>0</v>
      </c>
      <c r="G59" s="124">
        <f>$D$35*EBT!G73</f>
        <v>0</v>
      </c>
      <c r="H59" s="124">
        <f>$D$35*EBT!H73</f>
        <v>0</v>
      </c>
      <c r="I59" s="124">
        <f>$D$35*EBT!I73</f>
        <v>0</v>
      </c>
      <c r="J59" s="124">
        <f>$D$35*EBT!J73</f>
        <v>0</v>
      </c>
      <c r="K59" s="124">
        <f>$D$35*EBT!K73</f>
        <v>0</v>
      </c>
      <c r="L59" s="124">
        <f>$D$35*EBT!L73</f>
        <v>0</v>
      </c>
      <c r="M59" s="124">
        <f>$D$35*EBT!M73</f>
        <v>0</v>
      </c>
      <c r="N59" s="124">
        <f>$D$35*EBT!N73</f>
        <v>0</v>
      </c>
      <c r="O59" s="124">
        <f>$D$35*EBT!O73</f>
        <v>0</v>
      </c>
      <c r="P59" s="124">
        <f>$D$35*EBT!P73</f>
        <v>0</v>
      </c>
      <c r="Q59" s="124">
        <f>$D$35*EBT!Q73</f>
        <v>0</v>
      </c>
      <c r="R59" s="124">
        <f>$D$35*EBT!R73</f>
        <v>0</v>
      </c>
    </row>
    <row r="60" spans="1:18" s="289" customFormat="1">
      <c r="A60" s="299" t="s">
        <v>350</v>
      </c>
      <c r="B60" s="44"/>
      <c r="C60" s="328"/>
      <c r="D60" s="439"/>
      <c r="E60" s="185"/>
      <c r="F60" s="185"/>
      <c r="G60" s="124"/>
      <c r="H60" s="124"/>
      <c r="I60" s="124"/>
      <c r="J60" s="124"/>
      <c r="K60" s="124"/>
      <c r="L60" s="124"/>
      <c r="M60" s="124"/>
      <c r="N60" s="126"/>
      <c r="O60" s="125"/>
      <c r="P60" s="125"/>
      <c r="Q60" s="125"/>
      <c r="R60" s="125"/>
    </row>
    <row r="61" spans="1:18" s="289" customFormat="1">
      <c r="A61" s="299" t="s">
        <v>350</v>
      </c>
      <c r="B61" s="44"/>
      <c r="C61" s="294"/>
      <c r="D61" s="438"/>
      <c r="E61" s="185"/>
      <c r="F61" s="185"/>
      <c r="G61" s="124"/>
      <c r="H61" s="124"/>
      <c r="I61" s="124"/>
      <c r="J61" s="124"/>
      <c r="K61" s="124"/>
      <c r="L61" s="124"/>
      <c r="M61" s="124"/>
      <c r="N61" s="126"/>
      <c r="O61" s="125"/>
      <c r="P61" s="125"/>
      <c r="Q61" s="125"/>
      <c r="R61" s="125"/>
    </row>
    <row r="62" spans="1:18" s="289" customFormat="1">
      <c r="A62" s="299" t="s">
        <v>350</v>
      </c>
      <c r="B62" s="44"/>
      <c r="C62" s="294"/>
      <c r="D62" s="438"/>
      <c r="E62" s="185"/>
      <c r="F62" s="185"/>
      <c r="G62" s="124"/>
      <c r="H62" s="124"/>
      <c r="I62" s="124"/>
      <c r="J62" s="124"/>
      <c r="K62" s="124"/>
      <c r="L62" s="124"/>
      <c r="M62" s="124"/>
      <c r="N62" s="126"/>
      <c r="O62" s="125"/>
      <c r="P62" s="125"/>
      <c r="Q62" s="125"/>
      <c r="R62" s="125"/>
    </row>
    <row r="63" spans="1:18" s="289" customFormat="1">
      <c r="A63" s="299" t="s">
        <v>350</v>
      </c>
      <c r="B63" s="44"/>
      <c r="C63" s="294"/>
      <c r="D63" s="438"/>
      <c r="E63" s="185"/>
      <c r="F63" s="185"/>
      <c r="G63" s="124"/>
      <c r="H63" s="124"/>
      <c r="I63" s="124"/>
      <c r="J63" s="124"/>
      <c r="K63" s="124"/>
      <c r="L63" s="124"/>
      <c r="M63" s="124"/>
      <c r="N63" s="126"/>
      <c r="O63" s="125"/>
      <c r="P63" s="125"/>
      <c r="Q63" s="125"/>
      <c r="R63" s="125"/>
    </row>
    <row r="64" spans="1:18" s="289" customFormat="1">
      <c r="A64" s="299" t="s">
        <v>350</v>
      </c>
      <c r="B64" s="44"/>
      <c r="C64" s="294"/>
      <c r="D64" s="438"/>
      <c r="E64" s="185"/>
      <c r="F64" s="185"/>
      <c r="G64" s="124"/>
      <c r="H64" s="124"/>
      <c r="I64" s="124"/>
      <c r="J64" s="124"/>
      <c r="K64" s="124"/>
      <c r="L64" s="124"/>
      <c r="M64" s="124"/>
      <c r="N64" s="126"/>
      <c r="O64" s="125"/>
      <c r="P64" s="125"/>
      <c r="Q64" s="125"/>
      <c r="R64" s="125"/>
    </row>
    <row r="65" spans="1:18">
      <c r="A65" s="299" t="s">
        <v>350</v>
      </c>
      <c r="B65" s="44"/>
      <c r="C65" s="40"/>
      <c r="D65" s="438"/>
      <c r="E65" s="184"/>
      <c r="F65" s="184"/>
      <c r="G65" s="118"/>
      <c r="H65" s="118"/>
      <c r="I65" s="118"/>
      <c r="J65" s="118"/>
      <c r="K65" s="118"/>
      <c r="L65" s="118"/>
      <c r="M65" s="118"/>
      <c r="N65" s="127"/>
      <c r="O65" s="119"/>
      <c r="P65" s="119"/>
      <c r="Q65" s="119"/>
      <c r="R65" s="119"/>
    </row>
    <row r="66" spans="1:18">
      <c r="A66" s="1"/>
      <c r="B66" s="44"/>
      <c r="C66" s="40"/>
      <c r="D66" s="438"/>
      <c r="E66" s="184"/>
      <c r="F66" s="184"/>
      <c r="G66" s="118"/>
      <c r="H66" s="118"/>
      <c r="I66" s="118"/>
      <c r="J66" s="118"/>
      <c r="K66" s="118"/>
      <c r="L66" s="118"/>
      <c r="M66" s="118"/>
      <c r="N66" s="127"/>
      <c r="O66" s="119"/>
      <c r="P66" s="119"/>
      <c r="Q66" s="119"/>
      <c r="R66" s="119"/>
    </row>
    <row r="67" spans="1:18">
      <c r="A67" s="149"/>
      <c r="B67" s="206"/>
      <c r="C67" s="207"/>
      <c r="D67" s="440"/>
      <c r="E67" s="208"/>
      <c r="F67" s="208"/>
      <c r="G67" s="208"/>
      <c r="H67" s="208"/>
      <c r="I67" s="208"/>
      <c r="J67" s="208"/>
      <c r="K67" s="208"/>
      <c r="L67" s="208"/>
      <c r="M67" s="208"/>
      <c r="N67" s="203"/>
      <c r="O67" s="205"/>
      <c r="P67" s="205"/>
      <c r="Q67" s="205"/>
      <c r="R67" s="205"/>
    </row>
    <row r="68" spans="1:18">
      <c r="A68" s="149">
        <v>2</v>
      </c>
      <c r="B68" s="228" t="s">
        <v>116</v>
      </c>
      <c r="C68" s="229"/>
      <c r="D68" s="230"/>
      <c r="E68" s="376">
        <f t="shared" ref="E68:R68" si="3">SUM(E35:E41,E45:E66)</f>
        <v>0</v>
      </c>
      <c r="F68" s="376">
        <f t="shared" si="3"/>
        <v>0</v>
      </c>
      <c r="G68" s="70">
        <f t="shared" si="3"/>
        <v>0</v>
      </c>
      <c r="H68" s="70">
        <f t="shared" si="3"/>
        <v>0</v>
      </c>
      <c r="I68" s="70">
        <f t="shared" si="3"/>
        <v>0</v>
      </c>
      <c r="J68" s="70">
        <f t="shared" si="3"/>
        <v>0</v>
      </c>
      <c r="K68" s="70">
        <f t="shared" si="3"/>
        <v>0</v>
      </c>
      <c r="L68" s="70">
        <f t="shared" si="3"/>
        <v>0</v>
      </c>
      <c r="M68" s="70">
        <f t="shared" si="3"/>
        <v>0</v>
      </c>
      <c r="N68" s="70">
        <f t="shared" si="3"/>
        <v>0</v>
      </c>
      <c r="O68" s="70">
        <f t="shared" si="3"/>
        <v>0</v>
      </c>
      <c r="P68" s="70">
        <f t="shared" si="3"/>
        <v>0</v>
      </c>
      <c r="Q68" s="70">
        <f t="shared" si="3"/>
        <v>0</v>
      </c>
      <c r="R68" s="70">
        <f t="shared" si="3"/>
        <v>0</v>
      </c>
    </row>
    <row r="69" spans="1:18">
      <c r="A69" s="149"/>
      <c r="B69" s="213"/>
      <c r="C69" s="214"/>
      <c r="D69" s="222"/>
      <c r="E69" s="223"/>
      <c r="F69" s="223"/>
      <c r="G69" s="223"/>
      <c r="H69" s="223"/>
      <c r="I69" s="223"/>
      <c r="J69" s="223"/>
      <c r="K69" s="223"/>
      <c r="L69" s="223"/>
      <c r="M69" s="223"/>
      <c r="N69" s="223"/>
      <c r="O69" s="223"/>
      <c r="P69" s="223"/>
      <c r="Q69" s="223"/>
      <c r="R69" s="215"/>
    </row>
    <row r="70" spans="1:18" ht="15" customHeight="1">
      <c r="A70" s="149">
        <v>3</v>
      </c>
      <c r="B70" s="218" t="s">
        <v>117</v>
      </c>
      <c r="C70" s="219"/>
      <c r="D70" s="220"/>
      <c r="E70" s="380">
        <f t="shared" ref="E70:R70" si="4">E31+E68</f>
        <v>8.228934240362813</v>
      </c>
      <c r="F70" s="380">
        <f t="shared" si="4"/>
        <v>16.680272108843539</v>
      </c>
      <c r="G70" s="221">
        <f t="shared" si="4"/>
        <v>13.900226757369616</v>
      </c>
      <c r="H70" s="221">
        <f t="shared" si="4"/>
        <v>13.900226757369616</v>
      </c>
      <c r="I70" s="221">
        <f t="shared" si="4"/>
        <v>13.900226757369616</v>
      </c>
      <c r="J70" s="221">
        <f t="shared" si="4"/>
        <v>13.900226757369616</v>
      </c>
      <c r="K70" s="221">
        <f t="shared" si="4"/>
        <v>13.900226757369616</v>
      </c>
      <c r="L70" s="221">
        <f t="shared" si="4"/>
        <v>13.900226757369616</v>
      </c>
      <c r="M70" s="221">
        <f t="shared" si="4"/>
        <v>13.900226757369616</v>
      </c>
      <c r="N70" s="221">
        <f t="shared" si="4"/>
        <v>13.900226757369616</v>
      </c>
      <c r="O70" s="221">
        <f t="shared" si="4"/>
        <v>13.900226757369616</v>
      </c>
      <c r="P70" s="221">
        <f t="shared" si="4"/>
        <v>13.900226757369616</v>
      </c>
      <c r="Q70" s="221">
        <f t="shared" si="4"/>
        <v>13.900226757369616</v>
      </c>
      <c r="R70" s="221">
        <f t="shared" si="4"/>
        <v>13.900226757369616</v>
      </c>
    </row>
    <row r="71" spans="1:18">
      <c r="A71" s="149"/>
      <c r="B71" s="27"/>
      <c r="C71" s="33"/>
      <c r="D71" s="27"/>
      <c r="E71" s="78"/>
      <c r="F71" s="78"/>
      <c r="G71" s="78"/>
      <c r="H71" s="78"/>
      <c r="I71" s="78"/>
      <c r="J71" s="78"/>
      <c r="K71" s="78"/>
      <c r="L71" s="78"/>
      <c r="M71" s="78"/>
      <c r="N71" s="78"/>
      <c r="O71" s="78"/>
      <c r="P71" s="78"/>
      <c r="Q71" s="78"/>
      <c r="R71" s="78"/>
    </row>
    <row r="72" spans="1:18" ht="15" customHeight="1">
      <c r="A72" s="149"/>
      <c r="B72" s="128"/>
      <c r="C72" s="129"/>
      <c r="D72" s="92"/>
      <c r="E72" s="78"/>
      <c r="F72" s="78"/>
      <c r="G72" s="78"/>
      <c r="H72" s="78"/>
      <c r="I72" s="78"/>
      <c r="J72" s="78"/>
      <c r="K72" s="78"/>
      <c r="L72" s="78"/>
      <c r="M72" s="78"/>
      <c r="N72" s="78"/>
      <c r="O72" s="78"/>
      <c r="P72" s="78"/>
      <c r="Q72" s="78"/>
      <c r="R72" s="78"/>
    </row>
    <row r="73" spans="1:18" s="48" customFormat="1" ht="15" customHeight="1">
      <c r="A73" s="150"/>
      <c r="B73" s="308" t="s">
        <v>132</v>
      </c>
      <c r="C73" s="45"/>
      <c r="D73" s="92"/>
      <c r="E73" s="92"/>
      <c r="F73" s="92"/>
      <c r="G73" s="93"/>
      <c r="H73" s="93"/>
      <c r="I73" s="93"/>
      <c r="J73" s="93"/>
      <c r="K73" s="93"/>
      <c r="L73" s="93"/>
      <c r="M73" s="93"/>
      <c r="N73" s="93"/>
      <c r="O73" s="79"/>
      <c r="P73" s="79"/>
      <c r="Q73" s="79"/>
      <c r="R73" s="79"/>
    </row>
    <row r="74" spans="1:18" ht="15" customHeight="1">
      <c r="A74" s="149"/>
      <c r="B74" s="27" t="s">
        <v>284</v>
      </c>
      <c r="C74" s="33"/>
      <c r="D74" s="92"/>
      <c r="E74" s="92"/>
      <c r="F74" s="92"/>
      <c r="G74" s="93"/>
      <c r="H74" s="93"/>
      <c r="I74" s="93"/>
      <c r="J74" s="93"/>
      <c r="K74" s="93"/>
      <c r="L74" s="93"/>
      <c r="M74" s="93"/>
      <c r="N74" s="93"/>
      <c r="O74" s="79"/>
      <c r="P74" s="79"/>
      <c r="Q74" s="79"/>
      <c r="R74" s="79"/>
    </row>
    <row r="75" spans="1:18">
      <c r="A75" s="149"/>
      <c r="B75" s="21" t="s">
        <v>40</v>
      </c>
      <c r="C75" s="32"/>
      <c r="D75" s="80" t="s">
        <v>99</v>
      </c>
      <c r="E75" s="296" t="s">
        <v>137</v>
      </c>
      <c r="F75" s="296" t="s">
        <v>81</v>
      </c>
      <c r="G75" s="64" t="s">
        <v>1</v>
      </c>
      <c r="H75" s="64" t="s">
        <v>2</v>
      </c>
      <c r="I75" s="64" t="s">
        <v>17</v>
      </c>
      <c r="J75" s="64" t="s">
        <v>18</v>
      </c>
      <c r="K75" s="64" t="s">
        <v>20</v>
      </c>
      <c r="L75" s="64" t="s">
        <v>21</v>
      </c>
      <c r="M75" s="64" t="s">
        <v>24</v>
      </c>
      <c r="N75" s="64" t="s">
        <v>25</v>
      </c>
      <c r="O75" s="64" t="s">
        <v>27</v>
      </c>
      <c r="P75" s="64" t="s">
        <v>28</v>
      </c>
      <c r="Q75" s="64" t="s">
        <v>29</v>
      </c>
      <c r="R75" s="64" t="s">
        <v>30</v>
      </c>
    </row>
    <row r="76" spans="1:18" s="2" customFormat="1">
      <c r="A76" s="300" t="s">
        <v>118</v>
      </c>
      <c r="B76" s="130"/>
      <c r="C76" s="194"/>
      <c r="D76" s="231"/>
      <c r="E76" s="285"/>
      <c r="F76" s="285"/>
      <c r="G76" s="118"/>
      <c r="H76" s="118"/>
      <c r="I76" s="118"/>
      <c r="J76" s="118"/>
      <c r="K76" s="118"/>
      <c r="L76" s="118"/>
      <c r="M76" s="118"/>
      <c r="N76" s="127"/>
      <c r="O76" s="119"/>
      <c r="P76" s="119"/>
      <c r="Q76" s="119"/>
      <c r="R76" s="119"/>
    </row>
    <row r="77" spans="1:18" s="2" customFormat="1">
      <c r="A77" s="300" t="s">
        <v>119</v>
      </c>
      <c r="B77" s="53"/>
      <c r="C77" s="194"/>
      <c r="D77" s="231"/>
      <c r="E77" s="285"/>
      <c r="F77" s="285"/>
      <c r="G77" s="118"/>
      <c r="H77" s="118"/>
      <c r="I77" s="118"/>
      <c r="J77" s="118"/>
      <c r="K77" s="118"/>
      <c r="L77" s="118"/>
      <c r="M77" s="118"/>
      <c r="N77" s="127"/>
      <c r="O77" s="119"/>
      <c r="P77" s="119"/>
      <c r="Q77" s="119"/>
      <c r="R77" s="119"/>
    </row>
    <row r="78" spans="1:18" s="2" customFormat="1">
      <c r="A78" s="300" t="s">
        <v>120</v>
      </c>
      <c r="B78" s="53"/>
      <c r="C78" s="194"/>
      <c r="D78" s="231"/>
      <c r="E78" s="285"/>
      <c r="F78" s="285"/>
      <c r="G78" s="118"/>
      <c r="H78" s="118"/>
      <c r="I78" s="118"/>
      <c r="J78" s="118"/>
      <c r="K78" s="118"/>
      <c r="L78" s="118"/>
      <c r="M78" s="118"/>
      <c r="N78" s="127"/>
      <c r="O78" s="119"/>
      <c r="P78" s="119"/>
      <c r="Q78" s="119"/>
      <c r="R78" s="119"/>
    </row>
    <row r="79" spans="1:18" s="2" customFormat="1">
      <c r="A79" s="300" t="s">
        <v>121</v>
      </c>
      <c r="B79" s="53"/>
      <c r="C79" s="194"/>
      <c r="D79" s="231"/>
      <c r="E79" s="285"/>
      <c r="F79" s="285"/>
      <c r="G79" s="118"/>
      <c r="H79" s="118"/>
      <c r="I79" s="118"/>
      <c r="J79" s="118"/>
      <c r="K79" s="118"/>
      <c r="L79" s="118"/>
      <c r="M79" s="118"/>
      <c r="N79" s="127"/>
      <c r="O79" s="119"/>
      <c r="P79" s="119"/>
      <c r="Q79" s="119"/>
      <c r="R79" s="119"/>
    </row>
    <row r="80" spans="1:18" s="2" customFormat="1">
      <c r="A80" s="299" t="s">
        <v>122</v>
      </c>
      <c r="B80" s="53"/>
      <c r="C80" s="194"/>
      <c r="D80" s="231"/>
      <c r="E80" s="285"/>
      <c r="F80" s="285"/>
      <c r="G80" s="118"/>
      <c r="H80" s="118"/>
      <c r="I80" s="118"/>
      <c r="J80" s="118"/>
      <c r="K80" s="118"/>
      <c r="L80" s="118"/>
      <c r="M80" s="118"/>
      <c r="N80" s="127"/>
      <c r="O80" s="119"/>
      <c r="P80" s="119"/>
      <c r="Q80" s="119"/>
      <c r="R80" s="119"/>
    </row>
    <row r="81" spans="1:18" s="2" customFormat="1">
      <c r="A81" s="300" t="s">
        <v>245</v>
      </c>
      <c r="B81" s="53"/>
      <c r="C81" s="194"/>
      <c r="D81" s="231"/>
      <c r="E81" s="285"/>
      <c r="F81" s="285"/>
      <c r="G81" s="118"/>
      <c r="H81" s="118"/>
      <c r="I81" s="118"/>
      <c r="J81" s="118"/>
      <c r="K81" s="118"/>
      <c r="L81" s="118"/>
      <c r="M81" s="118"/>
      <c r="N81" s="127"/>
      <c r="O81" s="119"/>
      <c r="P81" s="119"/>
      <c r="Q81" s="119"/>
      <c r="R81" s="119"/>
    </row>
    <row r="82" spans="1:18" s="2" customFormat="1">
      <c r="A82" s="300" t="s">
        <v>246</v>
      </c>
      <c r="B82" s="53"/>
      <c r="C82" s="194"/>
      <c r="D82" s="231"/>
      <c r="E82" s="285"/>
      <c r="F82" s="285"/>
      <c r="G82" s="118"/>
      <c r="H82" s="118"/>
      <c r="I82" s="118"/>
      <c r="J82" s="118"/>
      <c r="K82" s="118"/>
      <c r="L82" s="118"/>
      <c r="M82" s="118"/>
      <c r="N82" s="127"/>
      <c r="O82" s="119"/>
      <c r="P82" s="119"/>
      <c r="Q82" s="119"/>
      <c r="R82" s="119"/>
    </row>
    <row r="83" spans="1:18" s="2" customFormat="1">
      <c r="A83" s="300" t="s">
        <v>247</v>
      </c>
      <c r="B83" s="53"/>
      <c r="C83" s="194"/>
      <c r="D83" s="231"/>
      <c r="E83" s="285"/>
      <c r="F83" s="285"/>
      <c r="G83" s="118"/>
      <c r="H83" s="118"/>
      <c r="I83" s="118"/>
      <c r="J83" s="118"/>
      <c r="K83" s="118"/>
      <c r="L83" s="118"/>
      <c r="M83" s="118"/>
      <c r="N83" s="127"/>
      <c r="O83" s="119"/>
      <c r="P83" s="119"/>
      <c r="Q83" s="119"/>
      <c r="R83" s="119"/>
    </row>
    <row r="84" spans="1:18" s="2" customFormat="1">
      <c r="A84" s="300" t="s">
        <v>248</v>
      </c>
      <c r="B84" s="53"/>
      <c r="C84" s="194"/>
      <c r="D84" s="231"/>
      <c r="E84" s="285"/>
      <c r="F84" s="285"/>
      <c r="G84" s="118"/>
      <c r="H84" s="118"/>
      <c r="I84" s="118"/>
      <c r="J84" s="118"/>
      <c r="K84" s="118"/>
      <c r="L84" s="118"/>
      <c r="M84" s="118"/>
      <c r="N84" s="127"/>
      <c r="O84" s="119"/>
      <c r="P84" s="119"/>
      <c r="Q84" s="119"/>
      <c r="R84" s="119"/>
    </row>
    <row r="85" spans="1:18" s="2" customFormat="1">
      <c r="A85" s="300" t="s">
        <v>249</v>
      </c>
      <c r="B85" s="53"/>
      <c r="C85" s="194"/>
      <c r="D85" s="231"/>
      <c r="E85" s="285"/>
      <c r="F85" s="285"/>
      <c r="G85" s="118"/>
      <c r="H85" s="118"/>
      <c r="I85" s="118"/>
      <c r="J85" s="118"/>
      <c r="K85" s="118"/>
      <c r="L85" s="118"/>
      <c r="M85" s="118"/>
      <c r="N85" s="127"/>
      <c r="O85" s="119"/>
      <c r="P85" s="119"/>
      <c r="Q85" s="119"/>
      <c r="R85" s="119"/>
    </row>
    <row r="86" spans="1:18" s="2" customFormat="1">
      <c r="A86" s="300" t="s">
        <v>250</v>
      </c>
      <c r="B86" s="53"/>
      <c r="C86" s="194"/>
      <c r="D86" s="231"/>
      <c r="E86" s="285"/>
      <c r="F86" s="285"/>
      <c r="G86" s="118"/>
      <c r="H86" s="118"/>
      <c r="I86" s="118"/>
      <c r="J86" s="118"/>
      <c r="K86" s="118"/>
      <c r="L86" s="118"/>
      <c r="M86" s="118"/>
      <c r="N86" s="127"/>
      <c r="O86" s="119"/>
      <c r="P86" s="119"/>
      <c r="Q86" s="119"/>
      <c r="R86" s="119"/>
    </row>
    <row r="87" spans="1:18" s="2" customFormat="1">
      <c r="A87" s="300" t="s">
        <v>251</v>
      </c>
      <c r="B87" s="53"/>
      <c r="C87" s="194"/>
      <c r="D87" s="231"/>
      <c r="E87" s="285"/>
      <c r="F87" s="285"/>
      <c r="G87" s="118"/>
      <c r="H87" s="118"/>
      <c r="I87" s="118"/>
      <c r="J87" s="118"/>
      <c r="K87" s="118"/>
      <c r="L87" s="118"/>
      <c r="M87" s="118"/>
      <c r="N87" s="127"/>
      <c r="O87" s="119"/>
      <c r="P87" s="119"/>
      <c r="Q87" s="119"/>
      <c r="R87" s="119"/>
    </row>
    <row r="88" spans="1:18" s="2" customFormat="1">
      <c r="A88" s="300" t="s">
        <v>252</v>
      </c>
      <c r="B88" s="53"/>
      <c r="C88" s="194"/>
      <c r="D88" s="231"/>
      <c r="E88" s="285"/>
      <c r="F88" s="285"/>
      <c r="G88" s="118"/>
      <c r="H88" s="118"/>
      <c r="I88" s="118"/>
      <c r="J88" s="118"/>
      <c r="K88" s="118"/>
      <c r="L88" s="118"/>
      <c r="M88" s="118"/>
      <c r="N88" s="127"/>
      <c r="O88" s="119"/>
      <c r="P88" s="119"/>
      <c r="Q88" s="119"/>
      <c r="R88" s="119"/>
    </row>
    <row r="89" spans="1:18" s="2" customFormat="1">
      <c r="A89" s="305" t="s">
        <v>253</v>
      </c>
      <c r="B89" s="53"/>
      <c r="C89" s="194"/>
      <c r="D89" s="231"/>
      <c r="E89" s="285"/>
      <c r="F89" s="285"/>
      <c r="G89" s="118"/>
      <c r="H89" s="118"/>
      <c r="I89" s="118"/>
      <c r="J89" s="118"/>
      <c r="K89" s="118"/>
      <c r="L89" s="118"/>
      <c r="M89" s="118"/>
      <c r="N89" s="118"/>
      <c r="O89" s="119"/>
      <c r="P89" s="119"/>
      <c r="Q89" s="119"/>
      <c r="R89" s="119"/>
    </row>
    <row r="90" spans="1:18">
      <c r="A90" s="149">
        <v>4</v>
      </c>
      <c r="B90" s="52" t="s">
        <v>113</v>
      </c>
      <c r="C90" s="47"/>
      <c r="D90" s="195"/>
      <c r="E90" s="283">
        <v>0</v>
      </c>
      <c r="F90" s="286">
        <v>0</v>
      </c>
      <c r="G90" s="69">
        <f t="shared" ref="G90:R90" si="5">SUM(G76:G89)</f>
        <v>0</v>
      </c>
      <c r="H90" s="69">
        <f t="shared" si="5"/>
        <v>0</v>
      </c>
      <c r="I90" s="69">
        <f t="shared" si="5"/>
        <v>0</v>
      </c>
      <c r="J90" s="69">
        <f t="shared" si="5"/>
        <v>0</v>
      </c>
      <c r="K90" s="69">
        <f t="shared" si="5"/>
        <v>0</v>
      </c>
      <c r="L90" s="69">
        <f t="shared" si="5"/>
        <v>0</v>
      </c>
      <c r="M90" s="69">
        <f t="shared" si="5"/>
        <v>0</v>
      </c>
      <c r="N90" s="69">
        <f t="shared" si="5"/>
        <v>0</v>
      </c>
      <c r="O90" s="69">
        <f t="shared" si="5"/>
        <v>0</v>
      </c>
      <c r="P90" s="69">
        <f t="shared" si="5"/>
        <v>0</v>
      </c>
      <c r="Q90" s="69">
        <f t="shared" si="5"/>
        <v>0</v>
      </c>
      <c r="R90" s="69">
        <f t="shared" si="5"/>
        <v>0</v>
      </c>
    </row>
    <row r="91" spans="1:18">
      <c r="A91" s="149"/>
      <c r="B91" s="12"/>
      <c r="C91" s="32"/>
      <c r="D91" s="167"/>
      <c r="E91" s="172"/>
      <c r="F91" s="252"/>
      <c r="G91" s="173"/>
      <c r="H91" s="173"/>
      <c r="I91" s="173"/>
      <c r="J91" s="173"/>
      <c r="K91" s="173"/>
      <c r="L91" s="173"/>
      <c r="M91" s="173"/>
      <c r="N91" s="173"/>
      <c r="O91" s="174"/>
      <c r="P91" s="174"/>
      <c r="Q91" s="174"/>
      <c r="R91" s="175"/>
    </row>
    <row r="92" spans="1:18">
      <c r="A92" s="149"/>
      <c r="B92" s="27" t="s">
        <v>285</v>
      </c>
      <c r="C92" s="12"/>
      <c r="D92" s="21"/>
      <c r="E92" s="111"/>
      <c r="F92" s="112"/>
      <c r="G92" s="112"/>
      <c r="H92" s="112"/>
      <c r="I92" s="112"/>
      <c r="J92" s="112"/>
      <c r="K92" s="112"/>
      <c r="L92" s="112"/>
      <c r="M92" s="112"/>
      <c r="N92" s="112"/>
      <c r="O92" s="104"/>
      <c r="P92" s="104"/>
      <c r="Q92" s="104"/>
      <c r="R92" s="105"/>
    </row>
    <row r="93" spans="1:18">
      <c r="A93" s="149"/>
      <c r="B93" s="21" t="s">
        <v>40</v>
      </c>
      <c r="C93" s="135"/>
      <c r="D93" s="80" t="s">
        <v>99</v>
      </c>
      <c r="E93" s="296" t="s">
        <v>137</v>
      </c>
      <c r="F93" s="296" t="s">
        <v>81</v>
      </c>
      <c r="G93" s="296" t="s">
        <v>1</v>
      </c>
      <c r="H93" s="296" t="s">
        <v>2</v>
      </c>
      <c r="I93" s="296" t="s">
        <v>17</v>
      </c>
      <c r="J93" s="296" t="s">
        <v>18</v>
      </c>
      <c r="K93" s="296" t="s">
        <v>20</v>
      </c>
      <c r="L93" s="296" t="s">
        <v>21</v>
      </c>
      <c r="M93" s="296" t="s">
        <v>24</v>
      </c>
      <c r="N93" s="296" t="s">
        <v>25</v>
      </c>
      <c r="O93" s="296" t="s">
        <v>27</v>
      </c>
      <c r="P93" s="296" t="s">
        <v>28</v>
      </c>
      <c r="Q93" s="296" t="s">
        <v>29</v>
      </c>
      <c r="R93" s="296" t="s">
        <v>30</v>
      </c>
    </row>
    <row r="94" spans="1:18">
      <c r="A94" s="300" t="s">
        <v>123</v>
      </c>
      <c r="B94" s="53"/>
      <c r="C94" s="40"/>
      <c r="D94" s="97"/>
      <c r="E94" s="282"/>
      <c r="F94" s="281"/>
      <c r="G94" s="117"/>
      <c r="H94" s="118"/>
      <c r="I94" s="118"/>
      <c r="J94" s="118"/>
      <c r="K94" s="118"/>
      <c r="L94" s="118"/>
      <c r="M94" s="118"/>
      <c r="N94" s="118"/>
      <c r="O94" s="119"/>
      <c r="P94" s="119"/>
      <c r="Q94" s="119"/>
      <c r="R94" s="119"/>
    </row>
    <row r="95" spans="1:18" s="289" customFormat="1">
      <c r="A95" s="300" t="s">
        <v>124</v>
      </c>
      <c r="B95" s="53"/>
      <c r="C95" s="294"/>
      <c r="D95" s="97"/>
      <c r="E95" s="281"/>
      <c r="F95" s="281"/>
      <c r="G95" s="117"/>
      <c r="H95" s="118"/>
      <c r="I95" s="118"/>
      <c r="J95" s="118"/>
      <c r="K95" s="118"/>
      <c r="L95" s="118"/>
      <c r="M95" s="118"/>
      <c r="N95" s="118"/>
      <c r="O95" s="119"/>
      <c r="P95" s="119"/>
      <c r="Q95" s="119"/>
      <c r="R95" s="119"/>
    </row>
    <row r="96" spans="1:18" s="289" customFormat="1">
      <c r="A96" s="300" t="s">
        <v>125</v>
      </c>
      <c r="B96" s="53"/>
      <c r="C96" s="294"/>
      <c r="D96" s="97"/>
      <c r="E96" s="281"/>
      <c r="F96" s="281"/>
      <c r="G96" s="117"/>
      <c r="H96" s="118"/>
      <c r="I96" s="118"/>
      <c r="J96" s="118"/>
      <c r="K96" s="118"/>
      <c r="L96" s="118"/>
      <c r="M96" s="118"/>
      <c r="N96" s="118"/>
      <c r="O96" s="119"/>
      <c r="P96" s="119"/>
      <c r="Q96" s="119"/>
      <c r="R96" s="119"/>
    </row>
    <row r="97" spans="1:18" s="289" customFormat="1">
      <c r="A97" s="300" t="s">
        <v>126</v>
      </c>
      <c r="B97" s="53"/>
      <c r="C97" s="294"/>
      <c r="D97" s="97"/>
      <c r="E97" s="281"/>
      <c r="F97" s="281"/>
      <c r="G97" s="117"/>
      <c r="H97" s="118"/>
      <c r="I97" s="118"/>
      <c r="J97" s="118"/>
      <c r="K97" s="118"/>
      <c r="L97" s="118"/>
      <c r="M97" s="118"/>
      <c r="N97" s="118"/>
      <c r="O97" s="119"/>
      <c r="P97" s="119"/>
      <c r="Q97" s="119"/>
      <c r="R97" s="119"/>
    </row>
    <row r="98" spans="1:18" s="289" customFormat="1">
      <c r="A98" s="299" t="s">
        <v>127</v>
      </c>
      <c r="B98" s="53"/>
      <c r="C98" s="294"/>
      <c r="D98" s="97"/>
      <c r="E98" s="281"/>
      <c r="F98" s="281"/>
      <c r="G98" s="117"/>
      <c r="H98" s="118"/>
      <c r="I98" s="118"/>
      <c r="J98" s="118"/>
      <c r="K98" s="118"/>
      <c r="L98" s="118"/>
      <c r="M98" s="118"/>
      <c r="N98" s="118"/>
      <c r="O98" s="119"/>
      <c r="P98" s="119"/>
      <c r="Q98" s="119"/>
      <c r="R98" s="119"/>
    </row>
    <row r="99" spans="1:18" s="289" customFormat="1">
      <c r="A99" s="300" t="s">
        <v>254</v>
      </c>
      <c r="B99" s="53"/>
      <c r="C99" s="294"/>
      <c r="D99" s="97"/>
      <c r="E99" s="281"/>
      <c r="F99" s="281"/>
      <c r="G99" s="117"/>
      <c r="H99" s="118"/>
      <c r="I99" s="118"/>
      <c r="J99" s="118"/>
      <c r="K99" s="118"/>
      <c r="L99" s="118"/>
      <c r="M99" s="118"/>
      <c r="N99" s="118"/>
      <c r="O99" s="119"/>
      <c r="P99" s="119"/>
      <c r="Q99" s="119"/>
      <c r="R99" s="119"/>
    </row>
    <row r="100" spans="1:18" s="289" customFormat="1">
      <c r="A100" s="300" t="s">
        <v>255</v>
      </c>
      <c r="B100" s="53"/>
      <c r="C100" s="294"/>
      <c r="D100" s="97"/>
      <c r="E100" s="281"/>
      <c r="F100" s="281"/>
      <c r="G100" s="117"/>
      <c r="H100" s="118"/>
      <c r="I100" s="118"/>
      <c r="J100" s="118"/>
      <c r="K100" s="118"/>
      <c r="L100" s="118"/>
      <c r="M100" s="118"/>
      <c r="N100" s="118"/>
      <c r="O100" s="119"/>
      <c r="P100" s="119"/>
      <c r="Q100" s="119"/>
      <c r="R100" s="119"/>
    </row>
    <row r="101" spans="1:18" s="289" customFormat="1">
      <c r="A101" s="300" t="s">
        <v>256</v>
      </c>
      <c r="B101" s="53"/>
      <c r="C101" s="294"/>
      <c r="D101" s="97"/>
      <c r="E101" s="281"/>
      <c r="F101" s="281"/>
      <c r="G101" s="117"/>
      <c r="H101" s="118"/>
      <c r="I101" s="118"/>
      <c r="J101" s="118"/>
      <c r="K101" s="118"/>
      <c r="L101" s="118"/>
      <c r="M101" s="118"/>
      <c r="N101" s="118"/>
      <c r="O101" s="119"/>
      <c r="P101" s="119"/>
      <c r="Q101" s="119"/>
      <c r="R101" s="119"/>
    </row>
    <row r="102" spans="1:18" s="289" customFormat="1">
      <c r="A102" s="300" t="s">
        <v>257</v>
      </c>
      <c r="B102" s="53"/>
      <c r="C102" s="294"/>
      <c r="D102" s="97"/>
      <c r="E102" s="281"/>
      <c r="F102" s="281"/>
      <c r="G102" s="117"/>
      <c r="H102" s="118"/>
      <c r="I102" s="118"/>
      <c r="J102" s="118"/>
      <c r="K102" s="118"/>
      <c r="L102" s="118"/>
      <c r="M102" s="118"/>
      <c r="N102" s="118"/>
      <c r="O102" s="119"/>
      <c r="P102" s="119"/>
      <c r="Q102" s="119"/>
      <c r="R102" s="119"/>
    </row>
    <row r="103" spans="1:18" s="289" customFormat="1">
      <c r="A103" s="300" t="s">
        <v>258</v>
      </c>
      <c r="B103" s="53"/>
      <c r="C103" s="294"/>
      <c r="D103" s="97"/>
      <c r="E103" s="281"/>
      <c r="F103" s="281"/>
      <c r="G103" s="117"/>
      <c r="H103" s="118"/>
      <c r="I103" s="118"/>
      <c r="J103" s="118"/>
      <c r="K103" s="118"/>
      <c r="L103" s="118"/>
      <c r="M103" s="118"/>
      <c r="N103" s="118"/>
      <c r="O103" s="119"/>
      <c r="P103" s="119"/>
      <c r="Q103" s="119"/>
      <c r="R103" s="119"/>
    </row>
    <row r="104" spans="1:18">
      <c r="A104" s="300" t="s">
        <v>259</v>
      </c>
      <c r="B104" s="53"/>
      <c r="C104" s="40"/>
      <c r="D104" s="97"/>
      <c r="E104" s="281"/>
      <c r="F104" s="281"/>
      <c r="G104" s="118"/>
      <c r="H104" s="118"/>
      <c r="I104" s="118"/>
      <c r="J104" s="118"/>
      <c r="K104" s="118"/>
      <c r="L104" s="118"/>
      <c r="M104" s="118"/>
      <c r="N104" s="118"/>
      <c r="O104" s="119"/>
      <c r="P104" s="119"/>
      <c r="Q104" s="119"/>
      <c r="R104" s="119"/>
    </row>
    <row r="105" spans="1:18">
      <c r="A105" s="300" t="s">
        <v>260</v>
      </c>
      <c r="B105" s="53"/>
      <c r="C105" s="40"/>
      <c r="D105" s="97"/>
      <c r="E105" s="282"/>
      <c r="F105" s="282"/>
      <c r="G105" s="118"/>
      <c r="H105" s="118"/>
      <c r="I105" s="118"/>
      <c r="J105" s="118"/>
      <c r="K105" s="118"/>
      <c r="L105" s="118"/>
      <c r="M105" s="118"/>
      <c r="N105" s="118"/>
      <c r="O105" s="119"/>
      <c r="P105" s="119"/>
      <c r="Q105" s="119"/>
      <c r="R105" s="119"/>
    </row>
    <row r="106" spans="1:18">
      <c r="A106" s="300" t="s">
        <v>261</v>
      </c>
      <c r="B106" s="53"/>
      <c r="C106" s="40"/>
      <c r="D106" s="97"/>
      <c r="E106" s="282"/>
      <c r="F106" s="282"/>
      <c r="G106" s="118"/>
      <c r="H106" s="118"/>
      <c r="I106" s="118"/>
      <c r="J106" s="118"/>
      <c r="K106" s="118"/>
      <c r="L106" s="118"/>
      <c r="M106" s="118"/>
      <c r="N106" s="118"/>
      <c r="O106" s="119"/>
      <c r="P106" s="119"/>
      <c r="Q106" s="119"/>
      <c r="R106" s="119"/>
    </row>
    <row r="107" spans="1:18">
      <c r="A107" s="305" t="s">
        <v>262</v>
      </c>
      <c r="B107" s="53"/>
      <c r="C107" s="40"/>
      <c r="D107" s="97"/>
      <c r="E107" s="282"/>
      <c r="F107" s="282"/>
      <c r="G107" s="118"/>
      <c r="H107" s="118"/>
      <c r="I107" s="118"/>
      <c r="J107" s="118"/>
      <c r="K107" s="118"/>
      <c r="L107" s="118"/>
      <c r="M107" s="118"/>
      <c r="N107" s="118"/>
      <c r="O107" s="119"/>
      <c r="P107" s="119"/>
      <c r="Q107" s="119"/>
      <c r="R107" s="119"/>
    </row>
    <row r="108" spans="1:18">
      <c r="A108" s="149">
        <v>5</v>
      </c>
      <c r="B108" s="49" t="s">
        <v>114</v>
      </c>
      <c r="C108" s="47"/>
      <c r="D108" s="232"/>
      <c r="E108" s="283">
        <v>0</v>
      </c>
      <c r="F108" s="283">
        <v>0</v>
      </c>
      <c r="G108" s="69">
        <f t="shared" ref="G108:R108" si="6">SUM(G94:G107)</f>
        <v>0</v>
      </c>
      <c r="H108" s="69">
        <f t="shared" si="6"/>
        <v>0</v>
      </c>
      <c r="I108" s="69">
        <f t="shared" si="6"/>
        <v>0</v>
      </c>
      <c r="J108" s="69">
        <f t="shared" si="6"/>
        <v>0</v>
      </c>
      <c r="K108" s="69">
        <f t="shared" si="6"/>
        <v>0</v>
      </c>
      <c r="L108" s="69">
        <f t="shared" si="6"/>
        <v>0</v>
      </c>
      <c r="M108" s="69">
        <f t="shared" si="6"/>
        <v>0</v>
      </c>
      <c r="N108" s="69">
        <f t="shared" si="6"/>
        <v>0</v>
      </c>
      <c r="O108" s="69">
        <f t="shared" si="6"/>
        <v>0</v>
      </c>
      <c r="P108" s="69">
        <f t="shared" si="6"/>
        <v>0</v>
      </c>
      <c r="Q108" s="69">
        <f t="shared" si="6"/>
        <v>0</v>
      </c>
      <c r="R108" s="69">
        <f t="shared" si="6"/>
        <v>0</v>
      </c>
    </row>
    <row r="109" spans="1:18">
      <c r="A109" s="149"/>
      <c r="B109" s="180"/>
      <c r="C109" s="178"/>
      <c r="D109" s="179"/>
      <c r="E109" s="112"/>
      <c r="F109" s="112"/>
      <c r="G109" s="112"/>
      <c r="H109" s="112"/>
      <c r="I109" s="112"/>
      <c r="J109" s="112"/>
      <c r="K109" s="112"/>
      <c r="L109" s="112"/>
      <c r="M109" s="112"/>
      <c r="N109" s="112"/>
      <c r="O109" s="112"/>
      <c r="P109" s="112"/>
      <c r="Q109" s="112"/>
      <c r="R109" s="181"/>
    </row>
    <row r="110" spans="1:18" ht="15" customHeight="1">
      <c r="A110" s="149">
        <v>6</v>
      </c>
      <c r="B110" s="50" t="s">
        <v>175</v>
      </c>
      <c r="C110" s="51"/>
      <c r="D110" s="88"/>
      <c r="E110" s="284">
        <v>0</v>
      </c>
      <c r="F110" s="284">
        <v>0</v>
      </c>
      <c r="G110" s="82">
        <f t="shared" ref="G110:R110" si="7">G108+G90</f>
        <v>0</v>
      </c>
      <c r="H110" s="82">
        <f t="shared" si="7"/>
        <v>0</v>
      </c>
      <c r="I110" s="82">
        <f t="shared" si="7"/>
        <v>0</v>
      </c>
      <c r="J110" s="82">
        <f t="shared" si="7"/>
        <v>0</v>
      </c>
      <c r="K110" s="82">
        <f t="shared" si="7"/>
        <v>0</v>
      </c>
      <c r="L110" s="82">
        <f t="shared" si="7"/>
        <v>0</v>
      </c>
      <c r="M110" s="82">
        <f t="shared" si="7"/>
        <v>0</v>
      </c>
      <c r="N110" s="82">
        <f t="shared" si="7"/>
        <v>0</v>
      </c>
      <c r="O110" s="82">
        <f t="shared" si="7"/>
        <v>0</v>
      </c>
      <c r="P110" s="82">
        <f t="shared" si="7"/>
        <v>0</v>
      </c>
      <c r="Q110" s="82">
        <f t="shared" si="7"/>
        <v>0</v>
      </c>
      <c r="R110" s="82">
        <f t="shared" si="7"/>
        <v>0</v>
      </c>
    </row>
    <row r="111" spans="1:18">
      <c r="A111" s="149"/>
      <c r="B111" s="33"/>
      <c r="C111" s="33"/>
      <c r="D111" s="27"/>
      <c r="E111" s="78"/>
      <c r="F111" s="78"/>
      <c r="G111" s="78"/>
      <c r="H111" s="78"/>
      <c r="I111" s="78"/>
      <c r="J111" s="78"/>
      <c r="K111" s="78"/>
      <c r="L111" s="78"/>
      <c r="M111" s="78"/>
      <c r="N111" s="78"/>
      <c r="O111" s="78"/>
      <c r="P111" s="78"/>
      <c r="Q111" s="78"/>
      <c r="R111" s="78"/>
    </row>
    <row r="112" spans="1:18" ht="18">
      <c r="A112" s="149"/>
      <c r="B112" s="308" t="s">
        <v>45</v>
      </c>
      <c r="C112" s="45"/>
      <c r="D112" s="92"/>
      <c r="E112" s="93"/>
      <c r="F112" s="93"/>
      <c r="G112" s="93"/>
      <c r="H112" s="93"/>
      <c r="I112" s="93"/>
      <c r="J112" s="93"/>
      <c r="K112" s="93"/>
      <c r="L112" s="93"/>
      <c r="M112" s="93"/>
      <c r="N112" s="93"/>
      <c r="O112" s="79"/>
      <c r="P112" s="79"/>
      <c r="Q112" s="79"/>
      <c r="R112" s="79"/>
    </row>
    <row r="113" spans="1:18">
      <c r="A113" s="149"/>
      <c r="B113" s="27"/>
      <c r="C113" s="33"/>
      <c r="D113" s="456"/>
      <c r="E113" s="457"/>
    </row>
    <row r="114" spans="1:18">
      <c r="A114" s="149"/>
      <c r="B114" s="34"/>
      <c r="C114" s="75"/>
      <c r="D114" s="455" t="s">
        <v>98</v>
      </c>
      <c r="E114" s="392" t="s">
        <v>137</v>
      </c>
      <c r="F114" s="64" t="s">
        <v>81</v>
      </c>
      <c r="G114" s="64" t="s">
        <v>1</v>
      </c>
      <c r="H114" s="64" t="s">
        <v>2</v>
      </c>
      <c r="I114" s="64" t="s">
        <v>17</v>
      </c>
      <c r="J114" s="64" t="s">
        <v>18</v>
      </c>
      <c r="K114" s="64" t="s">
        <v>20</v>
      </c>
      <c r="L114" s="64" t="s">
        <v>21</v>
      </c>
      <c r="M114" s="64" t="s">
        <v>24</v>
      </c>
      <c r="N114" s="64" t="s">
        <v>25</v>
      </c>
      <c r="O114" s="64" t="s">
        <v>27</v>
      </c>
      <c r="P114" s="64" t="s">
        <v>28</v>
      </c>
      <c r="Q114" s="64" t="s">
        <v>29</v>
      </c>
      <c r="R114" s="64" t="s">
        <v>30</v>
      </c>
    </row>
    <row r="115" spans="1:18">
      <c r="A115" s="149">
        <v>7</v>
      </c>
      <c r="B115" s="52" t="s">
        <v>287</v>
      </c>
      <c r="C115" s="287"/>
      <c r="D115" s="458">
        <v>0.42799999999999999</v>
      </c>
      <c r="E115" s="301">
        <f>EBT!E143*$D$115</f>
        <v>-149288.30532908259</v>
      </c>
      <c r="F115" s="301">
        <f>EBT!F143*$D$115</f>
        <v>-8023.4656146889638</v>
      </c>
      <c r="G115" s="301">
        <f>EBT!G143*$D$115</f>
        <v>-65032.400002868126</v>
      </c>
      <c r="H115" s="301">
        <f>EBT!H143*$D$115</f>
        <v>-34873.011186601056</v>
      </c>
      <c r="I115" s="301">
        <f>EBT!I143*$D$115</f>
        <v>-34002.37019198214</v>
      </c>
      <c r="J115" s="301">
        <f>EBT!J143*$D$115</f>
        <v>-8795.4500408399672</v>
      </c>
      <c r="K115" s="301">
        <f>EBT!K143*$D$115</f>
        <v>-40743.337406863167</v>
      </c>
      <c r="L115" s="301">
        <f>EBT!L143*$D$115</f>
        <v>-40413.507154294479</v>
      </c>
      <c r="M115" s="301">
        <f>EBT!M143*$D$115</f>
        <v>-39475.704687413468</v>
      </c>
      <c r="N115" s="301">
        <f>EBT!N143*$D$115</f>
        <v>-35393.131537725887</v>
      </c>
      <c r="O115" s="301">
        <f>EBT!O143*$D$115</f>
        <v>-33871.871979779149</v>
      </c>
      <c r="P115" s="301">
        <f>EBT!P143*$D$115</f>
        <v>-20024.329426599837</v>
      </c>
      <c r="Q115" s="301">
        <f>EBT!Q143*$D$115</f>
        <v>728.59990274683423</v>
      </c>
      <c r="R115" s="301">
        <f>EBT!R143*$D$115</f>
        <v>3005.6198270973387</v>
      </c>
    </row>
    <row r="116" spans="1:18" ht="18">
      <c r="A116" s="149"/>
      <c r="B116" s="308" t="s">
        <v>100</v>
      </c>
      <c r="C116" s="12"/>
      <c r="D116" s="21"/>
      <c r="E116" s="78"/>
      <c r="F116" s="78"/>
      <c r="G116" s="78"/>
      <c r="H116" s="78"/>
      <c r="I116" s="78"/>
      <c r="J116" s="78"/>
      <c r="K116" s="78"/>
      <c r="L116" s="78"/>
      <c r="M116" s="78"/>
      <c r="N116" s="78"/>
      <c r="O116" s="83"/>
      <c r="P116" s="83"/>
      <c r="Q116" s="83"/>
      <c r="R116" s="83"/>
    </row>
    <row r="117" spans="1:18" s="2" customFormat="1">
      <c r="A117" s="151"/>
      <c r="B117" s="21"/>
      <c r="C117" s="12"/>
      <c r="D117" s="21"/>
      <c r="E117" s="64" t="s">
        <v>137</v>
      </c>
      <c r="F117" s="64" t="s">
        <v>81</v>
      </c>
      <c r="G117" s="64" t="s">
        <v>1</v>
      </c>
      <c r="H117" s="64" t="s">
        <v>2</v>
      </c>
      <c r="I117" s="64" t="s">
        <v>17</v>
      </c>
      <c r="J117" s="64" t="s">
        <v>18</v>
      </c>
      <c r="K117" s="64" t="s">
        <v>20</v>
      </c>
      <c r="L117" s="64" t="s">
        <v>21</v>
      </c>
      <c r="M117" s="64" t="s">
        <v>24</v>
      </c>
      <c r="N117" s="64" t="s">
        <v>25</v>
      </c>
      <c r="O117" s="64" t="s">
        <v>27</v>
      </c>
      <c r="P117" s="64" t="s">
        <v>28</v>
      </c>
      <c r="Q117" s="64" t="s">
        <v>29</v>
      </c>
      <c r="R117" s="64" t="s">
        <v>30</v>
      </c>
    </row>
    <row r="118" spans="1:18">
      <c r="A118" s="149">
        <v>8</v>
      </c>
      <c r="B118" s="52" t="s">
        <v>327</v>
      </c>
      <c r="C118" s="40"/>
      <c r="D118" s="94"/>
      <c r="E118" s="82">
        <f>E70+E115+E110</f>
        <v>-149280.07639484224</v>
      </c>
      <c r="F118" s="297">
        <f t="shared" ref="F118:R118" si="8">F70+F115+F110</f>
        <v>-8006.7853425801204</v>
      </c>
      <c r="G118" s="297">
        <f t="shared" si="8"/>
        <v>-65018.499776110759</v>
      </c>
      <c r="H118" s="297">
        <f t="shared" si="8"/>
        <v>-34859.110959843689</v>
      </c>
      <c r="I118" s="297">
        <f t="shared" si="8"/>
        <v>-33988.469965224773</v>
      </c>
      <c r="J118" s="297">
        <f t="shared" si="8"/>
        <v>-8781.5498140825985</v>
      </c>
      <c r="K118" s="297">
        <f t="shared" si="8"/>
        <v>-40729.437180105801</v>
      </c>
      <c r="L118" s="297">
        <f t="shared" si="8"/>
        <v>-40399.606927537112</v>
      </c>
      <c r="M118" s="297">
        <f t="shared" si="8"/>
        <v>-39461.804460656102</v>
      </c>
      <c r="N118" s="297">
        <f t="shared" si="8"/>
        <v>-35379.23131096852</v>
      </c>
      <c r="O118" s="297">
        <f t="shared" si="8"/>
        <v>-33857.971753021782</v>
      </c>
      <c r="P118" s="297">
        <f t="shared" si="8"/>
        <v>-20010.429199842467</v>
      </c>
      <c r="Q118" s="297">
        <f t="shared" si="8"/>
        <v>742.50012950420387</v>
      </c>
      <c r="R118" s="297">
        <f t="shared" si="8"/>
        <v>3019.5200538547083</v>
      </c>
    </row>
    <row r="119" spans="1:18" ht="15" customHeight="1">
      <c r="A119" s="149"/>
      <c r="B119" s="12"/>
      <c r="C119" s="12"/>
      <c r="D119" s="12"/>
      <c r="E119" s="9"/>
      <c r="F119" s="9"/>
      <c r="G119" s="9"/>
      <c r="H119" s="9"/>
      <c r="I119" s="9"/>
      <c r="J119" s="9"/>
      <c r="K119" s="9"/>
      <c r="L119" s="9"/>
      <c r="M119" s="9"/>
      <c r="N119" s="2"/>
      <c r="O119" s="2"/>
      <c r="P119" s="2"/>
      <c r="Q119" s="2"/>
      <c r="R119" s="2"/>
    </row>
    <row r="120" spans="1:18" ht="18">
      <c r="A120" s="149"/>
      <c r="B120" s="308" t="s">
        <v>322</v>
      </c>
    </row>
    <row r="121" spans="1:18" s="289" customFormat="1">
      <c r="A121" s="299"/>
      <c r="B121" s="291"/>
      <c r="C121" s="291"/>
      <c r="D121" s="291"/>
      <c r="E121" s="290"/>
      <c r="F121" s="290"/>
      <c r="G121" s="290"/>
      <c r="H121" s="290"/>
      <c r="I121" s="290"/>
      <c r="J121" s="290"/>
      <c r="K121" s="290"/>
      <c r="L121" s="290"/>
      <c r="M121" s="290"/>
      <c r="N121" s="290"/>
      <c r="O121" s="290"/>
    </row>
    <row r="122" spans="1:18" s="289" customFormat="1">
      <c r="A122" s="299" t="s">
        <v>309</v>
      </c>
      <c r="B122" s="313" t="s">
        <v>331</v>
      </c>
      <c r="C122" s="291"/>
      <c r="D122" s="291"/>
      <c r="E122" s="460">
        <f>EBT!E82</f>
        <v>0</v>
      </c>
      <c r="F122" s="460">
        <f>EBT!F82</f>
        <v>0</v>
      </c>
      <c r="G122" s="314">
        <f>EBT!G82</f>
        <v>0</v>
      </c>
      <c r="H122" s="314">
        <f>EBT!H82</f>
        <v>0</v>
      </c>
      <c r="I122" s="314">
        <f>EBT!I82</f>
        <v>0</v>
      </c>
      <c r="J122" s="314">
        <f>EBT!J82</f>
        <v>0</v>
      </c>
      <c r="K122" s="314">
        <f>EBT!K82</f>
        <v>0</v>
      </c>
      <c r="L122" s="314">
        <f>EBT!L82</f>
        <v>0</v>
      </c>
      <c r="M122" s="314">
        <f>EBT!M82</f>
        <v>0</v>
      </c>
      <c r="N122" s="314">
        <f>EBT!N82</f>
        <v>0</v>
      </c>
      <c r="O122" s="314">
        <f>EBT!O82</f>
        <v>0</v>
      </c>
      <c r="P122" s="314">
        <f>EBT!P82</f>
        <v>0</v>
      </c>
      <c r="Q122" s="314">
        <f>EBT!Q82</f>
        <v>0</v>
      </c>
      <c r="R122" s="314">
        <f>EBT!R82</f>
        <v>0</v>
      </c>
    </row>
    <row r="123" spans="1:18" s="289" customFormat="1">
      <c r="A123" s="299" t="s">
        <v>310</v>
      </c>
      <c r="B123" s="313" t="s">
        <v>314</v>
      </c>
      <c r="C123" s="291"/>
      <c r="D123" s="291"/>
      <c r="E123" s="460">
        <f>EBT!E16</f>
        <v>0</v>
      </c>
      <c r="F123" s="460">
        <f>EBT!F16</f>
        <v>0</v>
      </c>
      <c r="G123" s="314">
        <f>EBT!G16</f>
        <v>0</v>
      </c>
      <c r="H123" s="314">
        <f>EBT!H16</f>
        <v>0</v>
      </c>
      <c r="I123" s="314">
        <f>EBT!I16</f>
        <v>0</v>
      </c>
      <c r="J123" s="314">
        <f>EBT!J16</f>
        <v>0</v>
      </c>
      <c r="K123" s="314">
        <f>EBT!K16</f>
        <v>0</v>
      </c>
      <c r="L123" s="314">
        <f>EBT!L16</f>
        <v>0</v>
      </c>
      <c r="M123" s="314">
        <f>EBT!M16</f>
        <v>0</v>
      </c>
      <c r="N123" s="314">
        <f>EBT!N16</f>
        <v>0</v>
      </c>
      <c r="O123" s="314">
        <f>EBT!O16</f>
        <v>0</v>
      </c>
      <c r="P123" s="314">
        <f>EBT!P16</f>
        <v>0</v>
      </c>
      <c r="Q123" s="314">
        <f>EBT!Q16</f>
        <v>0</v>
      </c>
      <c r="R123" s="314">
        <f>EBT!R16</f>
        <v>0</v>
      </c>
    </row>
    <row r="124" spans="1:18" s="289" customFormat="1">
      <c r="A124" s="299" t="s">
        <v>311</v>
      </c>
      <c r="B124" s="313" t="s">
        <v>323</v>
      </c>
      <c r="C124" s="291"/>
      <c r="D124" s="291"/>
      <c r="E124" s="460">
        <f>E122+E123</f>
        <v>0</v>
      </c>
      <c r="F124" s="460">
        <f t="shared" ref="F124:R124" si="9">F122+F123</f>
        <v>0</v>
      </c>
      <c r="G124" s="314">
        <f t="shared" si="9"/>
        <v>0</v>
      </c>
      <c r="H124" s="314">
        <f t="shared" si="9"/>
        <v>0</v>
      </c>
      <c r="I124" s="314">
        <f t="shared" si="9"/>
        <v>0</v>
      </c>
      <c r="J124" s="314">
        <f t="shared" si="9"/>
        <v>0</v>
      </c>
      <c r="K124" s="314">
        <f t="shared" si="9"/>
        <v>0</v>
      </c>
      <c r="L124" s="314">
        <f t="shared" si="9"/>
        <v>0</v>
      </c>
      <c r="M124" s="314">
        <f t="shared" si="9"/>
        <v>0</v>
      </c>
      <c r="N124" s="314">
        <f t="shared" si="9"/>
        <v>0</v>
      </c>
      <c r="O124" s="314">
        <f t="shared" si="9"/>
        <v>0</v>
      </c>
      <c r="P124" s="314">
        <f t="shared" si="9"/>
        <v>0</v>
      </c>
      <c r="Q124" s="314">
        <f t="shared" si="9"/>
        <v>0</v>
      </c>
      <c r="R124" s="314">
        <f t="shared" si="9"/>
        <v>0</v>
      </c>
    </row>
    <row r="125" spans="1:18" s="289" customFormat="1">
      <c r="A125" s="305" t="s">
        <v>312</v>
      </c>
      <c r="B125" s="313" t="s">
        <v>308</v>
      </c>
      <c r="C125" s="291"/>
      <c r="D125" s="291"/>
      <c r="E125" s="461">
        <f>$D$115</f>
        <v>0.42799999999999999</v>
      </c>
      <c r="F125" s="461">
        <f t="shared" ref="F125:R125" si="10">$D$115</f>
        <v>0.42799999999999999</v>
      </c>
      <c r="G125" s="459">
        <f t="shared" si="10"/>
        <v>0.42799999999999999</v>
      </c>
      <c r="H125" s="459">
        <f t="shared" si="10"/>
        <v>0.42799999999999999</v>
      </c>
      <c r="I125" s="459">
        <f t="shared" si="10"/>
        <v>0.42799999999999999</v>
      </c>
      <c r="J125" s="459">
        <f t="shared" si="10"/>
        <v>0.42799999999999999</v>
      </c>
      <c r="K125" s="459">
        <f t="shared" si="10"/>
        <v>0.42799999999999999</v>
      </c>
      <c r="L125" s="459">
        <f t="shared" si="10"/>
        <v>0.42799999999999999</v>
      </c>
      <c r="M125" s="459">
        <f t="shared" si="10"/>
        <v>0.42799999999999999</v>
      </c>
      <c r="N125" s="459">
        <f t="shared" si="10"/>
        <v>0.42799999999999999</v>
      </c>
      <c r="O125" s="459">
        <f t="shared" si="10"/>
        <v>0.42799999999999999</v>
      </c>
      <c r="P125" s="459">
        <f t="shared" si="10"/>
        <v>0.42799999999999999</v>
      </c>
      <c r="Q125" s="459">
        <f t="shared" si="10"/>
        <v>0.42799999999999999</v>
      </c>
      <c r="R125" s="459">
        <f t="shared" si="10"/>
        <v>0.42799999999999999</v>
      </c>
    </row>
    <row r="126" spans="1:18" s="289" customFormat="1">
      <c r="A126" s="299" t="s">
        <v>315</v>
      </c>
      <c r="B126" s="313" t="s">
        <v>316</v>
      </c>
      <c r="C126" s="291"/>
      <c r="D126" s="291"/>
      <c r="E126" s="460">
        <f>E124*E125</f>
        <v>0</v>
      </c>
      <c r="F126" s="460">
        <f t="shared" ref="F126:R126" si="11">F124*F125</f>
        <v>0</v>
      </c>
      <c r="G126" s="314">
        <f>G124*G125</f>
        <v>0</v>
      </c>
      <c r="H126" s="314">
        <f t="shared" si="11"/>
        <v>0</v>
      </c>
      <c r="I126" s="314">
        <f t="shared" si="11"/>
        <v>0</v>
      </c>
      <c r="J126" s="314">
        <f t="shared" si="11"/>
        <v>0</v>
      </c>
      <c r="K126" s="314">
        <f t="shared" si="11"/>
        <v>0</v>
      </c>
      <c r="L126" s="314">
        <f t="shared" si="11"/>
        <v>0</v>
      </c>
      <c r="M126" s="314">
        <f t="shared" si="11"/>
        <v>0</v>
      </c>
      <c r="N126" s="314">
        <f t="shared" si="11"/>
        <v>0</v>
      </c>
      <c r="O126" s="314">
        <f t="shared" si="11"/>
        <v>0</v>
      </c>
      <c r="P126" s="314">
        <f t="shared" si="11"/>
        <v>0</v>
      </c>
      <c r="Q126" s="314">
        <f t="shared" si="11"/>
        <v>0</v>
      </c>
      <c r="R126" s="314">
        <f t="shared" si="11"/>
        <v>0</v>
      </c>
    </row>
    <row r="127" spans="1:18" s="289" customFormat="1">
      <c r="A127" s="299"/>
      <c r="B127" s="291"/>
      <c r="C127" s="291"/>
      <c r="D127" s="291"/>
      <c r="E127" s="290"/>
      <c r="F127" s="290"/>
      <c r="G127" s="290"/>
      <c r="H127" s="290"/>
      <c r="I127" s="290"/>
      <c r="J127" s="290"/>
      <c r="K127" s="290"/>
      <c r="L127" s="290"/>
      <c r="M127" s="290"/>
      <c r="N127" s="290"/>
      <c r="O127" s="290"/>
    </row>
    <row r="128" spans="1:18" s="289" customFormat="1" ht="18">
      <c r="A128" s="299"/>
      <c r="B128" s="308" t="s">
        <v>313</v>
      </c>
      <c r="C128" s="291"/>
      <c r="D128" s="291"/>
      <c r="E128" s="290"/>
      <c r="F128" s="290"/>
      <c r="G128" s="290"/>
      <c r="H128" s="290"/>
      <c r="I128" s="290"/>
      <c r="J128" s="290"/>
      <c r="K128" s="290"/>
      <c r="L128" s="290"/>
      <c r="M128" s="290"/>
      <c r="N128" s="290"/>
      <c r="O128" s="290"/>
    </row>
    <row r="129" spans="1:19" s="289" customFormat="1">
      <c r="A129" s="299"/>
      <c r="B129" s="291"/>
      <c r="C129" s="291"/>
      <c r="D129" s="291"/>
      <c r="E129" s="290"/>
      <c r="F129" s="290"/>
      <c r="G129" s="290"/>
      <c r="H129" s="290"/>
      <c r="I129" s="290"/>
      <c r="J129" s="290"/>
      <c r="K129" s="290"/>
      <c r="L129" s="290"/>
      <c r="M129" s="290"/>
      <c r="N129" s="290"/>
      <c r="O129" s="290"/>
    </row>
    <row r="130" spans="1:19" s="289" customFormat="1">
      <c r="A130" s="299" t="s">
        <v>317</v>
      </c>
      <c r="B130" s="313" t="s">
        <v>318</v>
      </c>
      <c r="C130" s="291"/>
      <c r="D130" s="291"/>
      <c r="E130" s="462">
        <f>E118-E126</f>
        <v>-149280.07639484224</v>
      </c>
      <c r="F130" s="462">
        <f t="shared" ref="F130:R130" si="12">F118-F126</f>
        <v>-8006.7853425801204</v>
      </c>
      <c r="G130" s="463">
        <f t="shared" si="12"/>
        <v>-65018.499776110759</v>
      </c>
      <c r="H130" s="463">
        <f t="shared" si="12"/>
        <v>-34859.110959843689</v>
      </c>
      <c r="I130" s="463">
        <f t="shared" si="12"/>
        <v>-33988.469965224773</v>
      </c>
      <c r="J130" s="463">
        <f t="shared" si="12"/>
        <v>-8781.5498140825985</v>
      </c>
      <c r="K130" s="463">
        <f t="shared" si="12"/>
        <v>-40729.437180105801</v>
      </c>
      <c r="L130" s="463">
        <f t="shared" si="12"/>
        <v>-40399.606927537112</v>
      </c>
      <c r="M130" s="463">
        <f t="shared" si="12"/>
        <v>-39461.804460656102</v>
      </c>
      <c r="N130" s="463">
        <f t="shared" si="12"/>
        <v>-35379.23131096852</v>
      </c>
      <c r="O130" s="463">
        <f t="shared" si="12"/>
        <v>-33857.971753021782</v>
      </c>
      <c r="P130" s="463">
        <f t="shared" si="12"/>
        <v>-20010.429199842467</v>
      </c>
      <c r="Q130" s="463">
        <f t="shared" si="12"/>
        <v>742.50012950420387</v>
      </c>
      <c r="R130" s="463">
        <f t="shared" si="12"/>
        <v>3019.5200538547083</v>
      </c>
    </row>
    <row r="131" spans="1:19" s="289" customFormat="1">
      <c r="A131" s="299"/>
      <c r="B131" s="291"/>
      <c r="C131" s="291"/>
      <c r="D131" s="291"/>
      <c r="E131" s="290"/>
      <c r="F131" s="290"/>
      <c r="G131" s="290"/>
      <c r="H131" s="290"/>
      <c r="I131" s="290"/>
      <c r="J131" s="290"/>
      <c r="K131" s="290"/>
      <c r="L131" s="290"/>
      <c r="M131" s="290"/>
      <c r="N131" s="290"/>
      <c r="O131" s="290"/>
    </row>
    <row r="132" spans="1:19" s="2" customFormat="1" ht="18">
      <c r="A132" s="300"/>
      <c r="B132" s="308" t="s">
        <v>183</v>
      </c>
      <c r="C132" s="291"/>
      <c r="D132" s="291"/>
      <c r="E132" s="290"/>
      <c r="F132" s="290"/>
      <c r="G132" s="290"/>
      <c r="H132" s="290"/>
      <c r="I132" s="290"/>
      <c r="J132" s="290"/>
      <c r="K132" s="290"/>
      <c r="L132" s="290"/>
      <c r="M132" s="290"/>
      <c r="N132" s="290"/>
      <c r="O132" s="290"/>
      <c r="P132" s="289"/>
      <c r="Q132" s="289"/>
      <c r="R132" s="289"/>
    </row>
    <row r="133" spans="1:19" s="2" customFormat="1">
      <c r="A133" s="300"/>
      <c r="B133" s="291"/>
      <c r="C133" s="291"/>
      <c r="D133" s="291"/>
      <c r="E133" s="290"/>
      <c r="F133" s="290"/>
      <c r="G133" s="290"/>
      <c r="H133" s="290"/>
      <c r="I133" s="290"/>
      <c r="J133" s="290"/>
      <c r="K133" s="290"/>
      <c r="L133" s="290"/>
      <c r="M133" s="290"/>
      <c r="N133" s="290"/>
      <c r="O133" s="290"/>
      <c r="P133" s="289"/>
      <c r="Q133" s="289"/>
      <c r="R133" s="289"/>
    </row>
    <row r="134" spans="1:19" s="2" customFormat="1">
      <c r="A134" s="300"/>
      <c r="B134" s="293"/>
      <c r="C134" s="292"/>
      <c r="D134" s="293"/>
      <c r="E134" s="296" t="s">
        <v>137</v>
      </c>
      <c r="F134" s="296" t="s">
        <v>81</v>
      </c>
      <c r="G134" s="296" t="s">
        <v>1</v>
      </c>
      <c r="H134" s="296" t="s">
        <v>2</v>
      </c>
      <c r="I134" s="296" t="s">
        <v>17</v>
      </c>
      <c r="J134" s="296" t="s">
        <v>18</v>
      </c>
      <c r="K134" s="296" t="s">
        <v>20</v>
      </c>
      <c r="L134" s="296" t="s">
        <v>21</v>
      </c>
      <c r="M134" s="296" t="s">
        <v>24</v>
      </c>
      <c r="N134" s="296" t="s">
        <v>25</v>
      </c>
      <c r="O134" s="296" t="s">
        <v>27</v>
      </c>
      <c r="P134" s="296" t="s">
        <v>28</v>
      </c>
      <c r="Q134" s="296" t="s">
        <v>29</v>
      </c>
      <c r="R134" s="296" t="s">
        <v>30</v>
      </c>
    </row>
    <row r="135" spans="1:19" s="2" customFormat="1">
      <c r="A135" s="300">
        <v>9</v>
      </c>
      <c r="B135" s="295" t="s">
        <v>273</v>
      </c>
      <c r="C135" s="294"/>
      <c r="D135" s="298"/>
      <c r="E135" s="352">
        <v>2.4578722601250769E-2</v>
      </c>
      <c r="F135" s="352">
        <v>3.0508548556867923E-2</v>
      </c>
      <c r="G135" s="353">
        <v>3.5706883469872316E-2</v>
      </c>
      <c r="H135" s="353">
        <v>4.0217171094629314E-2</v>
      </c>
      <c r="I135" s="353">
        <v>4.3955528762961868E-2</v>
      </c>
      <c r="J135" s="353">
        <v>4.693308742631936E-2</v>
      </c>
      <c r="K135" s="353">
        <v>4.9211694283476451E-2</v>
      </c>
      <c r="L135" s="353">
        <v>5.0844087287207296E-2</v>
      </c>
      <c r="M135" s="353">
        <v>5.1933115316848778E-2</v>
      </c>
      <c r="N135" s="353">
        <v>5.2572949768150551E-2</v>
      </c>
      <c r="O135" s="353">
        <v>5.2870334262506848E-2</v>
      </c>
      <c r="P135" s="353">
        <v>5.2918327911821786E-2</v>
      </c>
      <c r="Q135" s="353">
        <v>5.2799600128811491E-2</v>
      </c>
      <c r="R135" s="353">
        <v>5.257821955267284E-2</v>
      </c>
    </row>
    <row r="136" spans="1:19" ht="31.5" customHeight="1">
      <c r="A136" s="299">
        <v>10</v>
      </c>
      <c r="B136" s="295" t="s">
        <v>274</v>
      </c>
      <c r="C136" s="294"/>
      <c r="D136" s="298"/>
      <c r="E136" s="301">
        <v>0</v>
      </c>
      <c r="F136" s="301">
        <v>0</v>
      </c>
      <c r="G136" s="297">
        <v>0</v>
      </c>
      <c r="H136" s="297">
        <v>0</v>
      </c>
      <c r="I136" s="297">
        <v>0</v>
      </c>
      <c r="J136" s="297">
        <v>0</v>
      </c>
      <c r="K136" s="297">
        <v>0</v>
      </c>
      <c r="L136" s="297">
        <v>0</v>
      </c>
      <c r="M136" s="297">
        <v>0</v>
      </c>
      <c r="N136" s="297">
        <v>0</v>
      </c>
      <c r="O136" s="297">
        <v>0</v>
      </c>
      <c r="P136" s="297">
        <v>0</v>
      </c>
      <c r="Q136" s="297">
        <v>0</v>
      </c>
      <c r="R136" s="297">
        <v>0</v>
      </c>
    </row>
    <row r="137" spans="1:19">
      <c r="A137" s="299"/>
      <c r="B137" s="288"/>
      <c r="C137" s="288"/>
      <c r="D137" s="288"/>
      <c r="E137" s="288"/>
      <c r="F137" s="288"/>
      <c r="G137" s="288"/>
      <c r="H137" s="288"/>
      <c r="I137" s="288"/>
      <c r="J137" s="288"/>
      <c r="K137" s="288"/>
      <c r="L137" s="288"/>
      <c r="M137" s="288"/>
      <c r="N137" s="288"/>
      <c r="O137" s="288"/>
      <c r="P137" s="288"/>
      <c r="Q137" s="288"/>
      <c r="R137" s="288"/>
    </row>
    <row r="138" spans="1:19" ht="31.2">
      <c r="A138" s="299">
        <v>11</v>
      </c>
      <c r="B138" s="321" t="s">
        <v>329</v>
      </c>
      <c r="C138" s="294"/>
      <c r="D138" s="298"/>
      <c r="E138" s="301" t="s">
        <v>356</v>
      </c>
      <c r="F138" s="301" t="s">
        <v>356</v>
      </c>
      <c r="G138" s="297" t="s">
        <v>356</v>
      </c>
      <c r="H138" s="297" t="s">
        <v>356</v>
      </c>
      <c r="I138" s="297" t="s">
        <v>356</v>
      </c>
      <c r="J138" s="297" t="s">
        <v>356</v>
      </c>
      <c r="K138" s="297" t="s">
        <v>356</v>
      </c>
      <c r="L138" s="297" t="s">
        <v>356</v>
      </c>
      <c r="M138" s="297" t="s">
        <v>356</v>
      </c>
      <c r="N138" s="297" t="s">
        <v>356</v>
      </c>
      <c r="O138" s="297" t="s">
        <v>356</v>
      </c>
      <c r="P138" s="297" t="s">
        <v>356</v>
      </c>
      <c r="Q138" s="297" t="s">
        <v>356</v>
      </c>
      <c r="R138" s="297" t="s">
        <v>356</v>
      </c>
      <c r="S138" s="354"/>
    </row>
    <row r="139" spans="1:19" ht="31.2">
      <c r="A139" s="299">
        <v>12</v>
      </c>
      <c r="B139" s="321" t="s">
        <v>330</v>
      </c>
      <c r="C139" s="294"/>
      <c r="D139" s="298"/>
      <c r="E139" s="301">
        <v>0</v>
      </c>
      <c r="F139" s="301">
        <v>0</v>
      </c>
      <c r="G139" s="297">
        <v>0</v>
      </c>
      <c r="H139" s="297">
        <v>0</v>
      </c>
      <c r="I139" s="297">
        <v>0</v>
      </c>
      <c r="J139" s="297">
        <v>0</v>
      </c>
      <c r="K139" s="297">
        <v>0</v>
      </c>
      <c r="L139" s="297">
        <v>0</v>
      </c>
      <c r="M139" s="297">
        <v>0</v>
      </c>
      <c r="N139" s="297">
        <v>0</v>
      </c>
      <c r="O139" s="297">
        <v>0</v>
      </c>
      <c r="P139" s="297">
        <v>0</v>
      </c>
      <c r="Q139" s="297">
        <v>0</v>
      </c>
      <c r="R139" s="297">
        <v>0</v>
      </c>
    </row>
    <row r="140" spans="1:19">
      <c r="A140" s="149"/>
    </row>
    <row r="141" spans="1:19">
      <c r="A141" s="149"/>
    </row>
    <row r="142" spans="1:19">
      <c r="A142" s="149"/>
    </row>
    <row r="143" spans="1:19">
      <c r="A143" s="149"/>
    </row>
    <row r="144" spans="1:19">
      <c r="A144" s="149"/>
    </row>
    <row r="145" spans="1:18">
      <c r="A145" s="149"/>
    </row>
    <row r="146" spans="1:18">
      <c r="A146" s="149"/>
    </row>
    <row r="147" spans="1:18">
      <c r="A147" s="149"/>
    </row>
    <row r="148" spans="1:18">
      <c r="A148" s="149"/>
    </row>
    <row r="149" spans="1:18">
      <c r="A149" s="149"/>
    </row>
    <row r="150" spans="1:18" s="2" customFormat="1">
      <c r="A150" s="151"/>
      <c r="B150" s="35"/>
      <c r="C150" s="35"/>
      <c r="D150" s="35"/>
      <c r="E150" s="5"/>
      <c r="F150" s="5"/>
      <c r="G150" s="5"/>
      <c r="H150" s="5"/>
      <c r="I150" s="5"/>
      <c r="J150" s="5"/>
      <c r="K150" s="5"/>
      <c r="L150" s="5"/>
      <c r="M150" s="5"/>
      <c r="N150" s="5"/>
      <c r="O150" s="5"/>
      <c r="P150" s="1"/>
      <c r="Q150" s="1"/>
      <c r="R150" s="1"/>
    </row>
    <row r="151" spans="1:18">
      <c r="A151" s="149"/>
    </row>
    <row r="152" spans="1:18">
      <c r="A152" s="149"/>
    </row>
    <row r="153" spans="1:18">
      <c r="A153" s="149"/>
    </row>
    <row r="154" spans="1:18">
      <c r="A154" s="149"/>
    </row>
    <row r="155" spans="1:18">
      <c r="A155" s="149"/>
    </row>
    <row r="156" spans="1:18">
      <c r="A156" s="149"/>
    </row>
    <row r="157" spans="1:18">
      <c r="A157" s="149"/>
    </row>
    <row r="158" spans="1:18">
      <c r="A158" s="149"/>
    </row>
    <row r="159" spans="1:18">
      <c r="A159" s="149"/>
    </row>
    <row r="160" spans="1:18">
      <c r="A160" s="149"/>
    </row>
    <row r="161" spans="1:1">
      <c r="A161" s="149"/>
    </row>
    <row r="162" spans="1:1">
      <c r="A162" s="149"/>
    </row>
    <row r="163" spans="1:1">
      <c r="A163" s="149"/>
    </row>
    <row r="164" spans="1:1">
      <c r="A164" s="149"/>
    </row>
    <row r="165" spans="1:1">
      <c r="A165" s="149"/>
    </row>
    <row r="166" spans="1:1">
      <c r="A166" s="149"/>
    </row>
    <row r="167" spans="1:1">
      <c r="A167" s="149"/>
    </row>
    <row r="168" spans="1:1">
      <c r="A168" s="149"/>
    </row>
    <row r="169" spans="1:1">
      <c r="A169" s="149"/>
    </row>
    <row r="170" spans="1:1">
      <c r="A170" s="149"/>
    </row>
    <row r="171" spans="1:1">
      <c r="A171" s="149"/>
    </row>
    <row r="172" spans="1:1">
      <c r="A172" s="149"/>
    </row>
    <row r="173" spans="1:1">
      <c r="A173" s="149"/>
    </row>
    <row r="174" spans="1:1">
      <c r="A174" s="149"/>
    </row>
    <row r="175" spans="1:1">
      <c r="A175" s="149"/>
    </row>
    <row r="176" spans="1:1">
      <c r="A176" s="149"/>
    </row>
    <row r="177" spans="1:1">
      <c r="A177" s="149"/>
    </row>
  </sheetData>
  <dataConsolidate link="1"/>
  <printOptions horizontalCentered="1"/>
  <pageMargins left="0.25" right="0.25" top="0.75" bottom="0.75" header="0.3" footer="0.3"/>
  <pageSetup scale="31" pageOrder="overThenDown" orientation="portrait" r:id="rId1"/>
  <headerFooter alignWithMargins="0"/>
  <ignoredErrors>
    <ignoredError sqref="E117"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U44"/>
  <sheetViews>
    <sheetView showGridLines="0" tabSelected="1" view="pageBreakPreview" topLeftCell="A7" zoomScale="55" zoomScaleNormal="55" zoomScaleSheetLayoutView="55" workbookViewId="0">
      <pane xSplit="3" ySplit="11" topLeftCell="D28" activePane="bottomRight" state="frozen"/>
      <selection activeCell="A7" sqref="A7"/>
      <selection pane="topRight" activeCell="D7" sqref="D7"/>
      <selection pane="bottomLeft" activeCell="A11" sqref="A11"/>
      <selection pane="bottomRight" activeCell="G28" sqref="G28"/>
    </sheetView>
  </sheetViews>
  <sheetFormatPr defaultColWidth="9" defaultRowHeight="15.6"/>
  <cols>
    <col min="1" max="1" width="9" style="158"/>
    <col min="2" max="2" width="59.69921875" style="135" customWidth="1"/>
    <col min="3" max="3" width="19.09765625" style="135" customWidth="1"/>
    <col min="4" max="5" width="12.59765625" style="135" customWidth="1"/>
    <col min="6" max="17" width="12.59765625" style="5" customWidth="1"/>
    <col min="18" max="21" width="12.59765625" style="1" customWidth="1"/>
    <col min="22" max="133" width="7.09765625" style="1" customWidth="1"/>
    <col min="134" max="16384" width="9" style="1"/>
  </cols>
  <sheetData>
    <row r="1" spans="1:20" s="2" customFormat="1" hidden="1">
      <c r="A1" s="155"/>
      <c r="B1" s="21" t="s">
        <v>22</v>
      </c>
      <c r="C1" s="12"/>
      <c r="D1" s="12"/>
      <c r="E1" s="12"/>
      <c r="F1" s="4"/>
      <c r="G1" s="4"/>
      <c r="H1" s="4"/>
      <c r="I1" s="4"/>
      <c r="J1" s="4"/>
      <c r="K1" s="4"/>
      <c r="L1" s="4"/>
      <c r="M1" s="4"/>
      <c r="N1" s="4"/>
      <c r="O1" s="4"/>
    </row>
    <row r="2" spans="1:20" s="2" customFormat="1" hidden="1">
      <c r="A2" s="155"/>
      <c r="B2" s="21" t="s">
        <v>23</v>
      </c>
      <c r="C2" s="12"/>
      <c r="D2" s="12"/>
      <c r="E2" s="12"/>
      <c r="F2" s="4"/>
      <c r="G2" s="4"/>
      <c r="H2" s="4"/>
      <c r="I2" s="4"/>
      <c r="J2" s="4"/>
      <c r="K2" s="4"/>
      <c r="L2" s="4"/>
      <c r="M2" s="4"/>
      <c r="N2" s="4"/>
      <c r="O2" s="4"/>
    </row>
    <row r="3" spans="1:20" s="3" customFormat="1" hidden="1">
      <c r="A3" s="155"/>
      <c r="B3" s="139" t="s">
        <v>266</v>
      </c>
      <c r="C3" s="17"/>
      <c r="D3" s="17"/>
      <c r="E3" s="17"/>
    </row>
    <row r="4" spans="1:20" s="3" customFormat="1" hidden="1">
      <c r="A4" s="155"/>
      <c r="B4" s="26" t="s">
        <v>193</v>
      </c>
      <c r="C4" s="16"/>
      <c r="D4" s="16"/>
      <c r="E4" s="16"/>
    </row>
    <row r="5" spans="1:20" s="3" customFormat="1" hidden="1">
      <c r="A5" s="155"/>
      <c r="B5" s="302" t="s">
        <v>192</v>
      </c>
      <c r="C5" s="16"/>
      <c r="D5" s="16"/>
      <c r="E5" s="16"/>
    </row>
    <row r="6" spans="1:20" s="3" customFormat="1" hidden="1">
      <c r="A6" s="155"/>
      <c r="B6" s="16"/>
      <c r="C6" s="16"/>
      <c r="D6" s="16"/>
      <c r="E6" s="16"/>
    </row>
    <row r="7" spans="1:20" s="3" customFormat="1">
      <c r="A7" s="155"/>
      <c r="B7" s="293" t="s">
        <v>22</v>
      </c>
      <c r="C7" s="16"/>
      <c r="D7" s="16"/>
      <c r="E7" s="16"/>
    </row>
    <row r="8" spans="1:20" s="3" customFormat="1">
      <c r="A8" s="155"/>
      <c r="B8" s="293" t="s">
        <v>23</v>
      </c>
      <c r="C8" s="16"/>
      <c r="D8" s="16"/>
      <c r="E8" s="16"/>
    </row>
    <row r="9" spans="1:20" s="3" customFormat="1">
      <c r="A9" s="155"/>
      <c r="B9" s="139" t="s">
        <v>266</v>
      </c>
      <c r="C9" s="16"/>
      <c r="D9" s="16"/>
      <c r="E9" s="16"/>
    </row>
    <row r="10" spans="1:20" s="3" customFormat="1">
      <c r="A10" s="155"/>
      <c r="B10" s="26" t="s">
        <v>187</v>
      </c>
      <c r="C10" s="16"/>
      <c r="D10" s="16"/>
      <c r="E10" s="16"/>
    </row>
    <row r="11" spans="1:20" s="3" customFormat="1">
      <c r="A11" s="155"/>
      <c r="B11" s="302" t="s">
        <v>189</v>
      </c>
      <c r="C11" s="16"/>
      <c r="D11" s="16"/>
      <c r="E11" s="16"/>
    </row>
    <row r="12" spans="1:20" s="3" customFormat="1">
      <c r="A12" s="155"/>
      <c r="B12" s="154"/>
      <c r="C12" s="16"/>
      <c r="D12" s="16"/>
      <c r="E12" s="16"/>
    </row>
    <row r="13" spans="1:20" s="3" customFormat="1">
      <c r="A13" s="155"/>
      <c r="B13" s="27" t="s">
        <v>333</v>
      </c>
      <c r="C13" s="16"/>
      <c r="D13" s="16"/>
      <c r="E13" s="16"/>
    </row>
    <row r="14" spans="1:20" s="3" customFormat="1">
      <c r="A14" s="155"/>
      <c r="B14" s="16"/>
      <c r="C14" s="16"/>
      <c r="D14" s="16"/>
      <c r="E14" s="16"/>
    </row>
    <row r="15" spans="1:20" s="3" customFormat="1">
      <c r="A15" s="155"/>
      <c r="B15" s="21"/>
      <c r="C15" s="27" t="s">
        <v>135</v>
      </c>
      <c r="D15" s="139" t="s">
        <v>83</v>
      </c>
      <c r="E15" s="21"/>
      <c r="F15" s="55"/>
      <c r="G15" s="55"/>
      <c r="H15" s="55"/>
      <c r="I15" s="55"/>
      <c r="J15" s="233"/>
      <c r="K15" s="63"/>
      <c r="L15" s="63"/>
      <c r="M15" s="63"/>
      <c r="N15" s="63"/>
      <c r="O15" s="63"/>
      <c r="P15" s="58"/>
      <c r="Q15" s="58"/>
      <c r="R15" s="59"/>
      <c r="S15" s="59"/>
      <c r="T15" s="59"/>
    </row>
    <row r="16" spans="1:20" s="3" customFormat="1">
      <c r="A16" s="155"/>
      <c r="B16" s="13"/>
      <c r="C16" s="27" t="s">
        <v>136</v>
      </c>
      <c r="D16" s="507" t="s">
        <v>128</v>
      </c>
      <c r="E16" s="507"/>
      <c r="F16" s="508"/>
      <c r="G16" s="508"/>
      <c r="H16" s="22"/>
      <c r="I16" s="509" t="s">
        <v>129</v>
      </c>
      <c r="J16" s="509"/>
      <c r="K16" s="509"/>
      <c r="L16" s="509"/>
      <c r="M16" s="234"/>
      <c r="N16" s="510" t="s">
        <v>130</v>
      </c>
      <c r="O16" s="511"/>
      <c r="P16" s="511"/>
      <c r="Q16" s="58"/>
      <c r="R16" s="500" t="s">
        <v>131</v>
      </c>
      <c r="S16" s="512"/>
      <c r="T16" s="512"/>
    </row>
    <row r="17" spans="1:21" s="7" customFormat="1" ht="18">
      <c r="A17" s="156"/>
      <c r="B17" s="308" t="s">
        <v>93</v>
      </c>
      <c r="C17" s="23"/>
      <c r="D17" s="64" t="s">
        <v>137</v>
      </c>
      <c r="E17" s="64" t="s">
        <v>81</v>
      </c>
      <c r="F17" s="64">
        <v>2019</v>
      </c>
      <c r="G17" s="235" t="s">
        <v>2</v>
      </c>
      <c r="H17" s="236"/>
      <c r="I17" s="196" t="s">
        <v>17</v>
      </c>
      <c r="J17" s="64" t="s">
        <v>18</v>
      </c>
      <c r="K17" s="64" t="s">
        <v>20</v>
      </c>
      <c r="L17" s="235" t="s">
        <v>21</v>
      </c>
      <c r="M17" s="236"/>
      <c r="N17" s="196" t="s">
        <v>24</v>
      </c>
      <c r="O17" s="64" t="s">
        <v>25</v>
      </c>
      <c r="P17" s="235" t="s">
        <v>27</v>
      </c>
      <c r="Q17" s="236"/>
      <c r="R17" s="196" t="s">
        <v>28</v>
      </c>
      <c r="S17" s="64" t="s">
        <v>29</v>
      </c>
      <c r="T17" s="64" t="s">
        <v>30</v>
      </c>
    </row>
    <row r="18" spans="1:21">
      <c r="A18" s="22">
        <v>1</v>
      </c>
      <c r="B18" s="21" t="s">
        <v>296</v>
      </c>
      <c r="C18" s="27"/>
      <c r="D18" s="251">
        <f>EBT!E14</f>
        <v>912718</v>
      </c>
      <c r="E18" s="251">
        <f>EBT!F14</f>
        <v>888033</v>
      </c>
      <c r="F18" s="251">
        <f>EBT!G14</f>
        <v>913985.87044490199</v>
      </c>
      <c r="G18" s="251">
        <f>EBT!H14</f>
        <v>911077.38858037908</v>
      </c>
      <c r="H18" s="238"/>
      <c r="I18" s="251">
        <f>EBT!I14</f>
        <v>907555.04653580475</v>
      </c>
      <c r="J18" s="251">
        <f>EBT!J14</f>
        <v>904572.02978369594</v>
      </c>
      <c r="K18" s="251">
        <f>EBT!K14</f>
        <v>903148.54317322664</v>
      </c>
      <c r="L18" s="251">
        <f>EBT!L14</f>
        <v>902329.17252210714</v>
      </c>
      <c r="M18" s="238"/>
      <c r="N18" s="263">
        <f>EBT!M14</f>
        <v>902292.97043173923</v>
      </c>
      <c r="O18" s="263">
        <f>EBT!N14</f>
        <v>902446.78875680408</v>
      </c>
      <c r="P18" s="263">
        <f>EBT!O14</f>
        <v>902637.59585069958</v>
      </c>
      <c r="Q18" s="267"/>
      <c r="R18" s="263">
        <f>EBT!P14</f>
        <v>903238.25732777407</v>
      </c>
      <c r="S18" s="263">
        <f>EBT!Q14</f>
        <v>903834.52933050331</v>
      </c>
      <c r="T18" s="263">
        <f>EBT!R14</f>
        <v>905451.87825386343</v>
      </c>
    </row>
    <row r="19" spans="1:21">
      <c r="A19" s="22">
        <v>2</v>
      </c>
      <c r="B19" s="293" t="s">
        <v>328</v>
      </c>
      <c r="C19" s="21"/>
      <c r="D19" s="529">
        <v>28201</v>
      </c>
      <c r="E19" s="529">
        <f>$D$19</f>
        <v>28201</v>
      </c>
      <c r="F19" s="529">
        <f t="shared" ref="F19:G19" si="0">$D$19</f>
        <v>28201</v>
      </c>
      <c r="G19" s="529">
        <f t="shared" si="0"/>
        <v>28201</v>
      </c>
      <c r="H19" s="238"/>
      <c r="I19" s="529">
        <f t="shared" ref="I19:L19" si="1">$D$19</f>
        <v>28201</v>
      </c>
      <c r="J19" s="529">
        <f t="shared" si="1"/>
        <v>28201</v>
      </c>
      <c r="K19" s="529">
        <f t="shared" si="1"/>
        <v>28201</v>
      </c>
      <c r="L19" s="529">
        <f t="shared" si="1"/>
        <v>28201</v>
      </c>
      <c r="M19" s="238"/>
      <c r="N19" s="529">
        <f t="shared" ref="N19:P19" si="2">$D$19</f>
        <v>28201</v>
      </c>
      <c r="O19" s="529">
        <f t="shared" si="2"/>
        <v>28201</v>
      </c>
      <c r="P19" s="529">
        <f t="shared" si="2"/>
        <v>28201</v>
      </c>
      <c r="Q19" s="267"/>
      <c r="R19" s="529">
        <f t="shared" ref="R19:T19" si="3">$D$19</f>
        <v>28201</v>
      </c>
      <c r="S19" s="529">
        <f t="shared" si="3"/>
        <v>28201</v>
      </c>
      <c r="T19" s="529">
        <f t="shared" si="3"/>
        <v>28201</v>
      </c>
    </row>
    <row r="20" spans="1:21">
      <c r="A20" s="22">
        <v>3</v>
      </c>
      <c r="B20" s="21" t="s">
        <v>138</v>
      </c>
      <c r="C20" s="21"/>
      <c r="D20" s="268">
        <v>0.27</v>
      </c>
      <c r="E20" s="268">
        <v>0.28999999999999998</v>
      </c>
      <c r="F20" s="269">
        <v>0.31</v>
      </c>
      <c r="G20" s="270">
        <v>0.33</v>
      </c>
      <c r="H20" s="237"/>
      <c r="I20" s="272">
        <v>0.34749999999999998</v>
      </c>
      <c r="J20" s="269">
        <v>0.36499999999999999</v>
      </c>
      <c r="K20" s="269">
        <v>0.38250000000000001</v>
      </c>
      <c r="L20" s="270">
        <v>0.4</v>
      </c>
      <c r="M20" s="237"/>
      <c r="N20" s="272">
        <v>0.41670000000000001</v>
      </c>
      <c r="O20" s="269">
        <v>0.43330000000000002</v>
      </c>
      <c r="P20" s="270">
        <v>0.45</v>
      </c>
      <c r="Q20" s="237"/>
      <c r="R20" s="272">
        <v>0.4667</v>
      </c>
      <c r="S20" s="269">
        <v>0.48330000000000001</v>
      </c>
      <c r="T20" s="269">
        <v>0.5</v>
      </c>
    </row>
    <row r="21" spans="1:21">
      <c r="A21" s="22">
        <v>4</v>
      </c>
      <c r="B21" s="21" t="s">
        <v>139</v>
      </c>
      <c r="C21" s="21"/>
      <c r="D21" s="513">
        <f>((D18-D19)*D20)+((E18-E19)*E20)+((F18-F19)*F20)+((G18-G19)*G20)</f>
        <v>1054113.3880694446</v>
      </c>
      <c r="E21" s="514"/>
      <c r="F21" s="514"/>
      <c r="G21" s="515"/>
      <c r="H21" s="239"/>
      <c r="I21" s="513">
        <f>((I18-I19)*I20)+((J18-J19)*J20)+((K18-K19)*K20)+((L18-L19)*L20)</f>
        <v>1309769.6613148432</v>
      </c>
      <c r="J21" s="514"/>
      <c r="K21" s="514"/>
      <c r="L21" s="515"/>
      <c r="M21" s="239"/>
      <c r="N21" s="518">
        <f>(((N18-N19)*N20)+((O18-O19)*O20)+((P18-P19)*P20))</f>
        <v>1136541.2924800438</v>
      </c>
      <c r="O21" s="519"/>
      <c r="P21" s="519"/>
      <c r="Q21" s="239"/>
      <c r="R21" s="519">
        <f>(((R18-R19)*R20)+((S18-S19)*S20)+((T18-T19)*T20))</f>
        <v>1270199.0118472362</v>
      </c>
      <c r="S21" s="519"/>
      <c r="T21" s="520"/>
    </row>
    <row r="22" spans="1:21">
      <c r="A22" s="22"/>
      <c r="B22" s="21"/>
      <c r="C22" s="21"/>
      <c r="D22" s="240"/>
      <c r="E22" s="241"/>
      <c r="F22" s="72"/>
      <c r="G22" s="72"/>
      <c r="H22" s="245"/>
      <c r="I22" s="72"/>
      <c r="J22" s="72"/>
      <c r="K22" s="72"/>
      <c r="L22" s="72"/>
      <c r="M22" s="245"/>
      <c r="N22" s="72"/>
      <c r="O22" s="72"/>
      <c r="P22" s="72"/>
      <c r="Q22" s="245"/>
      <c r="R22" s="72"/>
      <c r="S22" s="72"/>
      <c r="T22" s="258"/>
    </row>
    <row r="23" spans="1:21">
      <c r="A23" s="22"/>
      <c r="B23" s="309" t="s">
        <v>178</v>
      </c>
      <c r="C23" s="21"/>
      <c r="D23" s="243"/>
      <c r="E23" s="244"/>
      <c r="F23" s="245"/>
      <c r="G23" s="245"/>
      <c r="H23" s="249"/>
      <c r="I23" s="245"/>
      <c r="J23" s="245"/>
      <c r="K23" s="245"/>
      <c r="L23" s="245"/>
      <c r="M23" s="245"/>
      <c r="N23" s="245"/>
      <c r="O23" s="245"/>
      <c r="P23" s="245"/>
      <c r="Q23" s="245"/>
      <c r="R23" s="245"/>
      <c r="S23" s="245"/>
      <c r="T23" s="242"/>
    </row>
    <row r="24" spans="1:21" ht="31.2">
      <c r="A24" s="22">
        <v>5</v>
      </c>
      <c r="B24" s="21" t="s">
        <v>158</v>
      </c>
      <c r="C24" s="355">
        <f>257643+368733</f>
        <v>626376</v>
      </c>
      <c r="D24" s="247"/>
      <c r="E24" s="248"/>
      <c r="F24" s="249"/>
      <c r="G24" s="246"/>
      <c r="H24" s="271">
        <f>C24+SUM(D29:G29)</f>
        <v>797716.40186286299</v>
      </c>
      <c r="I24" s="262"/>
      <c r="J24" s="249"/>
      <c r="K24" s="249"/>
      <c r="L24" s="249"/>
      <c r="M24" s="357">
        <f>H24+SUM(I29:L29)</f>
        <v>0</v>
      </c>
      <c r="N24" s="249"/>
      <c r="O24" s="249"/>
      <c r="P24" s="249"/>
      <c r="Q24" s="357">
        <f>M24+SUM(N29:P29)</f>
        <v>0</v>
      </c>
      <c r="R24" s="249"/>
      <c r="S24" s="249"/>
      <c r="T24" s="246"/>
      <c r="U24" s="271">
        <f>Q24+SUM(R29:T29)</f>
        <v>0</v>
      </c>
    </row>
    <row r="25" spans="1:21">
      <c r="A25" s="22">
        <v>6</v>
      </c>
      <c r="B25" s="21" t="s">
        <v>293</v>
      </c>
      <c r="C25" s="21"/>
      <c r="D25" s="250">
        <f>EBT!E80+EBT!E127</f>
        <v>550400.8315378601</v>
      </c>
      <c r="E25" s="250">
        <f>EBT!F80+EBT!F127</f>
        <v>569641.61958750302</v>
      </c>
      <c r="F25" s="250">
        <f>EBT!G80+EBT!G127</f>
        <v>534228.82199525821</v>
      </c>
      <c r="G25" s="257">
        <f>EBT!H80+EBT!H127</f>
        <v>533149.68023219809</v>
      </c>
      <c r="H25" s="259"/>
      <c r="I25" s="257">
        <f>EBT!I80+EBT!I127</f>
        <v>531198.97346132272</v>
      </c>
      <c r="J25" s="257">
        <f>EBT!J80+EBT!J127</f>
        <v>472252.56612432905</v>
      </c>
      <c r="K25" s="257">
        <f>EBT!K80+EBT!K127</f>
        <v>545430.97156513331</v>
      </c>
      <c r="L25" s="257">
        <f>EBT!L80+EBT!L127</f>
        <v>543816.38836324471</v>
      </c>
      <c r="M25" s="239"/>
      <c r="N25" s="264">
        <f>EBT!M80+EBT!M127</f>
        <v>541587.97295109846</v>
      </c>
      <c r="O25" s="257">
        <f>EBT!N80+EBT!N127</f>
        <v>532207.68351356033</v>
      </c>
      <c r="P25" s="257">
        <f>EBT!O80+EBT!O127</f>
        <v>528874.87005871488</v>
      </c>
      <c r="Q25" s="239"/>
      <c r="R25" s="264">
        <f>EBT!P80+EBT!P127</f>
        <v>497139.47999416955</v>
      </c>
      <c r="S25" s="257">
        <f>EBT!Q80+EBT!Q127</f>
        <v>449265.48751831974</v>
      </c>
      <c r="T25" s="250">
        <f>EBT!R80+EBT!R127</f>
        <v>424232.31211568805</v>
      </c>
    </row>
    <row r="26" spans="1:21" s="289" customFormat="1">
      <c r="A26" s="22" t="s">
        <v>290</v>
      </c>
      <c r="B26" s="293" t="s">
        <v>297</v>
      </c>
      <c r="C26" s="293"/>
      <c r="D26" s="530">
        <v>238820</v>
      </c>
      <c r="E26" s="530">
        <v>249352</v>
      </c>
      <c r="F26" s="530">
        <v>0</v>
      </c>
      <c r="G26" s="530">
        <v>0</v>
      </c>
      <c r="H26" s="239"/>
      <c r="I26" s="530">
        <v>0</v>
      </c>
      <c r="J26" s="530">
        <v>0</v>
      </c>
      <c r="K26" s="530">
        <v>64169.265844524096</v>
      </c>
      <c r="L26" s="530">
        <v>316907.02747597179</v>
      </c>
      <c r="M26" s="239"/>
      <c r="N26" s="530">
        <v>326350.29025066522</v>
      </c>
      <c r="O26" s="530">
        <v>340926.29025066522</v>
      </c>
      <c r="P26" s="530">
        <v>355611.75838348002</v>
      </c>
      <c r="Q26" s="239"/>
      <c r="R26" s="349">
        <v>366040.03293842543</v>
      </c>
      <c r="S26" s="349">
        <v>380854.03293842543</v>
      </c>
      <c r="T26" s="349">
        <v>396285.47206535714</v>
      </c>
    </row>
    <row r="27" spans="1:21" s="289" customFormat="1">
      <c r="A27" s="22">
        <v>7</v>
      </c>
      <c r="B27" s="293" t="s">
        <v>292</v>
      </c>
      <c r="C27" s="293"/>
      <c r="D27" s="349">
        <v>0</v>
      </c>
      <c r="E27" s="349">
        <v>0</v>
      </c>
      <c r="F27" s="349">
        <f>-F25</f>
        <v>-534228.82199525821</v>
      </c>
      <c r="G27" s="349">
        <f>-G25</f>
        <v>-533149.68023219809</v>
      </c>
      <c r="H27" s="239"/>
      <c r="I27" s="349">
        <f>-I25</f>
        <v>-531198.97346132272</v>
      </c>
      <c r="J27" s="349">
        <f>-J25</f>
        <v>-472252.56612432905</v>
      </c>
      <c r="K27" s="349">
        <f>-K25+K26</f>
        <v>-481261.70572060923</v>
      </c>
      <c r="L27" s="349">
        <f>-L25+L26</f>
        <v>-226909.36088727292</v>
      </c>
      <c r="M27" s="239"/>
      <c r="N27" s="349">
        <f t="shared" ref="N27:O27" si="4">-N25+N26</f>
        <v>-215237.68270043324</v>
      </c>
      <c r="O27" s="349">
        <f t="shared" si="4"/>
        <v>-191281.39326289512</v>
      </c>
      <c r="P27" s="349">
        <f>-P25+P26</f>
        <v>-173263.11167523486</v>
      </c>
      <c r="Q27" s="239"/>
      <c r="R27" s="349">
        <f>-R25+R26</f>
        <v>-131099.44705574412</v>
      </c>
      <c r="S27" s="349">
        <f>-S25+S26</f>
        <v>-68411.454579894315</v>
      </c>
      <c r="T27" s="349">
        <f t="shared" ref="R27:T27" si="5">-T25+T26</f>
        <v>-27946.840050330909</v>
      </c>
    </row>
    <row r="28" spans="1:21" s="289" customFormat="1">
      <c r="A28" s="22" t="s">
        <v>300</v>
      </c>
      <c r="B28" s="293" t="s">
        <v>298</v>
      </c>
      <c r="C28" s="293"/>
      <c r="D28" s="349">
        <v>0</v>
      </c>
      <c r="E28" s="349">
        <v>0</v>
      </c>
      <c r="F28" s="349">
        <f>D29</f>
        <v>311580.8315378601</v>
      </c>
      <c r="G28" s="349">
        <f>D21-(D26+E26+F28+F35)</f>
        <v>148949.21772464004</v>
      </c>
      <c r="H28" s="239"/>
      <c r="I28" s="349">
        <f>(I18-I19)*I20-I35</f>
        <v>272831.28963832103</v>
      </c>
      <c r="J28" s="349">
        <f>(J18-J19)*J20-J35</f>
        <v>287131.1843381779</v>
      </c>
      <c r="K28" s="349">
        <f>H24+SUM(I29:J29)</f>
        <v>237753.92788636405</v>
      </c>
      <c r="L28" s="349">
        <v>0</v>
      </c>
      <c r="M28" s="239"/>
      <c r="N28" s="349">
        <v>0</v>
      </c>
      <c r="O28" s="349">
        <v>0</v>
      </c>
      <c r="P28" s="349">
        <v>0</v>
      </c>
      <c r="Q28" s="239"/>
      <c r="R28" s="349">
        <v>0</v>
      </c>
      <c r="S28" s="349">
        <v>0</v>
      </c>
      <c r="T28" s="349">
        <v>0</v>
      </c>
    </row>
    <row r="29" spans="1:21">
      <c r="A29" s="22">
        <v>8</v>
      </c>
      <c r="B29" s="21" t="s">
        <v>301</v>
      </c>
      <c r="C29" s="21"/>
      <c r="D29" s="257">
        <f>D27-D28+D25-D26</f>
        <v>311580.8315378601</v>
      </c>
      <c r="E29" s="257">
        <f>E27-E28+E25-E26</f>
        <v>320289.61958750302</v>
      </c>
      <c r="F29" s="257">
        <f>F27-F28+F25-F26</f>
        <v>-311580.8315378601</v>
      </c>
      <c r="G29" s="257">
        <f>G27-G28+G25-G26</f>
        <v>-148949.21772464004</v>
      </c>
      <c r="H29" s="239"/>
      <c r="I29" s="257">
        <f>I27-I28+I25-I26</f>
        <v>-272831.28963832103</v>
      </c>
      <c r="J29" s="257">
        <f>J27-J28+J25-J26</f>
        <v>-287131.18433817785</v>
      </c>
      <c r="K29" s="257">
        <f>K27-K28+K25-K26</f>
        <v>-237753.92788636411</v>
      </c>
      <c r="L29" s="257">
        <f>L27-L28+L25-L26</f>
        <v>0</v>
      </c>
      <c r="M29" s="239"/>
      <c r="N29" s="257">
        <f>N27-N28+N25-N26</f>
        <v>0</v>
      </c>
      <c r="O29" s="257">
        <f>O27-O28+O25-O26</f>
        <v>0</v>
      </c>
      <c r="P29" s="257">
        <f>P27-P28+P25-P26</f>
        <v>0</v>
      </c>
      <c r="Q29" s="239"/>
      <c r="R29" s="257">
        <f>R27-R28+R25-R26</f>
        <v>0</v>
      </c>
      <c r="S29" s="257">
        <f>S27-S28+S25-S26</f>
        <v>0</v>
      </c>
      <c r="T29" s="257">
        <f>T27-T28+T25-T26</f>
        <v>0</v>
      </c>
    </row>
    <row r="30" spans="1:21" hidden="1">
      <c r="A30" s="22"/>
      <c r="B30" s="21"/>
      <c r="C30" s="21"/>
      <c r="D30" s="358">
        <f t="shared" ref="D30:E30" si="6">(D26+D28+D34)/(D18-D19)</f>
        <v>0.27000046352981344</v>
      </c>
      <c r="E30" s="358">
        <f t="shared" si="6"/>
        <v>0.29000083737288213</v>
      </c>
      <c r="F30" s="358">
        <f>(F26+F28+F34)/(F18-F19)</f>
        <v>0.47076009565997939</v>
      </c>
      <c r="G30" s="358">
        <f>(G26+G28+G34)/(G18-G19)</f>
        <v>0.16870902841126253</v>
      </c>
      <c r="H30" s="358"/>
      <c r="I30" s="358">
        <f t="shared" ref="I30:S30" si="7">(I26+I28+I34)/(I18-I19)</f>
        <v>0.34749999999999998</v>
      </c>
      <c r="J30" s="358">
        <f t="shared" si="7"/>
        <v>0.36499999999999999</v>
      </c>
      <c r="K30" s="358">
        <f t="shared" si="7"/>
        <v>0.38250000000000006</v>
      </c>
      <c r="L30" s="358">
        <f t="shared" si="7"/>
        <v>0.4</v>
      </c>
      <c r="M30" s="358"/>
      <c r="N30" s="358">
        <f t="shared" si="7"/>
        <v>0.4167010020925988</v>
      </c>
      <c r="O30" s="358">
        <f t="shared" si="7"/>
        <v>0.43330034284600583</v>
      </c>
      <c r="P30" s="358">
        <f t="shared" si="7"/>
        <v>0.45</v>
      </c>
      <c r="Q30" s="358"/>
      <c r="R30" s="358">
        <f t="shared" si="7"/>
        <v>0.46670012800041016</v>
      </c>
      <c r="S30" s="358">
        <f t="shared" si="7"/>
        <v>0.48330036005310117</v>
      </c>
      <c r="T30" s="358">
        <f>(T26+T28+T34)/(T18-T19)</f>
        <v>0.5</v>
      </c>
    </row>
    <row r="31" spans="1:21" s="289" customFormat="1">
      <c r="A31" s="22"/>
      <c r="B31" s="293"/>
      <c r="C31" s="293"/>
      <c r="D31" s="359"/>
      <c r="E31" s="359"/>
      <c r="F31" s="359"/>
      <c r="G31" s="359"/>
      <c r="H31" s="359"/>
      <c r="I31" s="359"/>
      <c r="J31" s="359"/>
      <c r="K31" s="359"/>
      <c r="L31" s="359"/>
      <c r="M31" s="359"/>
      <c r="N31" s="359"/>
      <c r="O31" s="359"/>
      <c r="P31" s="359"/>
      <c r="Q31" s="245"/>
      <c r="R31" s="359"/>
      <c r="S31" s="359"/>
      <c r="T31" s="359"/>
    </row>
    <row r="32" spans="1:21">
      <c r="A32" s="22"/>
      <c r="B32" s="309" t="s">
        <v>140</v>
      </c>
      <c r="C32" s="21"/>
      <c r="D32" s="243"/>
      <c r="E32" s="244"/>
      <c r="F32" s="245"/>
      <c r="G32" s="245"/>
      <c r="H32" s="249"/>
      <c r="I32" s="245"/>
      <c r="J32" s="245"/>
      <c r="K32" s="245"/>
      <c r="L32" s="245"/>
      <c r="M32" s="245"/>
      <c r="N32" s="245"/>
      <c r="O32" s="245"/>
      <c r="P32" s="245"/>
      <c r="Q32" s="245"/>
      <c r="R32" s="245"/>
      <c r="S32" s="245"/>
      <c r="T32" s="242"/>
    </row>
    <row r="33" spans="1:21" ht="31.2">
      <c r="A33" s="22">
        <v>9</v>
      </c>
      <c r="B33" s="21" t="s">
        <v>158</v>
      </c>
      <c r="C33" s="348">
        <v>0</v>
      </c>
      <c r="D33" s="247"/>
      <c r="E33" s="248"/>
      <c r="F33" s="249"/>
      <c r="G33" s="246"/>
      <c r="H33" s="271">
        <f>C33+SUM(D36:G36)</f>
        <v>0</v>
      </c>
      <c r="I33" s="262"/>
      <c r="J33" s="249"/>
      <c r="K33" s="249"/>
      <c r="L33" s="249"/>
      <c r="M33" s="357">
        <f>H33+SUM(I36:L36)</f>
        <v>0</v>
      </c>
      <c r="N33" s="249"/>
      <c r="O33" s="249"/>
      <c r="P33" s="249"/>
      <c r="Q33" s="357">
        <f>M33+SUM(N36:P36)</f>
        <v>0</v>
      </c>
      <c r="R33" s="249"/>
      <c r="S33" s="249"/>
      <c r="T33" s="246"/>
      <c r="U33" s="271">
        <f>Q33+SUM(R36:T36)</f>
        <v>0</v>
      </c>
    </row>
    <row r="34" spans="1:21">
      <c r="A34" s="22">
        <v>10</v>
      </c>
      <c r="B34" s="21" t="s">
        <v>291</v>
      </c>
      <c r="C34" s="21"/>
      <c r="D34" s="356">
        <v>0</v>
      </c>
      <c r="E34" s="356">
        <v>0</v>
      </c>
      <c r="F34" s="349">
        <f>D21/10</f>
        <v>105411.33880694446</v>
      </c>
      <c r="G34" s="356">
        <v>0</v>
      </c>
      <c r="H34" s="259"/>
      <c r="I34" s="349">
        <f>$I21/10/4</f>
        <v>32744.241532871081</v>
      </c>
      <c r="J34" s="349">
        <f t="shared" ref="J34:K34" si="8">$I21/10/4</f>
        <v>32744.241532871081</v>
      </c>
      <c r="K34" s="349">
        <f t="shared" si="8"/>
        <v>32744.241532871081</v>
      </c>
      <c r="L34" s="349">
        <f>$I21/10/4</f>
        <v>32744.241532871081</v>
      </c>
      <c r="M34" s="239"/>
      <c r="N34" s="349">
        <f>$N21/10/3</f>
        <v>37884.70974933479</v>
      </c>
      <c r="O34" s="349">
        <f t="shared" ref="O34:P34" si="9">$N21/10/3</f>
        <v>37884.70974933479</v>
      </c>
      <c r="P34" s="349">
        <f t="shared" si="9"/>
        <v>37884.70974933479</v>
      </c>
      <c r="Q34" s="239"/>
      <c r="R34" s="349">
        <f>$R21/10/3</f>
        <v>42339.967061574542</v>
      </c>
      <c r="S34" s="349">
        <f t="shared" ref="S34:T34" si="10">$R21/10/3</f>
        <v>42339.967061574542</v>
      </c>
      <c r="T34" s="349">
        <f t="shared" si="10"/>
        <v>42339.967061574542</v>
      </c>
    </row>
    <row r="35" spans="1:21">
      <c r="A35" s="22">
        <v>11</v>
      </c>
      <c r="B35" s="21" t="s">
        <v>299</v>
      </c>
      <c r="C35" s="21"/>
      <c r="D35" s="356">
        <v>0</v>
      </c>
      <c r="E35" s="356">
        <v>0</v>
      </c>
      <c r="F35" s="349">
        <f>F34</f>
        <v>105411.33880694446</v>
      </c>
      <c r="G35" s="356">
        <v>0</v>
      </c>
      <c r="H35" s="239"/>
      <c r="I35" s="349">
        <f>I34</f>
        <v>32744.241532871081</v>
      </c>
      <c r="J35" s="349">
        <f t="shared" ref="J35:L35" si="11">J34</f>
        <v>32744.241532871081</v>
      </c>
      <c r="K35" s="349">
        <f t="shared" si="11"/>
        <v>32744.241532871081</v>
      </c>
      <c r="L35" s="349">
        <f t="shared" si="11"/>
        <v>32744.241532871081</v>
      </c>
      <c r="M35" s="239"/>
      <c r="N35" s="349">
        <f t="shared" ref="N35" si="12">N34</f>
        <v>37884.70974933479</v>
      </c>
      <c r="O35" s="349">
        <f t="shared" ref="O35" si="13">O34</f>
        <v>37884.70974933479</v>
      </c>
      <c r="P35" s="349">
        <f t="shared" ref="P35" si="14">P34</f>
        <v>37884.70974933479</v>
      </c>
      <c r="Q35" s="239"/>
      <c r="R35" s="349">
        <f t="shared" ref="R35" si="15">R34</f>
        <v>42339.967061574542</v>
      </c>
      <c r="S35" s="349">
        <f t="shared" ref="S35" si="16">S34</f>
        <v>42339.967061574542</v>
      </c>
      <c r="T35" s="349">
        <f t="shared" ref="T35" si="17">T34</f>
        <v>42339.967061574542</v>
      </c>
    </row>
    <row r="36" spans="1:21" s="289" customFormat="1">
      <c r="A36" s="22">
        <v>12</v>
      </c>
      <c r="B36" s="293" t="s">
        <v>302</v>
      </c>
      <c r="C36" s="293"/>
      <c r="D36" s="257">
        <f>D34-D35</f>
        <v>0</v>
      </c>
      <c r="E36" s="257">
        <f>E34-E35</f>
        <v>0</v>
      </c>
      <c r="F36" s="257">
        <f>F34-F35</f>
        <v>0</v>
      </c>
      <c r="G36" s="257">
        <f>G34-G35</f>
        <v>0</v>
      </c>
      <c r="H36" s="245"/>
      <c r="I36" s="257">
        <f>I34-I35</f>
        <v>0</v>
      </c>
      <c r="J36" s="257">
        <f>J34-J35</f>
        <v>0</v>
      </c>
      <c r="K36" s="257">
        <f>K34-K35</f>
        <v>0</v>
      </c>
      <c r="L36" s="257">
        <f>L34-L35</f>
        <v>0</v>
      </c>
      <c r="M36" s="245"/>
      <c r="N36" s="257">
        <f>N34-N35</f>
        <v>0</v>
      </c>
      <c r="O36" s="257">
        <f>O34-O35</f>
        <v>0</v>
      </c>
      <c r="P36" s="257">
        <f>P34-P35</f>
        <v>0</v>
      </c>
      <c r="Q36" s="245"/>
      <c r="R36" s="257">
        <f>R34-R35</f>
        <v>0</v>
      </c>
      <c r="S36" s="257">
        <f>S34-S35</f>
        <v>0</v>
      </c>
      <c r="T36" s="257">
        <f>T34-T35</f>
        <v>0</v>
      </c>
    </row>
    <row r="37" spans="1:21">
      <c r="A37" s="22"/>
      <c r="B37" s="21"/>
      <c r="C37" s="21"/>
      <c r="D37" s="261"/>
      <c r="E37" s="260"/>
      <c r="F37" s="160"/>
      <c r="G37" s="160"/>
      <c r="H37" s="245"/>
      <c r="I37" s="160"/>
      <c r="J37" s="160"/>
      <c r="K37" s="160"/>
      <c r="L37" s="160"/>
      <c r="M37" s="245"/>
      <c r="N37" s="160"/>
      <c r="O37" s="160"/>
      <c r="P37" s="160"/>
      <c r="Q37" s="245"/>
      <c r="R37" s="160"/>
      <c r="S37" s="160"/>
      <c r="T37" s="256"/>
    </row>
    <row r="38" spans="1:21" ht="31.2">
      <c r="A38" s="22">
        <v>13</v>
      </c>
      <c r="B38" s="21" t="s">
        <v>324</v>
      </c>
      <c r="C38" s="21"/>
      <c r="D38" s="516">
        <f>SUM(D26:G26)+SUM(D28:G28)+SUM(D35:G35)</f>
        <v>1054113.3880694446</v>
      </c>
      <c r="E38" s="517"/>
      <c r="F38" s="517"/>
      <c r="G38" s="517"/>
      <c r="H38" s="239"/>
      <c r="I38" s="516">
        <f>SUM(I26:L26)+SUM(I28:L28)+SUM(I35:L35)</f>
        <v>1309769.6613148432</v>
      </c>
      <c r="J38" s="517"/>
      <c r="K38" s="517"/>
      <c r="L38" s="517"/>
      <c r="M38" s="239"/>
      <c r="N38" s="504">
        <f>SUM(N26:P26)+SUM(N28:P28)+SUM(N35:P35)</f>
        <v>1136542.4681328149</v>
      </c>
      <c r="O38" s="504"/>
      <c r="P38" s="504"/>
      <c r="Q38" s="239"/>
      <c r="R38" s="504">
        <f>SUM(R26:T26)+SUM(R28:T28)+SUM(R35:T35)</f>
        <v>1270199.4391269316</v>
      </c>
      <c r="S38" s="504"/>
      <c r="T38" s="504"/>
    </row>
    <row r="39" spans="1:21">
      <c r="A39" s="22"/>
      <c r="B39" s="21"/>
      <c r="C39" s="21"/>
      <c r="D39" s="261"/>
      <c r="E39" s="260"/>
      <c r="F39" s="160"/>
      <c r="G39" s="160"/>
      <c r="H39" s="245"/>
      <c r="I39" s="160"/>
      <c r="J39" s="160"/>
      <c r="K39" s="160"/>
      <c r="L39" s="160"/>
      <c r="M39" s="245"/>
      <c r="N39" s="160"/>
      <c r="O39" s="160"/>
      <c r="P39" s="160"/>
      <c r="Q39" s="245"/>
      <c r="R39" s="160"/>
      <c r="S39" s="160"/>
      <c r="T39" s="256"/>
    </row>
    <row r="40" spans="1:21">
      <c r="A40" s="22">
        <v>14</v>
      </c>
      <c r="B40" s="21" t="s">
        <v>275</v>
      </c>
      <c r="C40" s="21"/>
      <c r="D40" s="521">
        <f>D38-D21</f>
        <v>0</v>
      </c>
      <c r="E40" s="522"/>
      <c r="F40" s="522"/>
      <c r="G40" s="523"/>
      <c r="H40" s="239"/>
      <c r="I40" s="524">
        <f>I38-I21</f>
        <v>0</v>
      </c>
      <c r="J40" s="525"/>
      <c r="K40" s="525"/>
      <c r="L40" s="525"/>
      <c r="M40" s="245"/>
      <c r="N40" s="526">
        <f>N38-N21</f>
        <v>1.1756527710240334</v>
      </c>
      <c r="O40" s="527"/>
      <c r="P40" s="528"/>
      <c r="Q40" s="239"/>
      <c r="R40" s="505">
        <f>R38-R21</f>
        <v>0.42727969540283084</v>
      </c>
      <c r="S40" s="506"/>
      <c r="T40" s="506"/>
    </row>
    <row r="41" spans="1:21">
      <c r="A41" s="157"/>
      <c r="B41" s="29"/>
      <c r="C41" s="159"/>
      <c r="D41" s="159"/>
      <c r="E41" s="159"/>
      <c r="F41" s="160"/>
      <c r="G41" s="160"/>
      <c r="H41" s="249"/>
      <c r="I41" s="160"/>
      <c r="J41" s="160"/>
      <c r="K41" s="160"/>
      <c r="L41" s="160"/>
      <c r="M41" s="249"/>
      <c r="N41" s="160"/>
      <c r="O41" s="160"/>
      <c r="P41" s="161"/>
      <c r="Q41" s="266"/>
      <c r="R41" s="161"/>
      <c r="S41" s="161"/>
      <c r="T41" s="162"/>
    </row>
    <row r="42" spans="1:21" s="135" customFormat="1">
      <c r="A42" s="149"/>
      <c r="F42" s="5"/>
      <c r="G42" s="5"/>
      <c r="H42" s="5"/>
      <c r="I42" s="5"/>
      <c r="J42" s="5"/>
      <c r="K42" s="5"/>
      <c r="L42" s="5"/>
      <c r="M42" s="5"/>
      <c r="N42" s="5"/>
      <c r="O42" s="5"/>
      <c r="P42" s="5"/>
      <c r="Q42" s="5"/>
      <c r="R42" s="1"/>
      <c r="S42" s="1"/>
      <c r="T42" s="1"/>
    </row>
    <row r="43" spans="1:21" s="135" customFormat="1">
      <c r="A43" s="149"/>
      <c r="F43" s="5"/>
      <c r="G43" s="5"/>
      <c r="H43" s="5"/>
      <c r="I43" s="5"/>
      <c r="J43" s="5"/>
      <c r="K43" s="5"/>
      <c r="L43" s="5"/>
      <c r="M43" s="5"/>
      <c r="N43" s="5"/>
      <c r="O43" s="5"/>
      <c r="P43" s="5"/>
      <c r="Q43" s="5"/>
      <c r="R43" s="1"/>
      <c r="S43" s="1"/>
      <c r="T43" s="1"/>
    </row>
    <row r="44" spans="1:21" s="135" customFormat="1">
      <c r="A44" s="149"/>
      <c r="F44" s="5"/>
      <c r="G44" s="5"/>
      <c r="H44" s="5"/>
      <c r="I44" s="5"/>
      <c r="J44" s="5"/>
      <c r="K44" s="5"/>
      <c r="L44" s="5"/>
      <c r="M44" s="5"/>
      <c r="N44" s="5"/>
      <c r="O44" s="5"/>
      <c r="P44" s="5"/>
      <c r="Q44" s="5"/>
      <c r="R44" s="1"/>
      <c r="S44" s="1"/>
      <c r="T44" s="1"/>
    </row>
  </sheetData>
  <dataConsolidate link="1"/>
  <mergeCells count="16">
    <mergeCell ref="R38:T38"/>
    <mergeCell ref="R40:T40"/>
    <mergeCell ref="D16:G16"/>
    <mergeCell ref="I16:L16"/>
    <mergeCell ref="N16:P16"/>
    <mergeCell ref="R16:T16"/>
    <mergeCell ref="D21:G21"/>
    <mergeCell ref="D38:G38"/>
    <mergeCell ref="I21:L21"/>
    <mergeCell ref="N21:P21"/>
    <mergeCell ref="R21:T21"/>
    <mergeCell ref="D40:G40"/>
    <mergeCell ref="I38:L38"/>
    <mergeCell ref="I40:L40"/>
    <mergeCell ref="N38:P38"/>
    <mergeCell ref="N40:P40"/>
  </mergeCells>
  <printOptions horizontalCentered="1"/>
  <pageMargins left="0.25" right="0.25" top="0.75" bottom="0.75" header="0.3" footer="0.3"/>
  <pageSetup scale="39" pageOrder="overThenDown"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46F0A-D228-46DD-BAB0-21CF8307FB81}">
  <ds:schemaRef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purl.org/dc/terms/"/>
    <ds:schemaRef ds:uri="8eef3743-c7b3-4cbe-8837-b6e805be353c"/>
    <ds:schemaRef ds:uri="http://www.w3.org/XML/1998/namespace"/>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4.xml><?xml version="1.0" encoding="utf-8"?>
<ds:datastoreItem xmlns:ds="http://schemas.openxmlformats.org/officeDocument/2006/customXml" ds:itemID="{C77941F3-8E3B-41A8-AD50-DA3FCB35A6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sheet</vt:lpstr>
      <vt:lpstr>Admin Info</vt:lpstr>
      <vt:lpstr>CRAT</vt:lpstr>
      <vt:lpstr>EBT</vt:lpstr>
      <vt:lpstr>GEAT</vt:lpstr>
      <vt:lpstr>RPT</vt:lpstr>
      <vt:lpstr>'Cover sheet'!Print_Area</vt:lpstr>
      <vt:lpstr>EBT!Print_Area</vt:lpstr>
      <vt:lpstr>RPT!Print_Area</vt:lpstr>
      <vt:lpstr>CRAT!Print_Titles</vt:lpstr>
      <vt:lpstr>EBT!Print_Titles</vt:lpstr>
    </vt:vector>
  </TitlesOfParts>
  <Company>CA Energy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Lena Perkins</cp:lastModifiedBy>
  <cp:lastPrinted>2018-09-24T13:19:40Z</cp:lastPrinted>
  <dcterms:created xsi:type="dcterms:W3CDTF">2004-11-07T17:37:25Z</dcterms:created>
  <dcterms:modified xsi:type="dcterms:W3CDTF">2019-04-30T18:55:59Z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