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leanpoweralliance.sharepoint.com/sites/CPA/Shared Documents/Power Procurement/Compliance/IEPR/"/>
    </mc:Choice>
  </mc:AlternateContent>
  <xr:revisionPtr revIDLastSave="1485" documentId="8_{BC905152-5A2A-4050-8CD6-9D24721A5FD1}" xr6:coauthVersionLast="43" xr6:coauthVersionMax="43" xr10:uidLastSave="{DF4AF555-FE6E-4605-851E-43A21FA6E2B9}"/>
  <bookViews>
    <workbookView xWindow="-108" yWindow="-108" windowWidth="30936" windowHeight="16896" tabRatio="574" firstSheet="2" activeTab="1" xr2:uid="{00000000-000D-0000-FFFF-FFFF00000000}"/>
  </bookViews>
  <sheets>
    <sheet name="Admin Info" sheetId="1" r:id="rId1"/>
    <sheet name="S-1_REQUIREMENT" sheetId="2" r:id="rId2"/>
    <sheet name="S-2_SUPPLY" sheetId="7" r:id="rId3"/>
    <sheet name="S-5 Table" sheetId="5" r:id="rId4"/>
    <sheet name="Sheet1" sheetId="6" state="hidden" r:id="rId5"/>
  </sheets>
  <definedNames>
    <definedName name="_xlnm.Print_Area" localSheetId="3">'S-5 Table'!$A$1:$L$30</definedName>
    <definedName name="_xlnm.Print_Titles" localSheetId="1">'S-1_REQUIREMENT'!$9:$9</definedName>
    <definedName name="_xlnm.Print_Titles" localSheetId="2">'S-2_SUPPLY'!#REF!</definedName>
    <definedName name="_xlnm.Print_Titles" localSheetId="3">'S-5 Table'!$8:$8</definedName>
    <definedName name="Z_046A23F8_4D15_41E0_A67E_1D05CF2E9CA4_.wvu.PrintArea" localSheetId="3" hidden="1">'S-5 Table'!$A$1:$L$30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3" hidden="1">'S-5 Table'!$8:$8</definedName>
    <definedName name="Z_3EAFDB81_3C7B_4EC4_BD53_8A6926C61C4D_.wvu.PrintArea" localSheetId="3" hidden="1">'S-5 Table'!$A$1:$W$30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3" hidden="1">'S-5 Table'!$8:$8</definedName>
    <definedName name="Z_64772366_36BC_426A_A6F2_6C493B087EAF_.wvu.PrintArea" localSheetId="3" hidden="1">'S-5 Table'!$A$1:$L$30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3" hidden="1">'S-5 Table'!$8:$8</definedName>
    <definedName name="Z_936D601A_6161_408D_BD38_CA4C61557536_.wvu.PrintArea" localSheetId="3" hidden="1">'S-5 Table'!$A$1:$L$30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3" hidden="1">'S-5 Table'!$8:$8</definedName>
    <definedName name="Z_D085756B_D7D4_4919_A459_2691A20BD52B_.wvu.PrintArea" localSheetId="3" hidden="1">'S-5 Table'!$A$1:$L$30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3" hidden="1">'S-5 Table'!$8:$8</definedName>
    <definedName name="Z_E9B99297_6681_430B_B37D_6F2642738440_.wvu.PrintArea" localSheetId="3" hidden="1">'S-5 Table'!$A$1:$L$30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3" hidden="1">'S-5 Table'!$8:$8</definedName>
  </definedNames>
  <calcPr calcId="191028" calcMode="manual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7" i="2" l="1"/>
  <c r="J39" i="2"/>
  <c r="Y67" i="7"/>
  <c r="Y32" i="7"/>
  <c r="A20" i="5"/>
  <c r="B20" i="5"/>
  <c r="A19" i="5"/>
  <c r="B19" i="5"/>
  <c r="A18" i="5"/>
  <c r="B18" i="5"/>
  <c r="A17" i="5"/>
  <c r="B17" i="5"/>
  <c r="A12" i="5"/>
  <c r="B12" i="5"/>
  <c r="A13" i="5"/>
  <c r="B13" i="5"/>
  <c r="A14" i="5"/>
  <c r="B14" i="5"/>
  <c r="A15" i="5"/>
  <c r="B15" i="5"/>
  <c r="A16" i="5"/>
  <c r="B16" i="5"/>
  <c r="H19" i="2"/>
  <c r="H21" i="2"/>
  <c r="H22" i="2"/>
  <c r="H25" i="2"/>
  <c r="B32" i="5"/>
  <c r="H47" i="7"/>
  <c r="A34" i="5"/>
  <c r="B34" i="5"/>
  <c r="A33" i="5"/>
  <c r="B33" i="5"/>
  <c r="A32" i="5"/>
  <c r="A31" i="5"/>
  <c r="B31" i="5"/>
  <c r="A30" i="5"/>
  <c r="B30" i="5"/>
  <c r="A29" i="5"/>
  <c r="B29" i="5"/>
  <c r="A28" i="5"/>
  <c r="B28" i="5"/>
  <c r="A27" i="5"/>
  <c r="B27" i="5"/>
  <c r="A26" i="5"/>
  <c r="B26" i="5"/>
  <c r="H67" i="7"/>
  <c r="I19" i="2"/>
  <c r="G32" i="7"/>
  <c r="G17" i="7"/>
  <c r="G20" i="7"/>
  <c r="G10" i="7"/>
  <c r="H50" i="2"/>
  <c r="AH10" i="7"/>
  <c r="AI10" i="7"/>
  <c r="AH14" i="7"/>
  <c r="AI14" i="7"/>
  <c r="AH17" i="7"/>
  <c r="AI17" i="7"/>
  <c r="AH20" i="7"/>
  <c r="AI20" i="7"/>
  <c r="AH24" i="7"/>
  <c r="AI24" i="7"/>
  <c r="AH32" i="7"/>
  <c r="AI32" i="7"/>
  <c r="AH47" i="7"/>
  <c r="AI47" i="7"/>
  <c r="S10" i="7"/>
  <c r="T10" i="7"/>
  <c r="S14" i="7"/>
  <c r="T14" i="7"/>
  <c r="S17" i="7"/>
  <c r="T17" i="7"/>
  <c r="S20" i="7"/>
  <c r="T20" i="7"/>
  <c r="S24" i="7"/>
  <c r="T24" i="7"/>
  <c r="S32" i="7"/>
  <c r="T32" i="7"/>
  <c r="S47" i="7"/>
  <c r="T47" i="7"/>
  <c r="S19" i="2"/>
  <c r="S21" i="2"/>
  <c r="S22" i="2"/>
  <c r="T19" i="2"/>
  <c r="T21" i="2"/>
  <c r="T22" i="2"/>
  <c r="S37" i="2"/>
  <c r="S39" i="2"/>
  <c r="AH67" i="7"/>
  <c r="T37" i="2"/>
  <c r="T39" i="2"/>
  <c r="AI67" i="7"/>
  <c r="AH66" i="7"/>
  <c r="AH68" i="7"/>
  <c r="T66" i="7"/>
  <c r="AI66" i="7"/>
  <c r="AI68" i="7"/>
  <c r="S66" i="7"/>
  <c r="T25" i="2"/>
  <c r="T67" i="7"/>
  <c r="S25" i="2"/>
  <c r="S67" i="7"/>
  <c r="S68" i="7"/>
  <c r="G50" i="2"/>
  <c r="G37" i="2"/>
  <c r="T68" i="7"/>
  <c r="B23" i="5"/>
  <c r="B24" i="5"/>
  <c r="B25" i="5"/>
  <c r="B22" i="5"/>
  <c r="A23" i="5"/>
  <c r="A24" i="5"/>
  <c r="A25" i="5"/>
  <c r="A22" i="5"/>
  <c r="B10" i="5"/>
  <c r="B11" i="5"/>
  <c r="B9" i="5"/>
  <c r="A10" i="5"/>
  <c r="A11" i="5"/>
  <c r="A9" i="5"/>
  <c r="AG47" i="7"/>
  <c r="AF47" i="7"/>
  <c r="AE47" i="7"/>
  <c r="AD47" i="7"/>
  <c r="AC47" i="7"/>
  <c r="AB47" i="7"/>
  <c r="AB10" i="7"/>
  <c r="AB14" i="7"/>
  <c r="AB17" i="7"/>
  <c r="AB20" i="7"/>
  <c r="AB24" i="7"/>
  <c r="AB32" i="7"/>
  <c r="AB66" i="7"/>
  <c r="M37" i="2"/>
  <c r="M39" i="2"/>
  <c r="AB67" i="7"/>
  <c r="AB68" i="7"/>
  <c r="AA47" i="7"/>
  <c r="AA10" i="7"/>
  <c r="AA14" i="7"/>
  <c r="AA17" i="7"/>
  <c r="AA20" i="7"/>
  <c r="AA24" i="7"/>
  <c r="AA32" i="7"/>
  <c r="AA66" i="7"/>
  <c r="L37" i="2"/>
  <c r="L39" i="2"/>
  <c r="AA67" i="7"/>
  <c r="AA68" i="7"/>
  <c r="Z47" i="7"/>
  <c r="Y47" i="7"/>
  <c r="X47" i="7"/>
  <c r="X10" i="7"/>
  <c r="X14" i="7"/>
  <c r="X17" i="7"/>
  <c r="X20" i="7"/>
  <c r="X24" i="7"/>
  <c r="X32" i="7"/>
  <c r="X66" i="7"/>
  <c r="I37" i="2"/>
  <c r="I39" i="2"/>
  <c r="X67" i="7"/>
  <c r="X68" i="7"/>
  <c r="W47" i="7"/>
  <c r="W10" i="7"/>
  <c r="W14" i="7"/>
  <c r="W17" i="7"/>
  <c r="W20" i="7"/>
  <c r="W24" i="7"/>
  <c r="W32" i="7"/>
  <c r="W66" i="7"/>
  <c r="H37" i="2"/>
  <c r="H39" i="2"/>
  <c r="W67" i="7"/>
  <c r="W68" i="7"/>
  <c r="V47" i="7"/>
  <c r="R47" i="7"/>
  <c r="Q47" i="7"/>
  <c r="P47" i="7"/>
  <c r="O47" i="7"/>
  <c r="N47" i="7"/>
  <c r="M47" i="7"/>
  <c r="L47" i="7"/>
  <c r="K47" i="7"/>
  <c r="J47" i="7"/>
  <c r="I47" i="7"/>
  <c r="G47" i="7"/>
  <c r="AG32" i="7"/>
  <c r="AF32" i="7"/>
  <c r="AE32" i="7"/>
  <c r="AD32" i="7"/>
  <c r="AC32" i="7"/>
  <c r="Z32" i="7"/>
  <c r="V32" i="7"/>
  <c r="R32" i="7"/>
  <c r="Q32" i="7"/>
  <c r="P32" i="7"/>
  <c r="O32" i="7"/>
  <c r="N32" i="7"/>
  <c r="M32" i="7"/>
  <c r="L32" i="7"/>
  <c r="K32" i="7"/>
  <c r="J32" i="7"/>
  <c r="I32" i="7"/>
  <c r="H32" i="7"/>
  <c r="AG24" i="7"/>
  <c r="AF24" i="7"/>
  <c r="AE24" i="7"/>
  <c r="AD24" i="7"/>
  <c r="AC24" i="7"/>
  <c r="Z24" i="7"/>
  <c r="Y24" i="7"/>
  <c r="V24" i="7"/>
  <c r="R24" i="7"/>
  <c r="Q24" i="7"/>
  <c r="P24" i="7"/>
  <c r="O24" i="7"/>
  <c r="N24" i="7"/>
  <c r="M24" i="7"/>
  <c r="L24" i="7"/>
  <c r="K24" i="7"/>
  <c r="J24" i="7"/>
  <c r="I24" i="7"/>
  <c r="H24" i="7"/>
  <c r="G24" i="7"/>
  <c r="AG20" i="7"/>
  <c r="AF20" i="7"/>
  <c r="AE20" i="7"/>
  <c r="AD20" i="7"/>
  <c r="AC20" i="7"/>
  <c r="Z20" i="7"/>
  <c r="Y20" i="7"/>
  <c r="V20" i="7"/>
  <c r="R20" i="7"/>
  <c r="Q20" i="7"/>
  <c r="P20" i="7"/>
  <c r="O20" i="7"/>
  <c r="N20" i="7"/>
  <c r="M20" i="7"/>
  <c r="L20" i="7"/>
  <c r="K20" i="7"/>
  <c r="J20" i="7"/>
  <c r="I20" i="7"/>
  <c r="H20" i="7"/>
  <c r="AG17" i="7"/>
  <c r="AF17" i="7"/>
  <c r="AE17" i="7"/>
  <c r="AD17" i="7"/>
  <c r="AC17" i="7"/>
  <c r="Z17" i="7"/>
  <c r="Y17" i="7"/>
  <c r="V17" i="7"/>
  <c r="R17" i="7"/>
  <c r="Q17" i="7"/>
  <c r="P17" i="7"/>
  <c r="O17" i="7"/>
  <c r="N17" i="7"/>
  <c r="M17" i="7"/>
  <c r="L17" i="7"/>
  <c r="K17" i="7"/>
  <c r="J17" i="7"/>
  <c r="I17" i="7"/>
  <c r="H17" i="7"/>
  <c r="AG14" i="7"/>
  <c r="AF14" i="7"/>
  <c r="AE14" i="7"/>
  <c r="AD14" i="7"/>
  <c r="AC14" i="7"/>
  <c r="Z14" i="7"/>
  <c r="Y14" i="7"/>
  <c r="V14" i="7"/>
  <c r="R14" i="7"/>
  <c r="Q14" i="7"/>
  <c r="P14" i="7"/>
  <c r="O14" i="7"/>
  <c r="N14" i="7"/>
  <c r="M14" i="7"/>
  <c r="L14" i="7"/>
  <c r="K14" i="7"/>
  <c r="J14" i="7"/>
  <c r="I14" i="7"/>
  <c r="H14" i="7"/>
  <c r="G14" i="7"/>
  <c r="AG10" i="7"/>
  <c r="AF10" i="7"/>
  <c r="AE10" i="7"/>
  <c r="AD10" i="7"/>
  <c r="AC10" i="7"/>
  <c r="Z10" i="7"/>
  <c r="Y10" i="7"/>
  <c r="V10" i="7"/>
  <c r="R10" i="7"/>
  <c r="Q10" i="7"/>
  <c r="P10" i="7"/>
  <c r="O10" i="7"/>
  <c r="N10" i="7"/>
  <c r="M10" i="7"/>
  <c r="L10" i="7"/>
  <c r="K10" i="7"/>
  <c r="J10" i="7"/>
  <c r="I10" i="7"/>
  <c r="H10" i="7"/>
  <c r="B5" i="7"/>
  <c r="G66" i="7"/>
  <c r="H66" i="7"/>
  <c r="H68" i="7"/>
  <c r="N66" i="7"/>
  <c r="R66" i="7"/>
  <c r="O66" i="7"/>
  <c r="AG66" i="7"/>
  <c r="K66" i="7"/>
  <c r="AC66" i="7"/>
  <c r="I66" i="7"/>
  <c r="Q66" i="7"/>
  <c r="AF66" i="7"/>
  <c r="J66" i="7"/>
  <c r="P66" i="7"/>
  <c r="L66" i="7"/>
  <c r="V66" i="7"/>
  <c r="AD66" i="7"/>
  <c r="M66" i="7"/>
  <c r="AE66" i="7"/>
  <c r="B39" i="2"/>
  <c r="B37" i="2"/>
  <c r="K37" i="2"/>
  <c r="N37" i="2"/>
  <c r="L19" i="2"/>
  <c r="L21" i="2"/>
  <c r="J19" i="2"/>
  <c r="J21" i="2"/>
  <c r="P19" i="2"/>
  <c r="P21" i="2"/>
  <c r="Q19" i="2"/>
  <c r="Q21" i="2"/>
  <c r="G19" i="2"/>
  <c r="G21" i="2"/>
  <c r="P22" i="2"/>
  <c r="P25" i="2"/>
  <c r="P67" i="7"/>
  <c r="P68" i="7"/>
  <c r="Q22" i="2"/>
  <c r="Q25" i="2"/>
  <c r="Q67" i="7"/>
  <c r="Q68" i="7"/>
  <c r="G22" i="2"/>
  <c r="G25" i="2"/>
  <c r="G67" i="7"/>
  <c r="G68" i="7"/>
  <c r="Q37" i="2"/>
  <c r="Q39" i="2"/>
  <c r="AF67" i="7"/>
  <c r="AF68" i="7"/>
  <c r="R37" i="2"/>
  <c r="R39" i="2"/>
  <c r="AG67" i="7"/>
  <c r="AG68" i="7"/>
  <c r="G39" i="2"/>
  <c r="V67" i="7"/>
  <c r="V68" i="7"/>
  <c r="P37" i="2"/>
  <c r="P39" i="2"/>
  <c r="AE67" i="7"/>
  <c r="AE68" i="7"/>
  <c r="O37" i="2"/>
  <c r="N39" i="2"/>
  <c r="AC67" i="7"/>
  <c r="AC68" i="7"/>
  <c r="K39" i="2"/>
  <c r="Z67" i="7"/>
  <c r="O39" i="2"/>
  <c r="AD67" i="7"/>
  <c r="AD68" i="7"/>
  <c r="B6" i="5"/>
  <c r="R19" i="2"/>
  <c r="R21" i="2"/>
  <c r="O19" i="2"/>
  <c r="O21" i="2"/>
  <c r="N19" i="2"/>
  <c r="N21" i="2"/>
  <c r="M19" i="2"/>
  <c r="M21" i="2"/>
  <c r="L22" i="2"/>
  <c r="K19" i="2"/>
  <c r="K21" i="2"/>
  <c r="K22" i="2"/>
  <c r="J22" i="2"/>
  <c r="I21" i="2"/>
  <c r="I22" i="2"/>
  <c r="B6" i="2"/>
  <c r="M22" i="2"/>
  <c r="M25" i="2"/>
  <c r="M67" i="7"/>
  <c r="M68" i="7"/>
  <c r="I25" i="2"/>
  <c r="I67" i="7"/>
  <c r="I68" i="7"/>
  <c r="K25" i="2"/>
  <c r="K67" i="7"/>
  <c r="K68" i="7"/>
  <c r="O22" i="2"/>
  <c r="O25" i="2"/>
  <c r="O67" i="7"/>
  <c r="O68" i="7"/>
  <c r="J25" i="2"/>
  <c r="J67" i="7"/>
  <c r="J68" i="7"/>
  <c r="L25" i="2"/>
  <c r="L67" i="7"/>
  <c r="L68" i="7"/>
  <c r="N22" i="2"/>
  <c r="N25" i="2"/>
  <c r="N67" i="7"/>
  <c r="N68" i="7"/>
  <c r="R22" i="2"/>
  <c r="R25" i="2"/>
  <c r="R67" i="7"/>
  <c r="R68" i="7"/>
  <c r="Z66" i="7"/>
  <c r="Z68" i="7"/>
  <c r="Y66" i="7"/>
  <c r="Y68" i="7"/>
</calcChain>
</file>

<file path=xl/sharedStrings.xml><?xml version="1.0" encoding="utf-8"?>
<sst xmlns="http://schemas.openxmlformats.org/spreadsheetml/2006/main" count="576" uniqueCount="325">
  <si>
    <t>State of California</t>
  </si>
  <si>
    <t>California Energy Commission</t>
  </si>
  <si>
    <t>ELECTRICITY RESOURCE PLANNING FORMS</t>
  </si>
  <si>
    <t xml:space="preserve">Administrative Information </t>
  </si>
  <si>
    <t>Name of Load Serving Entity ("LSE")</t>
  </si>
  <si>
    <t>Clean Power Alliance of Southern California</t>
  </si>
  <si>
    <t>Name of Resource Planning Coordinator</t>
  </si>
  <si>
    <t>Natasha Keefer</t>
  </si>
  <si>
    <t>Persons who prepared Supply Forms</t>
  </si>
  <si>
    <t>S-1 Requirement</t>
  </si>
  <si>
    <t>S-2 Supply</t>
  </si>
  <si>
    <t>S-3 Small POU Hourly Loads</t>
  </si>
  <si>
    <t>S-5 Bilateral Contracts</t>
  </si>
  <si>
    <t>Application for Confidentiality</t>
  </si>
  <si>
    <t xml:space="preserve">Name: </t>
  </si>
  <si>
    <t>Ted Tardif</t>
  </si>
  <si>
    <t>N/A</t>
  </si>
  <si>
    <t xml:space="preserve">Title: </t>
  </si>
  <si>
    <t>Energy Resources Manager</t>
  </si>
  <si>
    <t>Director, Power Planning &amp; Procurement</t>
  </si>
  <si>
    <t xml:space="preserve">E-mail: </t>
  </si>
  <si>
    <t>ttardif@cleanpoweralliance.org</t>
  </si>
  <si>
    <t>nkeefer@cleanpoweralliance.org</t>
  </si>
  <si>
    <t xml:space="preserve">Telephone: </t>
  </si>
  <si>
    <t>(213)440-0908</t>
  </si>
  <si>
    <t>(213) 713-1101</t>
  </si>
  <si>
    <t xml:space="preserve">Address: </t>
  </si>
  <si>
    <t>555 5th Street, 35th Floor</t>
  </si>
  <si>
    <t>Address 2:</t>
  </si>
  <si>
    <t xml:space="preserve">City: </t>
  </si>
  <si>
    <t>Los Angeles</t>
  </si>
  <si>
    <t>State:</t>
  </si>
  <si>
    <t>CA</t>
  </si>
  <si>
    <t xml:space="preserve">Zip: </t>
  </si>
  <si>
    <t xml:space="preserve">Date Completed: </t>
  </si>
  <si>
    <t>Date Updated by LSE:</t>
  </si>
  <si>
    <t>Back-up / Additional Contact Persons for Questions about these Forms (Optional):</t>
  </si>
  <si>
    <t>Name:</t>
  </si>
  <si>
    <t>Title:</t>
  </si>
  <si>
    <t>E-mail:</t>
  </si>
  <si>
    <t>Telephone:</t>
  </si>
  <si>
    <t>Address:</t>
  </si>
  <si>
    <t>City:</t>
  </si>
  <si>
    <t>Zip:</t>
  </si>
  <si>
    <t xml:space="preserve">CEC S-1 Capacity/Energy Requirement Form </t>
  </si>
  <si>
    <t>Yellow fills indicate confidentiality is being requested pursuant to Appendix A.</t>
  </si>
  <si>
    <t>Bold font cells sum automatically.</t>
  </si>
  <si>
    <t>Data input by User are in dark green font.</t>
  </si>
  <si>
    <t>line</t>
  </si>
  <si>
    <t>Capacity Procurment Requirement (MW)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</si>
  <si>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</si>
  <si>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</si>
  <si>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</si>
  <si>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</si>
  <si>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</si>
  <si>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</si>
  <si>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</si>
  <si>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</si>
  <si>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</si>
  <si>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</si>
  <si>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</si>
  <si>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</si>
  <si>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</si>
  <si>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</si>
  <si>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PEAK LOAD CALCULATIONS</t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</si>
  <si>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</si>
  <si>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</si>
  <si>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Forecast Total Peak-Hour 1-in-2 Demand</t>
  </si>
  <si>
    <t>2a</t>
  </si>
  <si>
    <t>ESP Demand: Existing Customer Contracts</t>
  </si>
  <si>
    <t>2b</t>
  </si>
  <si>
    <t>ESP Demand: New and Renewed Contracts</t>
  </si>
  <si>
    <t>2c</t>
  </si>
  <si>
    <t>ESP Demand in PG&amp;E service area</t>
  </si>
  <si>
    <t>2d</t>
  </si>
  <si>
    <t>ESP Demand in SCE service area</t>
  </si>
  <si>
    <t>2e</t>
  </si>
  <si>
    <t>ESP Demand in SDG&amp;E service area</t>
  </si>
  <si>
    <t>Additional Achievable Energy Efficiency (-)</t>
  </si>
  <si>
    <t>Demand Response / Interruptible Programs (-)</t>
  </si>
  <si>
    <t>Adjusted Demand: End-Use Customers</t>
  </si>
  <si>
    <t>Coincidence Adjustment (-)</t>
  </si>
  <si>
    <t>Coincident Peak-Hour Demand</t>
  </si>
  <si>
    <t>Required Planning Reserve Margin</t>
  </si>
  <si>
    <t>Credit for Imports That Carry Reserves (-)</t>
  </si>
  <si>
    <t xml:space="preserve">Firm Sales Obligations </t>
  </si>
  <si>
    <t>Firm LSE Procurement Requirement</t>
  </si>
  <si>
    <t>Energy Procurement Requirement (GWh)</t>
  </si>
  <si>
    <t>ENERGY DEMAND CALCULATIONS</t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</si>
  <si>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</si>
  <si>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>Forecast Total Energy Demand / Consumption</t>
  </si>
  <si>
    <t>13a</t>
  </si>
  <si>
    <t>13b</t>
  </si>
  <si>
    <t>13c</t>
  </si>
  <si>
    <t>13d</t>
  </si>
  <si>
    <t>13e</t>
  </si>
  <si>
    <t>MW</t>
  </si>
  <si>
    <t>Historic LSE Peak Load:</t>
  </si>
  <si>
    <t>Year 2017</t>
  </si>
  <si>
    <t>Year 2018</t>
  </si>
  <si>
    <t>Annual Peak Load / Actual Metered Deliveries</t>
  </si>
  <si>
    <t>Date of Peak Load for Annual Peak Deliveries</t>
  </si>
  <si>
    <t>/17</t>
  </si>
  <si>
    <t>Hour Ending for Annual Peak Deliveries</t>
  </si>
  <si>
    <t>Interruptible Load called on during that hour (+)</t>
  </si>
  <si>
    <t>Self-Generation and DG Adjustments</t>
  </si>
  <si>
    <t>Adjustments for Major Outages</t>
  </si>
  <si>
    <t>Adjusted Annual Peak Load</t>
  </si>
  <si>
    <t>Lines</t>
  </si>
  <si>
    <t>Notes</t>
  </si>
  <si>
    <t>3, 4, 14, 15</t>
  </si>
  <si>
    <t xml:space="preserve">CPA does not include any additional acheivable EE or DG estimates, as our demand and load forecasts already include assumptions for these programs. </t>
  </si>
  <si>
    <t>x</t>
  </si>
  <si>
    <t>CEC Form S-2: Capacity/Energy Supply Resources Form</t>
  </si>
  <si>
    <t>ENERGY SUPPLY RESOURCES (GWh)</t>
  </si>
  <si>
    <t>CAPACITY SUPPLY RESOURCES (MW)</t>
  </si>
  <si>
    <t>Plant/Unit Identifier- CEC ID</t>
  </si>
  <si>
    <t>Plant/Unit Identifier- EIA ID</t>
  </si>
  <si>
    <t>Plant/Unit Identifier- CAISO ID</t>
  </si>
  <si>
    <t>Fuel Type</t>
  </si>
  <si>
    <t>2017               (Actual Capacity)</t>
  </si>
  <si>
    <t>2018              (Actual Capacity)</t>
  </si>
  <si>
    <t>2017            (Actual Supply)</t>
  </si>
  <si>
    <t>2018            (Actual Supply)</t>
  </si>
  <si>
    <t>1a</t>
  </si>
  <si>
    <t>Total Fossil Fuel Supply</t>
  </si>
  <si>
    <t>1b</t>
  </si>
  <si>
    <t>1c</t>
  </si>
  <si>
    <t>1d</t>
  </si>
  <si>
    <t>Total Nuclear Supply</t>
  </si>
  <si>
    <t>3a</t>
  </si>
  <si>
    <t>Total Hydroelectric Supply</t>
  </si>
  <si>
    <t>3b</t>
  </si>
  <si>
    <t>Hyro Supply from Plants 30 MW or more</t>
  </si>
  <si>
    <t>3c</t>
  </si>
  <si>
    <t>Hyro Supply from Plants Less than 30 MW</t>
  </si>
  <si>
    <t>4a</t>
  </si>
  <si>
    <t>Total Utility-Controlled Renewable Supply</t>
  </si>
  <si>
    <t>4b</t>
  </si>
  <si>
    <t>4c</t>
  </si>
  <si>
    <t>4d</t>
  </si>
  <si>
    <t>5a</t>
  </si>
  <si>
    <t>Total Qualifying Facility (QF) Contract Supply</t>
  </si>
  <si>
    <t>5b</t>
  </si>
  <si>
    <t>Biofuels</t>
  </si>
  <si>
    <t>5c</t>
  </si>
  <si>
    <t>Geothermal</t>
  </si>
  <si>
    <t>5d</t>
  </si>
  <si>
    <t>Small Hydro</t>
  </si>
  <si>
    <t>5e</t>
  </si>
  <si>
    <t>Solar</t>
  </si>
  <si>
    <t>5f</t>
  </si>
  <si>
    <t>Wind</t>
  </si>
  <si>
    <t>5g</t>
  </si>
  <si>
    <t xml:space="preserve">Natural Gas </t>
  </si>
  <si>
    <t>5h</t>
  </si>
  <si>
    <t>Other</t>
  </si>
  <si>
    <t>6a</t>
  </si>
  <si>
    <t>Total Renewable Contract Supply</t>
  </si>
  <si>
    <t>6b</t>
  </si>
  <si>
    <t>Voyager Wind II, LLC</t>
  </si>
  <si>
    <t>VOYAGR_2_VOYWD2</t>
  </si>
  <si>
    <t>6c</t>
  </si>
  <si>
    <t>COSO Geothermal Power Holdings LLC (Coso Finance Partners)</t>
  </si>
  <si>
    <t>60309A</t>
  </si>
  <si>
    <t>CALGEN_1_UNITS</t>
  </si>
  <si>
    <t>6d</t>
  </si>
  <si>
    <t>Portland General Electric (Tucannon River Wind Farm, and Various Projects)</t>
  </si>
  <si>
    <t>63027A</t>
  </si>
  <si>
    <t>6e</t>
  </si>
  <si>
    <t>NextEra Energy Marketing LLC (Vansycle II Wind Energy Center)</t>
  </si>
  <si>
    <t>60944A</t>
  </si>
  <si>
    <t>6f</t>
  </si>
  <si>
    <t>6g</t>
  </si>
  <si>
    <t>Avangrid Renewables LLC (Mountain View III Project)</t>
  </si>
  <si>
    <t>60430A</t>
  </si>
  <si>
    <t>6h</t>
  </si>
  <si>
    <t>Avangrid Renewables LLC (Various Projects)</t>
  </si>
  <si>
    <t>61202A</t>
  </si>
  <si>
    <t>6i</t>
  </si>
  <si>
    <t>Powerex (Various Projects)</t>
  </si>
  <si>
    <t>61360A</t>
  </si>
  <si>
    <t>6j</t>
  </si>
  <si>
    <t>Idaho Power Company (Various Projects)</t>
  </si>
  <si>
    <t>61034A</t>
  </si>
  <si>
    <t>6k</t>
  </si>
  <si>
    <t>Morgan Stanley Capital Group (Various Projects)</t>
  </si>
  <si>
    <t>60939A</t>
  </si>
  <si>
    <t>6l</t>
  </si>
  <si>
    <t>San Diego Gas &amp; Electric (Various Projects)</t>
  </si>
  <si>
    <t>6m</t>
  </si>
  <si>
    <t>Pacific Gas and Electric Company (Various Projects)</t>
  </si>
  <si>
    <t>60639A</t>
  </si>
  <si>
    <t>Renewable DG Supply</t>
  </si>
  <si>
    <t>7a</t>
  </si>
  <si>
    <t>Total Other Bilateral Contract Supply</t>
  </si>
  <si>
    <t>7b</t>
  </si>
  <si>
    <t>Large Hydroelectric (&gt;30)</t>
  </si>
  <si>
    <t>7c</t>
  </si>
  <si>
    <t>Shell Energy North America (Various Projects)</t>
  </si>
  <si>
    <t>H0352</t>
  </si>
  <si>
    <t>7d</t>
  </si>
  <si>
    <t>MALIN_5_N101</t>
  </si>
  <si>
    <t>7e</t>
  </si>
  <si>
    <t>Lancaster Choice Energy (Various Resources)</t>
  </si>
  <si>
    <t>HIDSRT_2_UNITS</t>
  </si>
  <si>
    <t>Natural Gas</t>
  </si>
  <si>
    <t>7f</t>
  </si>
  <si>
    <t>AES Redondo Beach LLC</t>
  </si>
  <si>
    <t>REDOND_7_UNIT 5</t>
  </si>
  <si>
    <t>7g</t>
  </si>
  <si>
    <t>Calpine Energy Services LP</t>
  </si>
  <si>
    <t>KNGCTY_6_UNITA1</t>
  </si>
  <si>
    <t>7h</t>
  </si>
  <si>
    <t>High Desert Power Project LLC</t>
  </si>
  <si>
    <t>7i</t>
  </si>
  <si>
    <t>Carson Hybrid Energy Storage LLC</t>
  </si>
  <si>
    <t>LGHTHP_6_ICEGEN</t>
  </si>
  <si>
    <t>7j</t>
  </si>
  <si>
    <t>Direct Energy Business Marketing LLC</t>
  </si>
  <si>
    <t>AVSOLR_2_SOLAR</t>
  </si>
  <si>
    <t>Solar PV</t>
  </si>
  <si>
    <t>7k</t>
  </si>
  <si>
    <t>City and County of San Francisco</t>
  </si>
  <si>
    <t>DELTA_2_PL1X4</t>
  </si>
  <si>
    <t>7l</t>
  </si>
  <si>
    <t>Shell Energy North America</t>
  </si>
  <si>
    <t>7m</t>
  </si>
  <si>
    <t>NRG Power Marketing LLC</t>
  </si>
  <si>
    <t>HINSON_6_LBECH2</t>
  </si>
  <si>
    <t>7n</t>
  </si>
  <si>
    <t>AltaGas Ripon Energy Inc</t>
  </si>
  <si>
    <t>SMPRIP_1_SMPSON</t>
  </si>
  <si>
    <t>Non-Renewable DG Supply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</si>
  <si>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</si>
  <si>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CAPACITY/ENERGY BALANCE SUMMARY</t>
  </si>
  <si>
    <t>Total: Existing and Planned Supply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</si>
  <si>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</si>
  <si>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</si>
  <si>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Resources</t>
  </si>
  <si>
    <t>Specified Planning Reserve Margin</t>
  </si>
  <si>
    <t>Generic Renewable Supply represents additional bilateral contracts that do not include unit-specific information</t>
  </si>
  <si>
    <t>Generic Non-Renewable Supply represents additional bilateral contracts that do not include unit-specific information</t>
  </si>
  <si>
    <t xml:space="preserve">CEC Form S-5: Bilateral Contracts Table </t>
  </si>
  <si>
    <t xml:space="preserve">Revised 8/2018. </t>
  </si>
  <si>
    <t>Do not delete any rows or columns or change headers.</t>
  </si>
  <si>
    <t>S-2 line</t>
  </si>
  <si>
    <t>Contract Name:</t>
  </si>
  <si>
    <t>Fuels</t>
  </si>
  <si>
    <t>Supplier / Seller:</t>
  </si>
  <si>
    <t>Unit Contingent:</t>
  </si>
  <si>
    <t>Generating Unit(s) Specified</t>
  </si>
  <si>
    <t>Supply Resources(s) Balancing Area</t>
  </si>
  <si>
    <t>Supply Resoucre(s) Delivery Zone/Point</t>
  </si>
  <si>
    <t>Contract Start Date</t>
  </si>
  <si>
    <t>Contract Expiration Date</t>
  </si>
  <si>
    <t>Capacity (MW) Under Contract:</t>
  </si>
  <si>
    <t>Contract / Agreement Products</t>
  </si>
  <si>
    <t>Notes (1):</t>
  </si>
  <si>
    <t>Notes (2):</t>
  </si>
  <si>
    <t>Terra-Gen LLC</t>
  </si>
  <si>
    <t>Unit Contingent</t>
  </si>
  <si>
    <t>Voyager Wind II, Phase 4</t>
  </si>
  <si>
    <t>CAISO</t>
  </si>
  <si>
    <t>Windhub Substation near Mojave, CA</t>
  </si>
  <si>
    <t>Available Energy, RPS, RA</t>
  </si>
  <si>
    <t>Coso Geothermal Power Holdings LLC</t>
  </si>
  <si>
    <t>Coso Finance Partners, Coso Power Developers, Coso Energy Developers</t>
  </si>
  <si>
    <t>TH_SP15_GEN-APND</t>
  </si>
  <si>
    <t>Available Energy</t>
  </si>
  <si>
    <t>Portland General Electric</t>
  </si>
  <si>
    <t>Unit Contingent with firming</t>
  </si>
  <si>
    <t>Tucannon River Wind Farm, Biglow Canyon Wind Farm, Elkhorn Valley Wind Farm, ID Solar 1, Grand View PV Solar, American Fall Solar I &amp; II, Orchard Ranch, Simcoe Solar, Murphy Flat</t>
  </si>
  <si>
    <t>PGE</t>
  </si>
  <si>
    <t>MALIN_5_N101 or SYLMARDC_2_N501 (Seller's option)</t>
  </si>
  <si>
    <t>Aggregated contracts; 10/22/18-12/31/18 and 1/25/19-12/31/19</t>
  </si>
  <si>
    <t>NextEra Energy Marketing LLC</t>
  </si>
  <si>
    <t>Vansycle II Wind Energy Center</t>
  </si>
  <si>
    <t>BPA</t>
  </si>
  <si>
    <t xml:space="preserve">Avangrid Renewables LLC </t>
  </si>
  <si>
    <t>Mountain View III Project</t>
  </si>
  <si>
    <t>Juniper Canyon Wind Project, Leaning Jupiter II Wind Project, Klondike III Wind Project, Klondike IIIA Wind Project</t>
  </si>
  <si>
    <t>dynamically scheduled into the CAISO</t>
  </si>
  <si>
    <t>Powerex</t>
  </si>
  <si>
    <t>Dokie Wind Energy, Quality Wind, Cape Scott Wind, Meikle Wind, White Creek Wind I, Seneca Sustainable Energy, Shinish Creek Wind, Pennask Wind Farm, Moose Lake Wind</t>
  </si>
  <si>
    <t>BCHA, BPA</t>
  </si>
  <si>
    <t>Aggregated contracts; 6/25/19-12/31/18 and 1/10/19-12/31/21</t>
  </si>
  <si>
    <t>Idaho Power Company</t>
  </si>
  <si>
    <t>Elkhorn Valley Wind Farm, ID Solar 1, Grand View PV Solar Two, American Falls Solar, Orchard Ranch Solar, Simcoe Solar, Murphy Flat Power, Neal Hot Springs Geothermal Plant</t>
  </si>
  <si>
    <t>Morgan Stanley Capital Group</t>
  </si>
  <si>
    <t>Sagebrush Power Partners, Klondike Wind Power III, Harvest Wind, Clearwater Paper, Coso Finance Partners, Coso Power Developers, Coso Energy Developers</t>
  </si>
  <si>
    <t>San Diego Gas &amp; Electric</t>
  </si>
  <si>
    <t>Various Projects (28 projects)</t>
  </si>
  <si>
    <t>SP15</t>
  </si>
  <si>
    <t>Pacific Gas and Electric Company</t>
  </si>
  <si>
    <t>Shiloh II Wind, High Plains Ranch II, Topaz Solar plus 25 other projects</t>
  </si>
  <si>
    <t>Aggregated contracts; 8/1/18-12/31/18 and 1/1/19-12/31/19</t>
  </si>
  <si>
    <t>Avangrid Renewables LLC</t>
  </si>
  <si>
    <t>PUD No 2 of Grant County Hydro, PUD No 1 of Chelan County</t>
  </si>
  <si>
    <t>Colgate Unit 1, Colgate Unit 2, Narrows Unit 2</t>
  </si>
  <si>
    <t>Aggregated contracts; 4/1/19-12/31/21 and 1/1/22-12/31/23</t>
  </si>
  <si>
    <t>Wanapum Dam, Priest Rapids Dam, Rock Island Dam, Rocky Reach Dam, Boundary Dam, Lucky Peak Dam, Lake Chelan</t>
  </si>
  <si>
    <t>MALIN, NOB, ELDORADO230 (Seller's option)</t>
  </si>
  <si>
    <t>Aggregated contracts</t>
  </si>
  <si>
    <t>Lancaster Choice Energy</t>
  </si>
  <si>
    <t>HIDSRT_2_UNITS, REDOND_7_UNIT 8</t>
  </si>
  <si>
    <t>Resource Adequacy Only</t>
  </si>
  <si>
    <t>REDOND_7_UNIT 5, REDOND_7_UNIT 6, REDOND_7_UNIT 7, REDOND_7_UNIT 8,</t>
  </si>
  <si>
    <t>Various</t>
  </si>
  <si>
    <t>Aggregated contracts; 1/1/20-12/31/20</t>
  </si>
  <si>
    <t>KNGCTY_6_UNITA1, LEBECS_2_UNITS</t>
  </si>
  <si>
    <t>Aggregated contracts; 1/1/19-12/31/19, 5/1/19-10/31/19 and 1/1/2020-12/31/2020</t>
  </si>
  <si>
    <t>Aggregated contracts; 8/1/18-8/31/18 and 8/1/19-8/31/19</t>
  </si>
  <si>
    <t>AVSOLR_2_SOLAR, HIDSRT_2_UNITS, ELSEGN_2_UN1011, REDOND_7_UNIT 7, REDOND_7_UNIT 8, INLDEM_5_UNIT 2, FAIRHV_6_UNIT, SBERDO_2_PSP4</t>
  </si>
  <si>
    <t>Aggregated contracts; 8/1/19-8/31/19</t>
  </si>
  <si>
    <t>HIDSRT_2_UNITS, ENCINA_7_EA3, HINSON_6_LBECH2, HINSON_6_LBECH3, HINSON_6_LBECH4, INDIGO_1_UNIT 2, , INDIGO_1_UNIT 3</t>
  </si>
  <si>
    <t>Aggregated contracts; 8/1/18-8/31/18, 1/1/19-12/31/19 and 1/1/20-12/31/20</t>
  </si>
  <si>
    <t>HINSON_6_LBECH2, HINSON_6_LBECH3, HINSON_6_LBECH4</t>
  </si>
  <si>
    <t>Battery Storage</t>
  </si>
  <si>
    <t>Coal</t>
  </si>
  <si>
    <t>Pump Storage</t>
  </si>
  <si>
    <t>Storage</t>
  </si>
  <si>
    <t>Nuclear</t>
  </si>
  <si>
    <t>Small Hyrdroelectric (&lt;30)</t>
  </si>
  <si>
    <t>Solar Thermal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</si>
</sst>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mmm\-yy;@"/>
    <numFmt numFmtId="165" formatCode="[$-409]mmmm\ d\,\ yyyy;@"/>
    <numFmt numFmtId="166" formatCode="m/d/yyyy;@"/>
    <numFmt numFmtId="167" formatCode="0.0"/>
    <numFmt numFmtId="168" formatCode="#,##0.0"/>
    <numFmt numFmtId="169" formatCode="m/d/yy;@"/>
  </numFmts>
  <fonts count="24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9" fontId="23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38" fontId="0" fillId="0" borderId="0" xfId="0" applyNumberFormat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38" fontId="9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9" fontId="9" fillId="0" borderId="0" xfId="0" applyNumberFormat="1" applyFont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4" fontId="7" fillId="5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horizontal="right"/>
    </xf>
    <xf numFmtId="38" fontId="9" fillId="0" borderId="1" xfId="0" applyNumberFormat="1" applyFont="1" applyBorder="1" applyAlignment="1">
      <alignment horizontal="right"/>
    </xf>
    <xf numFmtId="38" fontId="3" fillId="0" borderId="1" xfId="0" applyNumberFormat="1" applyFont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indent="2"/>
    </xf>
    <xf numFmtId="0" fontId="21" fillId="0" borderId="0" xfId="2" applyFont="1" applyAlignment="1">
      <alignment horizontal="left" vertical="center" wrapText="1" indent="1"/>
    </xf>
    <xf numFmtId="0" fontId="20" fillId="0" borderId="0" xfId="2" applyFont="1" applyAlignment="1">
      <alignment horizontal="left" vertical="center" wrapText="1" indent="1"/>
    </xf>
    <xf numFmtId="0" fontId="20" fillId="0" borderId="1" xfId="2" applyFont="1" applyBorder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3" applyFont="1" applyBorder="1" applyAlignment="1" applyProtection="1">
      <alignment horizontal="left" vertical="center" wrapText="1" indent="1"/>
    </xf>
    <xf numFmtId="14" fontId="20" fillId="0" borderId="1" xfId="2" applyNumberFormat="1" applyFont="1" applyBorder="1" applyAlignment="1">
      <alignment horizontal="left" vertical="center" wrapText="1" indent="1"/>
    </xf>
    <xf numFmtId="14" fontId="20" fillId="0" borderId="0" xfId="2" applyNumberFormat="1" applyFont="1" applyAlignment="1">
      <alignment horizontal="left" vertical="center" wrapText="1" inden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1" fillId="0" borderId="0" xfId="0" applyNumberFormat="1" applyFont="1" applyAlignment="1">
      <alignment horizontal="left" vertical="center" indent="1"/>
    </xf>
    <xf numFmtId="0" fontId="3" fillId="0" borderId="0" xfId="1" applyFont="1" applyAlignment="1">
      <alignment horizontal="left" vertical="center" indent="1"/>
    </xf>
    <xf numFmtId="0" fontId="1" fillId="0" borderId="0" xfId="1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2" applyFont="1" applyAlignment="1">
      <alignment horizontal="left" vertical="center" indent="2"/>
    </xf>
    <xf numFmtId="0" fontId="1" fillId="3" borderId="1" xfId="1" applyFont="1" applyFill="1" applyBorder="1" applyAlignment="1">
      <alignment horizontal="center" vertical="center" wrapText="1"/>
    </xf>
    <xf numFmtId="166" fontId="1" fillId="3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17" fillId="0" borderId="4" xfId="1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7" borderId="0" xfId="0" applyFont="1" applyFill="1" applyAlignment="1">
      <alignment vertical="center"/>
    </xf>
    <xf numFmtId="38" fontId="3" fillId="7" borderId="0" xfId="0" applyNumberFormat="1" applyFont="1" applyFill="1" applyAlignment="1">
      <alignment horizontal="left" vertical="center" indent="1"/>
    </xf>
    <xf numFmtId="0" fontId="0" fillId="7" borderId="0" xfId="0" applyFill="1" applyAlignment="1">
      <alignment horizontal="left" vertical="center"/>
    </xf>
    <xf numFmtId="3" fontId="0" fillId="7" borderId="0" xfId="0" applyNumberFormat="1" applyFill="1" applyAlignment="1">
      <alignment horizontal="left" vertical="center"/>
    </xf>
    <xf numFmtId="3" fontId="0" fillId="6" borderId="0" xfId="0" applyNumberFormat="1" applyFill="1" applyAlignment="1">
      <alignment horizontal="left" vertical="center"/>
    </xf>
    <xf numFmtId="0" fontId="4" fillId="6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5" borderId="2" xfId="0" applyNumberFormat="1" applyFont="1" applyFill="1" applyBorder="1" applyAlignment="1">
      <alignment horizontal="left" vertical="center" wrapText="1" indent="1"/>
    </xf>
    <xf numFmtId="164" fontId="3" fillId="5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5" borderId="3" xfId="0" applyNumberFormat="1" applyFont="1" applyFill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8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right" vertical="center"/>
    </xf>
    <xf numFmtId="168" fontId="1" fillId="0" borderId="1" xfId="0" applyNumberFormat="1" applyFont="1" applyBorder="1" applyAlignment="1">
      <alignment vertical="center"/>
    </xf>
    <xf numFmtId="169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168" fontId="3" fillId="0" borderId="1" xfId="0" applyNumberFormat="1" applyFont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0" fontId="11" fillId="7" borderId="4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 wrapText="1" indent="1"/>
    </xf>
    <xf numFmtId="0" fontId="1" fillId="8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Border="1" applyAlignment="1">
      <alignment horizontal="right"/>
    </xf>
    <xf numFmtId="38" fontId="3" fillId="0" borderId="1" xfId="0" applyNumberFormat="1" applyFont="1" applyBorder="1" applyAlignment="1">
      <alignment vertical="center"/>
    </xf>
    <xf numFmtId="9" fontId="3" fillId="0" borderId="1" xfId="4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vertical="center"/>
    </xf>
    <xf numFmtId="0" fontId="16" fillId="0" borderId="1" xfId="3" applyBorder="1" applyAlignment="1" applyProtection="1">
      <alignment horizontal="left" vertical="center" wrapText="1" indent="1"/>
    </xf>
    <xf numFmtId="0" fontId="1" fillId="0" borderId="1" xfId="1" applyFont="1" applyBorder="1" applyAlignment="1">
      <alignment horizontal="left" vertical="center" indent="1"/>
    </xf>
    <xf numFmtId="38" fontId="9" fillId="7" borderId="1" xfId="0" applyNumberFormat="1" applyFont="1" applyFill="1" applyBorder="1" applyAlignment="1">
      <alignment horizontal="right"/>
    </xf>
    <xf numFmtId="3" fontId="9" fillId="7" borderId="1" xfId="0" applyNumberFormat="1" applyFont="1" applyFill="1" applyBorder="1" applyAlignment="1">
      <alignment horizontal="right"/>
    </xf>
    <xf numFmtId="38" fontId="3" fillId="7" borderId="1" xfId="0" applyNumberFormat="1" applyFont="1" applyFill="1" applyBorder="1" applyAlignment="1">
      <alignment horizontal="right"/>
    </xf>
    <xf numFmtId="0" fontId="3" fillId="7" borderId="1" xfId="0" applyFont="1" applyFill="1" applyBorder="1" applyAlignment="1">
      <alignment horizontal="left" vertical="center" wrapText="1" indent="1"/>
    </xf>
    <xf numFmtId="0" fontId="1" fillId="7" borderId="1" xfId="0" applyFont="1" applyFill="1" applyBorder="1" applyAlignment="1">
      <alignment vertical="center"/>
    </xf>
    <xf numFmtId="0" fontId="1" fillId="7" borderId="6" xfId="0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" fontId="3" fillId="9" borderId="1" xfId="0" applyNumberFormat="1" applyFont="1" applyFill="1" applyBorder="1" applyAlignment="1">
      <alignment horizontal="right"/>
    </xf>
    <xf numFmtId="38" fontId="9" fillId="9" borderId="1" xfId="0" applyNumberFormat="1" applyFont="1" applyFill="1" applyBorder="1" applyAlignment="1">
      <alignment horizontal="right"/>
    </xf>
    <xf numFmtId="38" fontId="3" fillId="9" borderId="1" xfId="0" applyNumberFormat="1" applyFont="1" applyFill="1" applyBorder="1"/>
    <xf numFmtId="38" fontId="3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vertical="center"/>
    </xf>
    <xf numFmtId="38" fontId="9" fillId="7" borderId="1" xfId="0" applyNumberFormat="1" applyFont="1" applyFill="1" applyBorder="1" applyAlignment="1">
      <alignment horizontal="right" vertical="center"/>
    </xf>
    <xf numFmtId="165" fontId="1" fillId="0" borderId="1" xfId="1" applyNumberFormat="1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0" fontId="1" fillId="0" borderId="1" xfId="1" applyFont="1" applyFill="1" applyBorder="1" applyAlignment="1">
      <alignment horizontal="left" vertical="center" indent="1"/>
    </xf>
    <xf numFmtId="0" fontId="1" fillId="0" borderId="1" xfId="1" applyFont="1" applyFill="1" applyBorder="1" applyAlignment="1">
      <alignment horizontal="left" vertical="center" wrapText="1" indent="1"/>
    </xf>
    <xf numFmtId="0" fontId="1" fillId="0" borderId="6" xfId="1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166" fontId="1" fillId="6" borderId="4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166" fontId="1" fillId="0" borderId="6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8" fontId="3" fillId="7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horizontal="left" vertical="center" wrapText="1" indent="1"/>
    </xf>
    <xf numFmtId="38" fontId="3" fillId="9" borderId="1" xfId="0" applyNumberFormat="1" applyFont="1" applyFill="1" applyBorder="1" applyAlignment="1">
      <alignment horizontal="left" vertical="center" wrapText="1" indent="1"/>
    </xf>
  </cellXfs>
  <cellStyles count="5">
    <cellStyle name="Hyperlink" xfId="3" builtinId="8"/>
    <cellStyle name="Normal" xfId="0" builtinId="0"/>
    <cellStyle name="Normal 2" xfId="2" xr:uid="{00000000-0005-0000-0000-000003000000}"/>
    <cellStyle name="Normal_S-5 Bilateral Contracts" xfId="1" xr:uid="{00000000-0005-0000-0000-000004000000}"/>
    <cellStyle name="Percent" xfId="4" builtinId="5"/>
  </cellStyles>
  <dxfs count="0"/>
  <tableStyles count="0" defaultTableStyle="TableStyleMedium9" defaultPivotStyle="PivotStyleLight16"/>
  <colors>
    <mruColors>
      <color rgb="FFFFFF66"/>
      <color rgb="FF0000FF"/>
      <color rgb="FFFFFF99"/>
      <color rgb="FFCC990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1468332</xdr:colOff>
      <xdr:row>5</xdr:row>
      <xdr:rowOff>138597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251248</xdr:colOff>
      <xdr:row>5</xdr:row>
      <xdr:rowOff>98547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5241576</xdr:colOff>
      <xdr:row>5</xdr:row>
      <xdr:rowOff>99209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tardif@cleanpoweralliance.org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ttardif@cleanpoweralliance.org" TargetMode="External"/><Relationship Id="rId12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7.bin"/><Relationship Id="rId5" Type="http://schemas.openxmlformats.org/officeDocument/2006/relationships/printerSettings" Target="../printerSettings/printerSettings5.bin"/><Relationship Id="rId10" Type="http://schemas.openxmlformats.org/officeDocument/2006/relationships/hyperlink" Target="mailto:nkeefer@cleanpoweralliance.org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ttardif@cleanpoweralliance.or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33"/>
  <sheetViews>
    <sheetView zoomScale="80" zoomScaleNormal="80" workbookViewId="0" xr3:uid="{AEA406A1-0E4B-5B11-9CD5-51D6E497D94C}">
      <pane xSplit="1" ySplit="7" topLeftCell="B8" activePane="bottomRight" state="frozen"/>
      <selection pane="bottomRight" activeCell="C25" sqref="C25"/>
      <selection pane="bottomLeft" activeCell="A8" sqref="A8"/>
      <selection pane="topRight" activeCell="B1" sqref="B1"/>
    </sheetView>
  </sheetViews>
  <sheetFormatPr defaultColWidth="9" defaultRowHeight="12.95"/>
  <cols>
    <col min="1" max="1" width="51.5" style="49" customWidth="1"/>
    <col min="2" max="5" width="23.625" style="49" customWidth="1"/>
    <col min="6" max="6" width="28.75" style="49" bestFit="1" customWidth="1"/>
    <col min="7" max="16384" width="9" style="49"/>
  </cols>
  <sheetData>
    <row r="1" spans="1:6" ht="15.6">
      <c r="A1" s="24" t="s">
        <v>0</v>
      </c>
    </row>
    <row r="2" spans="1:6" ht="15.6">
      <c r="A2" s="24" t="s">
        <v>1</v>
      </c>
      <c r="B2" s="51"/>
    </row>
    <row r="3" spans="1:6" ht="15">
      <c r="A3" s="37" t="s">
        <v>2</v>
      </c>
      <c r="B3" s="51"/>
    </row>
    <row r="4" spans="1:6" ht="15">
      <c r="A4" s="66" t="s">
        <v>3</v>
      </c>
      <c r="B4" s="51"/>
    </row>
    <row r="5" spans="1:6">
      <c r="A5" s="52"/>
      <c r="B5" s="51"/>
    </row>
    <row r="6" spans="1:6" ht="26.1">
      <c r="A6" s="51" t="s">
        <v>4</v>
      </c>
      <c r="B6" s="53" t="s">
        <v>5</v>
      </c>
    </row>
    <row r="7" spans="1:6">
      <c r="A7" s="51" t="s">
        <v>6</v>
      </c>
      <c r="B7" s="53" t="s">
        <v>7</v>
      </c>
    </row>
    <row r="8" spans="1:6">
      <c r="A8" s="51"/>
      <c r="B8" s="52"/>
    </row>
    <row r="9" spans="1:6">
      <c r="A9" s="51"/>
      <c r="B9" s="51"/>
    </row>
    <row r="10" spans="1:6" s="54" customFormat="1">
      <c r="A10" s="51" t="s">
        <v>8</v>
      </c>
      <c r="B10" s="51" t="s">
        <v>9</v>
      </c>
      <c r="C10" s="54" t="s">
        <v>10</v>
      </c>
      <c r="D10" s="54" t="s">
        <v>11</v>
      </c>
      <c r="E10" s="54" t="s">
        <v>12</v>
      </c>
      <c r="F10" s="54" t="s">
        <v>13</v>
      </c>
    </row>
    <row r="11" spans="1:6">
      <c r="A11" s="52" t="s">
        <v>14</v>
      </c>
      <c r="B11" s="53" t="s">
        <v>15</v>
      </c>
      <c r="C11" s="53" t="s">
        <v>15</v>
      </c>
      <c r="D11" s="53" t="s">
        <v>16</v>
      </c>
      <c r="E11" s="53" t="s">
        <v>15</v>
      </c>
      <c r="F11" s="53" t="s">
        <v>7</v>
      </c>
    </row>
    <row r="12" spans="1:6" ht="26.1">
      <c r="A12" s="52" t="s">
        <v>17</v>
      </c>
      <c r="B12" s="53" t="s">
        <v>18</v>
      </c>
      <c r="C12" s="53" t="s">
        <v>18</v>
      </c>
      <c r="D12" s="53" t="s">
        <v>16</v>
      </c>
      <c r="E12" s="53" t="s">
        <v>18</v>
      </c>
      <c r="F12" s="53" t="s">
        <v>19</v>
      </c>
    </row>
    <row r="13" spans="1:6" ht="24.95">
      <c r="A13" s="52" t="s">
        <v>20</v>
      </c>
      <c r="B13" s="119" t="s">
        <v>21</v>
      </c>
      <c r="C13" s="119" t="s">
        <v>21</v>
      </c>
      <c r="D13" s="53" t="s">
        <v>16</v>
      </c>
      <c r="E13" s="119" t="s">
        <v>21</v>
      </c>
      <c r="F13" s="119" t="s">
        <v>22</v>
      </c>
    </row>
    <row r="14" spans="1:6">
      <c r="A14" s="52" t="s">
        <v>23</v>
      </c>
      <c r="B14" s="53" t="s">
        <v>24</v>
      </c>
      <c r="C14" s="53" t="s">
        <v>24</v>
      </c>
      <c r="D14" s="53" t="s">
        <v>16</v>
      </c>
      <c r="E14" s="53" t="s">
        <v>24</v>
      </c>
      <c r="F14" s="53" t="s">
        <v>25</v>
      </c>
    </row>
    <row r="15" spans="1:6">
      <c r="A15" s="52" t="s">
        <v>26</v>
      </c>
      <c r="B15" s="53" t="s">
        <v>27</v>
      </c>
      <c r="C15" s="53" t="s">
        <v>27</v>
      </c>
      <c r="D15" s="53" t="s">
        <v>16</v>
      </c>
      <c r="E15" s="53" t="s">
        <v>27</v>
      </c>
      <c r="F15" s="53" t="s">
        <v>27</v>
      </c>
    </row>
    <row r="16" spans="1:6">
      <c r="A16" s="52" t="s">
        <v>28</v>
      </c>
      <c r="B16" s="53"/>
      <c r="C16" s="53"/>
      <c r="D16" s="53" t="s">
        <v>16</v>
      </c>
      <c r="E16" s="53"/>
      <c r="F16" s="53"/>
    </row>
    <row r="17" spans="1:6">
      <c r="A17" s="52" t="s">
        <v>29</v>
      </c>
      <c r="B17" s="53" t="s">
        <v>30</v>
      </c>
      <c r="C17" s="53" t="s">
        <v>30</v>
      </c>
      <c r="D17" s="53" t="s">
        <v>16</v>
      </c>
      <c r="E17" s="53" t="s">
        <v>30</v>
      </c>
      <c r="F17" s="53" t="s">
        <v>30</v>
      </c>
    </row>
    <row r="18" spans="1:6">
      <c r="A18" s="52" t="s">
        <v>31</v>
      </c>
      <c r="B18" s="53" t="s">
        <v>32</v>
      </c>
      <c r="C18" s="53" t="s">
        <v>32</v>
      </c>
      <c r="D18" s="53" t="s">
        <v>16</v>
      </c>
      <c r="E18" s="53" t="s">
        <v>32</v>
      </c>
      <c r="F18" s="53" t="s">
        <v>32</v>
      </c>
    </row>
    <row r="19" spans="1:6">
      <c r="A19" s="52" t="s">
        <v>33</v>
      </c>
      <c r="B19" s="53">
        <v>90013</v>
      </c>
      <c r="C19" s="53">
        <v>90013</v>
      </c>
      <c r="D19" s="53" t="s">
        <v>16</v>
      </c>
      <c r="E19" s="53">
        <v>90013</v>
      </c>
      <c r="F19" s="53">
        <v>90013</v>
      </c>
    </row>
    <row r="20" spans="1:6">
      <c r="A20" s="52" t="s">
        <v>34</v>
      </c>
      <c r="B20" s="56">
        <v>43574</v>
      </c>
      <c r="C20" s="56">
        <v>43574</v>
      </c>
      <c r="D20" s="53" t="s">
        <v>16</v>
      </c>
      <c r="E20" s="56">
        <v>43574</v>
      </c>
      <c r="F20" s="56">
        <v>43574</v>
      </c>
    </row>
    <row r="21" spans="1:6">
      <c r="A21" s="52" t="s">
        <v>35</v>
      </c>
      <c r="B21" s="56"/>
      <c r="C21" s="56"/>
      <c r="D21" s="56"/>
      <c r="E21" s="56"/>
      <c r="F21" s="56"/>
    </row>
    <row r="22" spans="1:6">
      <c r="A22" s="52"/>
      <c r="B22" s="57"/>
      <c r="C22" s="57"/>
      <c r="D22" s="57"/>
      <c r="E22" s="57"/>
      <c r="F22" s="57"/>
    </row>
    <row r="23" spans="1:6" ht="26.1">
      <c r="A23" s="51" t="s">
        <v>36</v>
      </c>
      <c r="B23" s="52"/>
      <c r="C23" s="52"/>
      <c r="D23" s="52"/>
      <c r="E23" s="52"/>
      <c r="F23" s="52"/>
    </row>
    <row r="24" spans="1:6">
      <c r="A24" s="52" t="s">
        <v>37</v>
      </c>
      <c r="B24" s="53"/>
      <c r="C24" s="53"/>
      <c r="D24" s="53"/>
      <c r="E24" s="53"/>
      <c r="F24" s="53"/>
    </row>
    <row r="25" spans="1:6">
      <c r="A25" s="52" t="s">
        <v>38</v>
      </c>
      <c r="B25" s="53"/>
      <c r="C25" s="53"/>
      <c r="D25" s="53"/>
      <c r="E25" s="53"/>
      <c r="F25" s="53"/>
    </row>
    <row r="26" spans="1:6">
      <c r="A26" s="52" t="s">
        <v>39</v>
      </c>
      <c r="B26" s="55"/>
      <c r="C26" s="55"/>
      <c r="D26" s="55"/>
      <c r="E26" s="55"/>
      <c r="F26" s="55"/>
    </row>
    <row r="27" spans="1:6">
      <c r="A27" s="52" t="s">
        <v>40</v>
      </c>
      <c r="B27" s="53"/>
      <c r="C27" s="53"/>
      <c r="D27" s="53"/>
      <c r="E27" s="53"/>
      <c r="F27" s="53"/>
    </row>
    <row r="28" spans="1:6">
      <c r="A28" s="52" t="s">
        <v>41</v>
      </c>
      <c r="B28" s="53"/>
      <c r="C28" s="53"/>
      <c r="D28" s="53"/>
      <c r="E28" s="53"/>
      <c r="F28" s="53"/>
    </row>
    <row r="29" spans="1:6">
      <c r="A29" s="52" t="s">
        <v>28</v>
      </c>
      <c r="B29" s="53"/>
      <c r="C29" s="53"/>
      <c r="D29" s="53"/>
      <c r="E29" s="53"/>
      <c r="F29" s="53"/>
    </row>
    <row r="30" spans="1:6">
      <c r="A30" s="52" t="s">
        <v>42</v>
      </c>
      <c r="B30" s="53"/>
      <c r="C30" s="53"/>
      <c r="D30" s="53"/>
      <c r="E30" s="53"/>
      <c r="F30" s="53"/>
    </row>
    <row r="31" spans="1:6">
      <c r="A31" s="52" t="s">
        <v>31</v>
      </c>
      <c r="B31" s="53"/>
      <c r="C31" s="53"/>
      <c r="D31" s="53"/>
      <c r="E31" s="53"/>
      <c r="F31" s="53"/>
    </row>
    <row r="32" spans="1:6">
      <c r="A32" s="52" t="s">
        <v>43</v>
      </c>
      <c r="B32" s="53"/>
      <c r="C32" s="53"/>
      <c r="D32" s="53"/>
      <c r="E32" s="53"/>
      <c r="F32" s="53"/>
    </row>
    <row r="33" spans="1:2">
      <c r="A33" s="52"/>
      <c r="B33" s="52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6"/>
    </customSheetView>
  </customSheetViews>
  <hyperlinks>
    <hyperlink ref="B13" r:id="rId7" xr:uid="{8AAE194D-BF35-4096-B9C0-BCC33EF32798}"/>
    <hyperlink ref="C13" r:id="rId8" xr:uid="{F2576F36-4E7C-4C7A-B958-94790FC23DB1}"/>
    <hyperlink ref="E13" r:id="rId9" xr:uid="{3473401F-2AB9-4B3C-8F3F-F2D3D2D03899}"/>
    <hyperlink ref="F13" r:id="rId10" xr:uid="{8DFADAA3-DF21-4B86-A1EB-C9BEC40AA9F9}"/>
  </hyperlinks>
  <pageMargins left="0.7" right="0.7" top="0.75" bottom="0.75" header="0.3" footer="0.3"/>
  <pageSetup pageOrder="overThenDown" orientation="landscape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E54"/>
  <sheetViews>
    <sheetView showGridLines="0" tabSelected="1" topLeftCell="B14" zoomScale="70" zoomScaleNormal="70" workbookViewId="0" xr3:uid="{958C4451-9541-5A59-BF78-D2F731DF1C81}">
      <selection activeCell="H39" sqref="H39:K39"/>
    </sheetView>
  </sheetViews>
  <sheetFormatPr defaultColWidth="9" defaultRowHeight="15.6"/>
  <cols>
    <col min="1" max="1" width="5.5" style="1" bestFit="1" customWidth="1"/>
    <col min="2" max="2" width="53.625" style="24" customWidth="1"/>
    <col min="3" max="5" width="11.375" style="24" customWidth="1"/>
    <col min="6" max="6" width="17.25" style="24" customWidth="1"/>
    <col min="7" max="7" width="9.75" style="1" customWidth="1"/>
    <col min="8" max="8" width="9.75" style="8" customWidth="1"/>
    <col min="9" max="9" width="14.25" style="4" customWidth="1"/>
    <col min="10" max="17" width="13" style="4" customWidth="1"/>
    <col min="18" max="20" width="11.5" style="4" bestFit="1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>
      <c r="B1" s="24" t="s">
        <v>0</v>
      </c>
      <c r="G1" s="8"/>
    </row>
    <row r="2" spans="1:31">
      <c r="B2" s="24" t="s">
        <v>1</v>
      </c>
      <c r="G2" s="8"/>
    </row>
    <row r="3" spans="1:31" s="3" customFormat="1">
      <c r="A3" s="13"/>
      <c r="B3" s="37" t="s">
        <v>2</v>
      </c>
      <c r="C3" s="37"/>
      <c r="D3" s="37"/>
      <c r="E3" s="37"/>
      <c r="F3" s="37"/>
      <c r="G3" s="1"/>
      <c r="H3" s="1"/>
    </row>
    <row r="4" spans="1:31" s="3" customFormat="1">
      <c r="A4" s="13"/>
      <c r="B4" s="50" t="s">
        <v>44</v>
      </c>
      <c r="C4" s="50"/>
      <c r="D4" s="50"/>
      <c r="E4" s="50"/>
      <c r="F4" s="50"/>
      <c r="G4" s="1"/>
      <c r="H4" s="1"/>
    </row>
    <row r="5" spans="1:31" s="3" customFormat="1">
      <c r="A5" s="13"/>
      <c r="B5" s="50"/>
      <c r="D5" s="50"/>
      <c r="E5" s="50"/>
      <c r="F5" s="50"/>
      <c r="G5" s="1"/>
      <c r="H5" s="1"/>
    </row>
    <row r="6" spans="1:31" s="3" customFormat="1" ht="15.75" customHeight="1">
      <c r="B6" s="24" t="str">
        <f>'Admin Info'!B6</f>
        <v>Clean Power Alliance of Southern California</v>
      </c>
      <c r="C6" s="24"/>
      <c r="D6" s="24"/>
      <c r="E6" s="24"/>
      <c r="F6" s="24"/>
      <c r="G6" s="26"/>
      <c r="H6" s="73" t="s">
        <v>45</v>
      </c>
      <c r="I6" s="74"/>
      <c r="J6" s="75"/>
      <c r="K6" s="76"/>
      <c r="L6" s="76"/>
      <c r="M6" s="76"/>
      <c r="N6" s="76"/>
      <c r="O6" s="7"/>
      <c r="P6" s="7"/>
      <c r="Q6" s="7"/>
      <c r="R6" s="7"/>
      <c r="S6" s="7"/>
      <c r="T6" s="7"/>
      <c r="X6" s="36"/>
      <c r="Y6" s="26"/>
      <c r="AC6" s="7"/>
    </row>
    <row r="7" spans="1:31" s="3" customFormat="1">
      <c r="B7" s="30"/>
      <c r="C7" s="30"/>
      <c r="D7" s="30"/>
      <c r="E7" s="30"/>
      <c r="F7" s="30"/>
      <c r="G7" s="47"/>
      <c r="H7" s="64"/>
      <c r="I7" s="64"/>
      <c r="J7" s="64"/>
      <c r="K7" s="64"/>
      <c r="M7" s="77"/>
      <c r="N7" s="77"/>
      <c r="O7" s="77"/>
      <c r="P7" s="77"/>
      <c r="Q7" s="77"/>
      <c r="R7" s="77"/>
      <c r="S7" s="77"/>
      <c r="T7" s="77"/>
      <c r="X7" s="101"/>
      <c r="Y7" s="102"/>
      <c r="Z7" s="102"/>
    </row>
    <row r="8" spans="1:31" s="3" customFormat="1">
      <c r="B8" s="70"/>
      <c r="C8" s="70"/>
      <c r="D8" s="70"/>
      <c r="E8" s="70"/>
      <c r="F8" s="70"/>
      <c r="G8" s="37"/>
      <c r="H8" s="63" t="s">
        <v>46</v>
      </c>
      <c r="I8" s="29"/>
      <c r="J8" s="11"/>
      <c r="K8" s="11"/>
      <c r="L8" s="65" t="s">
        <v>47</v>
      </c>
      <c r="M8" s="7"/>
      <c r="N8" s="7"/>
      <c r="O8" s="7"/>
      <c r="P8" s="7"/>
      <c r="Q8" s="7"/>
      <c r="R8" s="7"/>
      <c r="S8" s="7"/>
      <c r="T8" s="7"/>
      <c r="X8" s="63"/>
      <c r="AB8" s="65"/>
      <c r="AC8" s="7"/>
      <c r="AD8" s="7"/>
      <c r="AE8" s="7"/>
    </row>
    <row r="9" spans="1:31" s="5" customFormat="1" ht="31.5" customHeight="1">
      <c r="A9" s="21" t="s">
        <v>48</v>
      </c>
      <c r="B9" s="84" t="s">
        <v>49</v>
      </c>
      <c r="C9" s="86"/>
      <c r="D9" s="86"/>
      <c r="E9" s="86"/>
      <c r="F9" s="86"/>
      <c r="G9" s="22" t="s">
        <v>50</v>
      </c>
      <c r="H9" s="22" t="s">
        <v>51</v>
      </c>
      <c r="I9" s="22" t="s">
        <v>52</v>
      </c>
      <c r="J9" s="22" t="s">
        <v>53</v>
      </c>
      <c r="K9" s="22" t="s">
        <v>54</v>
      </c>
      <c r="L9" s="22" t="s">
        <v>55</v>
      </c>
      <c r="M9" s="22" t="s">
        <v>56</v>
      </c>
      <c r="N9" s="22" t="s">
        <v>57</v>
      </c>
      <c r="O9" s="22" t="s">
        <v>58</v>
      </c>
      <c r="P9" s="22" t="s">
        <v>59</v>
      </c>
      <c r="Q9" s="22" t="s">
        <v>60</v>
      </c>
      <c r="R9" s="22" t="s">
        <v>61</v>
      </c>
      <c r="S9" s="22" t="s">
        <v>62</v>
      </c>
      <c r="T9" s="22" t="s">
        <v>63</v>
      </c>
    </row>
    <row r="10" spans="1:31" s="5" customFormat="1" ht="15.75" customHeight="1">
      <c r="A10" s="9"/>
      <c r="B10" s="150" t="s">
        <v>64</v>
      </c>
      <c r="C10" s="151"/>
      <c r="D10" s="151"/>
      <c r="E10" s="151"/>
      <c r="F10" s="151"/>
      <c r="G10" s="110" t="s">
        <v>65</v>
      </c>
      <c r="H10" s="18"/>
      <c r="I10" s="48" t="s">
        <v>66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31" ht="15.75" customHeight="1">
      <c r="A11" s="6">
        <v>1</v>
      </c>
      <c r="B11" s="35" t="s">
        <v>67</v>
      </c>
      <c r="C11" s="87"/>
      <c r="D11" s="87"/>
      <c r="E11" s="87"/>
      <c r="F11" s="87"/>
      <c r="G11" s="42"/>
      <c r="H11" s="122">
        <v>353.29348390000001</v>
      </c>
      <c r="I11" s="121">
        <v>2822.7701041896603</v>
      </c>
      <c r="J11" s="121">
        <v>2869.4133697519374</v>
      </c>
      <c r="K11" s="121">
        <v>2900.0003659359732</v>
      </c>
      <c r="L11" s="42">
        <v>2932.1447146545502</v>
      </c>
      <c r="M11" s="42">
        <v>2963.6967820442051</v>
      </c>
      <c r="N11" s="42">
        <v>2974.9425311720429</v>
      </c>
      <c r="O11" s="42">
        <v>2976.2251259471518</v>
      </c>
      <c r="P11" s="42">
        <v>2976.0574050503719</v>
      </c>
      <c r="Q11" s="42">
        <v>3007.5003875088414</v>
      </c>
      <c r="R11" s="42">
        <v>3007.5003875088414</v>
      </c>
      <c r="S11" s="42">
        <v>3007.5003875088414</v>
      </c>
      <c r="T11" s="42">
        <v>3007.5003875088414</v>
      </c>
    </row>
    <row r="12" spans="1:31" ht="15.75" customHeight="1">
      <c r="A12" s="20" t="s">
        <v>68</v>
      </c>
      <c r="B12" s="35" t="s">
        <v>69</v>
      </c>
      <c r="C12" s="87"/>
      <c r="D12" s="87"/>
      <c r="E12" s="87"/>
      <c r="F12" s="87"/>
      <c r="G12" s="42"/>
      <c r="H12" s="41"/>
      <c r="I12" s="127"/>
      <c r="J12" s="127"/>
      <c r="K12" s="128"/>
      <c r="L12" s="42"/>
      <c r="M12" s="42"/>
      <c r="N12" s="42"/>
      <c r="O12" s="42"/>
      <c r="P12" s="42"/>
      <c r="Q12" s="42"/>
      <c r="R12" s="42"/>
      <c r="S12" s="42"/>
      <c r="T12" s="42"/>
    </row>
    <row r="13" spans="1:31" ht="15.75" customHeight="1">
      <c r="A13" s="20" t="s">
        <v>70</v>
      </c>
      <c r="B13" s="35" t="s">
        <v>71</v>
      </c>
      <c r="C13" s="87"/>
      <c r="D13" s="87"/>
      <c r="E13" s="87"/>
      <c r="F13" s="87"/>
      <c r="G13" s="42"/>
      <c r="H13" s="41"/>
      <c r="I13" s="127"/>
      <c r="J13" s="127"/>
      <c r="K13" s="127"/>
      <c r="L13" s="41"/>
      <c r="M13" s="41"/>
      <c r="N13" s="41"/>
      <c r="O13" s="41"/>
      <c r="P13" s="41"/>
      <c r="Q13" s="41"/>
      <c r="R13" s="41"/>
      <c r="S13" s="41"/>
      <c r="T13" s="41"/>
    </row>
    <row r="14" spans="1:31" ht="15.75" customHeight="1">
      <c r="A14" s="6" t="s">
        <v>72</v>
      </c>
      <c r="B14" s="35" t="s">
        <v>73</v>
      </c>
      <c r="C14" s="87"/>
      <c r="D14" s="87"/>
      <c r="E14" s="87"/>
      <c r="F14" s="87"/>
      <c r="G14" s="42"/>
      <c r="H14" s="42"/>
      <c r="I14" s="128"/>
      <c r="J14" s="128"/>
      <c r="K14" s="128"/>
      <c r="L14" s="42"/>
      <c r="M14" s="42"/>
      <c r="N14" s="42"/>
      <c r="O14" s="42"/>
      <c r="P14" s="42"/>
      <c r="Q14" s="42"/>
      <c r="R14" s="42"/>
      <c r="S14" s="42"/>
      <c r="T14" s="42"/>
    </row>
    <row r="15" spans="1:31" ht="15.75" customHeight="1">
      <c r="A15" s="20" t="s">
        <v>74</v>
      </c>
      <c r="B15" s="35" t="s">
        <v>75</v>
      </c>
      <c r="C15" s="87"/>
      <c r="D15" s="87"/>
      <c r="E15" s="87"/>
      <c r="F15" s="87"/>
      <c r="G15" s="42"/>
      <c r="H15" s="41"/>
      <c r="I15" s="128"/>
      <c r="J15" s="128"/>
      <c r="K15" s="128"/>
      <c r="L15" s="42"/>
      <c r="M15" s="42"/>
      <c r="N15" s="42"/>
      <c r="O15" s="42"/>
      <c r="P15" s="42"/>
      <c r="Q15" s="42"/>
      <c r="R15" s="42"/>
      <c r="S15" s="42"/>
      <c r="T15" s="42"/>
    </row>
    <row r="16" spans="1:31" ht="15.75" customHeight="1">
      <c r="A16" s="6" t="s">
        <v>76</v>
      </c>
      <c r="B16" s="35" t="s">
        <v>77</v>
      </c>
      <c r="C16" s="87"/>
      <c r="D16" s="87"/>
      <c r="E16" s="87"/>
      <c r="F16" s="87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</row>
    <row r="17" spans="1:20" ht="15.75" customHeight="1">
      <c r="A17" s="20">
        <v>3</v>
      </c>
      <c r="B17" s="35" t="s">
        <v>78</v>
      </c>
      <c r="C17" s="87"/>
      <c r="D17" s="87"/>
      <c r="E17" s="87"/>
      <c r="F17" s="87"/>
      <c r="G17" s="42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</row>
    <row r="18" spans="1:20" ht="15.75" customHeight="1">
      <c r="A18" s="6">
        <v>4</v>
      </c>
      <c r="B18" s="35" t="s">
        <v>79</v>
      </c>
      <c r="C18" s="87"/>
      <c r="D18" s="87"/>
      <c r="E18" s="87"/>
      <c r="F18" s="87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</row>
    <row r="19" spans="1:20" ht="15.75" customHeight="1">
      <c r="A19" s="20">
        <v>5</v>
      </c>
      <c r="B19" s="35" t="s">
        <v>80</v>
      </c>
      <c r="C19" s="87"/>
      <c r="D19" s="87"/>
      <c r="E19" s="87"/>
      <c r="F19" s="87"/>
      <c r="G19" s="43">
        <f>G11+G17+G18</f>
        <v>0</v>
      </c>
      <c r="H19" s="129">
        <f>H11+H17+H18</f>
        <v>353.29348390000001</v>
      </c>
      <c r="I19" s="129">
        <f t="shared" ref="I19:R19" si="0">I11+I17+I18</f>
        <v>2822.7701041896603</v>
      </c>
      <c r="J19" s="129">
        <f t="shared" si="0"/>
        <v>2869.4133697519374</v>
      </c>
      <c r="K19" s="129">
        <f t="shared" si="0"/>
        <v>2900.0003659359732</v>
      </c>
      <c r="L19" s="114">
        <f t="shared" si="0"/>
        <v>2932.1447146545502</v>
      </c>
      <c r="M19" s="114">
        <f t="shared" si="0"/>
        <v>2963.6967820442051</v>
      </c>
      <c r="N19" s="114">
        <f t="shared" si="0"/>
        <v>2974.9425311720429</v>
      </c>
      <c r="O19" s="114">
        <f t="shared" si="0"/>
        <v>2976.2251259471518</v>
      </c>
      <c r="P19" s="114">
        <f t="shared" si="0"/>
        <v>2976.0574050503719</v>
      </c>
      <c r="Q19" s="114">
        <f t="shared" si="0"/>
        <v>3007.5003875088414</v>
      </c>
      <c r="R19" s="114">
        <f t="shared" si="0"/>
        <v>3007.5003875088414</v>
      </c>
      <c r="S19" s="114">
        <f t="shared" ref="S19:T19" si="1">S11+S17+S18</f>
        <v>3007.5003875088414</v>
      </c>
      <c r="T19" s="114">
        <f t="shared" si="1"/>
        <v>3007.5003875088414</v>
      </c>
    </row>
    <row r="20" spans="1:20" ht="15.75" customHeight="1">
      <c r="A20" s="6">
        <v>6</v>
      </c>
      <c r="B20" s="35" t="s">
        <v>81</v>
      </c>
      <c r="C20" s="87"/>
      <c r="D20" s="87"/>
      <c r="E20" s="87"/>
      <c r="F20" s="87"/>
      <c r="G20" s="42"/>
      <c r="H20" s="130"/>
      <c r="I20" s="130">
        <v>-145.5</v>
      </c>
      <c r="J20" s="130">
        <v>-145.5</v>
      </c>
      <c r="K20" s="130">
        <v>-145.5</v>
      </c>
      <c r="L20" s="42">
        <v>-145.5</v>
      </c>
      <c r="M20" s="42">
        <v>-145.5</v>
      </c>
      <c r="N20" s="42">
        <v>-145.5</v>
      </c>
      <c r="O20" s="42">
        <v>-145.5</v>
      </c>
      <c r="P20" s="42">
        <v>-145.5</v>
      </c>
      <c r="Q20" s="42">
        <v>-145.5</v>
      </c>
      <c r="R20" s="42">
        <v>-145.5</v>
      </c>
      <c r="S20" s="42">
        <v>-145.5</v>
      </c>
      <c r="T20" s="42">
        <v>-145.5</v>
      </c>
    </row>
    <row r="21" spans="1:20" ht="15.75" customHeight="1">
      <c r="A21" s="20">
        <v>7</v>
      </c>
      <c r="B21" s="35" t="s">
        <v>82</v>
      </c>
      <c r="C21" s="87"/>
      <c r="D21" s="87"/>
      <c r="E21" s="87"/>
      <c r="F21" s="87"/>
      <c r="G21" s="43">
        <f>G19+G20</f>
        <v>0</v>
      </c>
      <c r="H21" s="129">
        <f>H19+H20</f>
        <v>353.29348390000001</v>
      </c>
      <c r="I21" s="129">
        <f t="shared" ref="I21:R21" si="2">I19+I20</f>
        <v>2677.2701041896603</v>
      </c>
      <c r="J21" s="129">
        <f>J19+J20</f>
        <v>2723.9133697519374</v>
      </c>
      <c r="K21" s="129">
        <f t="shared" si="2"/>
        <v>2754.5003659359732</v>
      </c>
      <c r="L21" s="114">
        <f t="shared" si="2"/>
        <v>2786.6447146545502</v>
      </c>
      <c r="M21" s="114">
        <f t="shared" si="2"/>
        <v>2818.1967820442051</v>
      </c>
      <c r="N21" s="114">
        <f t="shared" si="2"/>
        <v>2829.4425311720429</v>
      </c>
      <c r="O21" s="114">
        <f t="shared" si="2"/>
        <v>2830.7251259471518</v>
      </c>
      <c r="P21" s="114">
        <f t="shared" si="2"/>
        <v>2830.5574050503719</v>
      </c>
      <c r="Q21" s="114">
        <f t="shared" si="2"/>
        <v>2862.0003875088414</v>
      </c>
      <c r="R21" s="114">
        <f t="shared" si="2"/>
        <v>2862.0003875088414</v>
      </c>
      <c r="S21" s="114">
        <f t="shared" ref="S21:T21" si="3">S19+S20</f>
        <v>2862.0003875088414</v>
      </c>
      <c r="T21" s="114">
        <f t="shared" si="3"/>
        <v>2862.0003875088414</v>
      </c>
    </row>
    <row r="22" spans="1:20" ht="15.75" customHeight="1">
      <c r="A22" s="6">
        <v>8</v>
      </c>
      <c r="B22" s="35" t="s">
        <v>83</v>
      </c>
      <c r="C22" s="87"/>
      <c r="D22" s="87"/>
      <c r="E22" s="87"/>
      <c r="F22" s="87"/>
      <c r="G22" s="43">
        <f>G21*0.15</f>
        <v>0</v>
      </c>
      <c r="H22" s="131">
        <f t="shared" ref="H22:R22" si="4">H21*0.15</f>
        <v>52.994022585000003</v>
      </c>
      <c r="I22" s="132">
        <f t="shared" si="4"/>
        <v>401.59051562844905</v>
      </c>
      <c r="J22" s="132">
        <f t="shared" si="4"/>
        <v>408.58700546279061</v>
      </c>
      <c r="K22" s="132">
        <f t="shared" si="4"/>
        <v>413.17505489039598</v>
      </c>
      <c r="L22" s="43">
        <f t="shared" si="4"/>
        <v>417.99670719818249</v>
      </c>
      <c r="M22" s="43">
        <f t="shared" si="4"/>
        <v>422.72951730663073</v>
      </c>
      <c r="N22" s="43">
        <f t="shared" si="4"/>
        <v>424.41637967580641</v>
      </c>
      <c r="O22" s="43">
        <f t="shared" si="4"/>
        <v>424.60876889207276</v>
      </c>
      <c r="P22" s="43">
        <f t="shared" si="4"/>
        <v>424.58361075755579</v>
      </c>
      <c r="Q22" s="43">
        <f t="shared" si="4"/>
        <v>429.30005812632618</v>
      </c>
      <c r="R22" s="43">
        <f t="shared" si="4"/>
        <v>429.30005812632618</v>
      </c>
      <c r="S22" s="43">
        <f t="shared" ref="S22:T22" si="5">S21*0.15</f>
        <v>429.30005812632618</v>
      </c>
      <c r="T22" s="43">
        <f t="shared" si="5"/>
        <v>429.30005812632618</v>
      </c>
    </row>
    <row r="23" spans="1:20" ht="15.75" customHeight="1">
      <c r="A23" s="20">
        <v>9</v>
      </c>
      <c r="B23" s="35" t="s">
        <v>84</v>
      </c>
      <c r="C23" s="87"/>
      <c r="D23" s="87"/>
      <c r="E23" s="87"/>
      <c r="F23" s="87"/>
      <c r="G23" s="42"/>
      <c r="H23" s="133"/>
      <c r="I23" s="133"/>
      <c r="J23" s="133"/>
      <c r="K23" s="133"/>
      <c r="L23" s="41"/>
      <c r="M23" s="41"/>
      <c r="N23" s="41"/>
      <c r="O23" s="41"/>
      <c r="P23" s="41"/>
      <c r="Q23" s="41"/>
      <c r="R23" s="41"/>
      <c r="S23" s="41"/>
      <c r="T23" s="41"/>
    </row>
    <row r="24" spans="1:20" ht="15.75" customHeight="1">
      <c r="A24" s="6">
        <v>10</v>
      </c>
      <c r="B24" s="35" t="s">
        <v>85</v>
      </c>
      <c r="C24" s="87"/>
      <c r="D24" s="87"/>
      <c r="E24" s="87"/>
      <c r="F24" s="87"/>
      <c r="G24" s="42"/>
      <c r="H24" s="130"/>
      <c r="I24" s="130"/>
      <c r="J24" s="130"/>
      <c r="K24" s="130"/>
      <c r="L24" s="42"/>
      <c r="M24" s="42"/>
      <c r="N24" s="42"/>
      <c r="O24" s="42"/>
      <c r="P24" s="42"/>
      <c r="Q24" s="42"/>
      <c r="R24" s="42"/>
      <c r="S24" s="42"/>
      <c r="T24" s="42"/>
    </row>
    <row r="25" spans="1:20" ht="15.75" customHeight="1">
      <c r="A25" s="20">
        <v>11</v>
      </c>
      <c r="B25" s="35" t="s">
        <v>86</v>
      </c>
      <c r="C25" s="87"/>
      <c r="D25" s="87"/>
      <c r="E25" s="87"/>
      <c r="F25" s="87"/>
      <c r="G25" s="43">
        <f>G21+G22+G23+G24</f>
        <v>0</v>
      </c>
      <c r="H25" s="129">
        <f>H21+H22+H23+H24</f>
        <v>406.28750648499999</v>
      </c>
      <c r="I25" s="129">
        <f t="shared" ref="I25:R25" si="6">I21+I22+I23+I24</f>
        <v>3078.8606198181092</v>
      </c>
      <c r="J25" s="129">
        <f t="shared" si="6"/>
        <v>3132.5003752147281</v>
      </c>
      <c r="K25" s="129">
        <f t="shared" si="6"/>
        <v>3167.6754208263692</v>
      </c>
      <c r="L25" s="114">
        <f t="shared" si="6"/>
        <v>3204.6414218527325</v>
      </c>
      <c r="M25" s="114">
        <f t="shared" si="6"/>
        <v>3240.926299350836</v>
      </c>
      <c r="N25" s="114">
        <f t="shared" si="6"/>
        <v>3253.8589108478491</v>
      </c>
      <c r="O25" s="114">
        <f t="shared" si="6"/>
        <v>3255.3338948392247</v>
      </c>
      <c r="P25" s="114">
        <f t="shared" si="6"/>
        <v>3255.1410158079279</v>
      </c>
      <c r="Q25" s="114">
        <f t="shared" si="6"/>
        <v>3291.3004456351678</v>
      </c>
      <c r="R25" s="114">
        <f t="shared" si="6"/>
        <v>3291.3004456351678</v>
      </c>
      <c r="S25" s="114">
        <f t="shared" ref="S25:T25" si="7">S21+S22+S23+S24</f>
        <v>3291.3004456351678</v>
      </c>
      <c r="T25" s="114">
        <f t="shared" si="7"/>
        <v>3291.3004456351678</v>
      </c>
    </row>
    <row r="26" spans="1:20" ht="15" customHeight="1">
      <c r="A26" s="10"/>
      <c r="B26" s="33"/>
      <c r="C26" s="85"/>
      <c r="D26" s="85"/>
      <c r="E26" s="85"/>
      <c r="F26" s="85"/>
      <c r="G26" s="44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</row>
    <row r="27" spans="1:20" ht="15" customHeight="1">
      <c r="A27" s="15" t="s">
        <v>48</v>
      </c>
      <c r="B27" s="159" t="s">
        <v>87</v>
      </c>
      <c r="C27" s="160"/>
      <c r="D27" s="160"/>
      <c r="E27" s="160"/>
      <c r="F27" s="161"/>
      <c r="G27" s="16"/>
      <c r="H27" s="16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1:20" ht="15" customHeight="1">
      <c r="A28" s="9"/>
      <c r="B28" s="162" t="s">
        <v>88</v>
      </c>
      <c r="C28" s="163"/>
      <c r="D28" s="163"/>
      <c r="E28" s="163"/>
      <c r="F28" s="164"/>
      <c r="G28" s="92" t="s">
        <v>89</v>
      </c>
      <c r="H28" s="18"/>
      <c r="I28" s="48" t="s">
        <v>66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</row>
    <row r="29" spans="1:20" ht="15" customHeight="1">
      <c r="A29" s="6">
        <v>12</v>
      </c>
      <c r="B29" s="156" t="s">
        <v>90</v>
      </c>
      <c r="C29" s="157"/>
      <c r="D29" s="157"/>
      <c r="E29" s="157"/>
      <c r="F29" s="158"/>
      <c r="G29" s="46"/>
      <c r="H29" s="135">
        <v>948.99996250000004</v>
      </c>
      <c r="I29" s="121">
        <v>11707</v>
      </c>
      <c r="J29" s="121">
        <v>15643</v>
      </c>
      <c r="K29" s="121">
        <v>15707</v>
      </c>
      <c r="L29" s="42">
        <v>15812</v>
      </c>
      <c r="M29" s="42">
        <v>15911</v>
      </c>
      <c r="N29" s="42">
        <v>16051</v>
      </c>
      <c r="O29" s="42">
        <v>16110</v>
      </c>
      <c r="P29" s="42">
        <v>16255</v>
      </c>
      <c r="Q29" s="42">
        <v>16357</v>
      </c>
      <c r="R29" s="42">
        <v>16357</v>
      </c>
      <c r="S29" s="42">
        <v>16357</v>
      </c>
      <c r="T29" s="42">
        <v>16357</v>
      </c>
    </row>
    <row r="30" spans="1:20" ht="15" customHeight="1">
      <c r="A30" s="20" t="s">
        <v>91</v>
      </c>
      <c r="B30" s="156" t="s">
        <v>69</v>
      </c>
      <c r="C30" s="157"/>
      <c r="D30" s="157"/>
      <c r="E30" s="157"/>
      <c r="F30" s="158"/>
      <c r="G30" s="12"/>
      <c r="H30" s="12"/>
      <c r="I30" s="134"/>
      <c r="J30" s="134"/>
      <c r="K30" s="128"/>
      <c r="L30" s="42"/>
      <c r="M30" s="42"/>
      <c r="N30" s="42"/>
      <c r="O30" s="42"/>
      <c r="P30" s="42"/>
      <c r="Q30" s="42"/>
      <c r="R30" s="42"/>
      <c r="S30" s="42"/>
      <c r="T30" s="42"/>
    </row>
    <row r="31" spans="1:20" ht="15" customHeight="1">
      <c r="A31" s="20" t="s">
        <v>92</v>
      </c>
      <c r="B31" s="156" t="s">
        <v>71</v>
      </c>
      <c r="C31" s="157"/>
      <c r="D31" s="157"/>
      <c r="E31" s="157"/>
      <c r="F31" s="158"/>
      <c r="G31" s="12"/>
      <c r="H31" s="12"/>
      <c r="I31" s="134"/>
      <c r="J31" s="134"/>
      <c r="K31" s="134"/>
      <c r="L31" s="12"/>
      <c r="M31" s="12"/>
      <c r="N31" s="12"/>
      <c r="O31" s="12"/>
      <c r="P31" s="12"/>
      <c r="Q31" s="12"/>
      <c r="R31" s="12"/>
      <c r="S31" s="12"/>
      <c r="T31" s="12"/>
    </row>
    <row r="32" spans="1:20" ht="15" customHeight="1">
      <c r="A32" s="6" t="s">
        <v>93</v>
      </c>
      <c r="B32" s="156" t="s">
        <v>73</v>
      </c>
      <c r="C32" s="157"/>
      <c r="D32" s="157"/>
      <c r="E32" s="157"/>
      <c r="F32" s="158"/>
      <c r="G32" s="46"/>
      <c r="H32" s="46"/>
      <c r="I32" s="128"/>
      <c r="J32" s="128"/>
      <c r="K32" s="128"/>
      <c r="L32" s="42"/>
      <c r="M32" s="42"/>
      <c r="N32" s="42"/>
      <c r="O32" s="42"/>
      <c r="P32" s="42"/>
      <c r="Q32" s="42"/>
      <c r="R32" s="42"/>
      <c r="S32" s="42"/>
      <c r="T32" s="42"/>
    </row>
    <row r="33" spans="1:20" ht="15" customHeight="1">
      <c r="A33" s="20" t="s">
        <v>94</v>
      </c>
      <c r="B33" s="156" t="s">
        <v>75</v>
      </c>
      <c r="C33" s="157"/>
      <c r="D33" s="157"/>
      <c r="E33" s="157"/>
      <c r="F33" s="158"/>
      <c r="G33" s="12"/>
      <c r="H33" s="12"/>
      <c r="I33" s="128"/>
      <c r="J33" s="128"/>
      <c r="K33" s="128"/>
      <c r="L33" s="42"/>
      <c r="M33" s="42"/>
      <c r="N33" s="42"/>
      <c r="O33" s="42"/>
      <c r="P33" s="42"/>
      <c r="Q33" s="42"/>
      <c r="R33" s="42"/>
      <c r="S33" s="42"/>
      <c r="T33" s="42"/>
    </row>
    <row r="34" spans="1:20" ht="15" customHeight="1">
      <c r="A34" s="6" t="s">
        <v>95</v>
      </c>
      <c r="B34" s="156" t="s">
        <v>77</v>
      </c>
      <c r="C34" s="157"/>
      <c r="D34" s="157"/>
      <c r="E34" s="157"/>
      <c r="F34" s="158"/>
      <c r="G34" s="46"/>
      <c r="H34" s="46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</row>
    <row r="35" spans="1:20" ht="15" customHeight="1">
      <c r="A35" s="20">
        <v>14</v>
      </c>
      <c r="B35" s="156" t="s">
        <v>78</v>
      </c>
      <c r="C35" s="157"/>
      <c r="D35" s="157"/>
      <c r="E35" s="157"/>
      <c r="F35" s="158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ht="15" customHeight="1">
      <c r="A36" s="6">
        <v>15</v>
      </c>
      <c r="B36" s="156" t="s">
        <v>79</v>
      </c>
      <c r="C36" s="157"/>
      <c r="D36" s="157"/>
      <c r="E36" s="157"/>
      <c r="F36" s="158"/>
      <c r="G36" s="46"/>
      <c r="H36" s="46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</row>
    <row r="37" spans="1:20" ht="15" customHeight="1">
      <c r="A37" s="20">
        <v>16</v>
      </c>
      <c r="B37" s="156" t="str">
        <f>B19</f>
        <v>Adjusted Demand: End-Use Customers</v>
      </c>
      <c r="C37" s="157"/>
      <c r="D37" s="157"/>
      <c r="E37" s="157"/>
      <c r="F37" s="158"/>
      <c r="G37" s="115">
        <f>G29+G35+G36</f>
        <v>0</v>
      </c>
      <c r="H37" s="168">
        <f>H29+H35+H36</f>
        <v>948.99996250000004</v>
      </c>
      <c r="I37" s="168">
        <f>I29+I35+I36</f>
        <v>11707</v>
      </c>
      <c r="J37" s="168">
        <f t="shared" ref="J37:P37" si="8">J29+J35+J36</f>
        <v>15643</v>
      </c>
      <c r="K37" s="168">
        <f t="shared" si="8"/>
        <v>15707</v>
      </c>
      <c r="L37" s="115">
        <f t="shared" si="8"/>
        <v>15812</v>
      </c>
      <c r="M37" s="115">
        <f t="shared" si="8"/>
        <v>15911</v>
      </c>
      <c r="N37" s="115">
        <f t="shared" si="8"/>
        <v>16051</v>
      </c>
      <c r="O37" s="115">
        <f t="shared" si="8"/>
        <v>16110</v>
      </c>
      <c r="P37" s="115">
        <f t="shared" si="8"/>
        <v>16255</v>
      </c>
      <c r="Q37" s="115">
        <f t="shared" ref="Q37:R37" si="9">Q29+Q35+Q36</f>
        <v>16357</v>
      </c>
      <c r="R37" s="115">
        <f t="shared" si="9"/>
        <v>16357</v>
      </c>
      <c r="S37" s="115">
        <f t="shared" ref="S37:T37" si="10">S29+S35+S36</f>
        <v>16357</v>
      </c>
      <c r="T37" s="115">
        <f t="shared" si="10"/>
        <v>16357</v>
      </c>
    </row>
    <row r="38" spans="1:20" ht="15" customHeight="1">
      <c r="A38" s="6">
        <v>17</v>
      </c>
      <c r="B38" s="156" t="s">
        <v>85</v>
      </c>
      <c r="C38" s="157"/>
      <c r="D38" s="157"/>
      <c r="E38" s="157"/>
      <c r="F38" s="158"/>
      <c r="G38" s="46"/>
      <c r="H38" s="46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</row>
    <row r="39" spans="1:20" ht="15" customHeight="1">
      <c r="A39" s="20">
        <v>18</v>
      </c>
      <c r="B39" s="156" t="str">
        <f>B25</f>
        <v>Firm LSE Procurement Requirement</v>
      </c>
      <c r="C39" s="157"/>
      <c r="D39" s="157"/>
      <c r="E39" s="157"/>
      <c r="F39" s="158"/>
      <c r="G39" s="115">
        <f t="shared" ref="G39:R39" si="11">SUM(G37:G38)</f>
        <v>0</v>
      </c>
      <c r="H39" s="168">
        <f t="shared" si="11"/>
        <v>948.99996250000004</v>
      </c>
      <c r="I39" s="168">
        <f t="shared" si="11"/>
        <v>11707</v>
      </c>
      <c r="J39" s="168">
        <f t="shared" si="11"/>
        <v>15643</v>
      </c>
      <c r="K39" s="168">
        <f t="shared" si="11"/>
        <v>15707</v>
      </c>
      <c r="L39" s="115">
        <f t="shared" si="11"/>
        <v>15812</v>
      </c>
      <c r="M39" s="115">
        <f t="shared" si="11"/>
        <v>15911</v>
      </c>
      <c r="N39" s="115">
        <f t="shared" si="11"/>
        <v>16051</v>
      </c>
      <c r="O39" s="115">
        <f t="shared" si="11"/>
        <v>16110</v>
      </c>
      <c r="P39" s="115">
        <f t="shared" si="11"/>
        <v>16255</v>
      </c>
      <c r="Q39" s="115">
        <f t="shared" si="11"/>
        <v>16357</v>
      </c>
      <c r="R39" s="115">
        <f t="shared" si="11"/>
        <v>16357</v>
      </c>
      <c r="S39" s="115">
        <f t="shared" ref="S39:T39" si="12">SUM(S37:S38)</f>
        <v>16357</v>
      </c>
      <c r="T39" s="115">
        <f t="shared" si="12"/>
        <v>16357</v>
      </c>
    </row>
    <row r="40" spans="1:20" ht="15" customHeight="1">
      <c r="A40" s="103"/>
      <c r="B40" s="33"/>
      <c r="C40" s="33"/>
      <c r="D40" s="33"/>
      <c r="E40" s="33"/>
      <c r="F40" s="33"/>
      <c r="G40" s="44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104"/>
      <c r="S40" s="45"/>
      <c r="T40" s="104"/>
    </row>
    <row r="42" spans="1:20">
      <c r="G42" s="13" t="s">
        <v>96</v>
      </c>
      <c r="H42" s="13" t="s">
        <v>96</v>
      </c>
    </row>
    <row r="43" spans="1:20">
      <c r="A43" s="25" t="s">
        <v>48</v>
      </c>
      <c r="B43" s="88" t="s">
        <v>97</v>
      </c>
      <c r="C43" s="91"/>
      <c r="D43" s="91"/>
      <c r="E43" s="91"/>
      <c r="F43" s="89"/>
      <c r="G43" s="94" t="s">
        <v>98</v>
      </c>
      <c r="H43" s="94" t="s">
        <v>99</v>
      </c>
    </row>
    <row r="44" spans="1:20">
      <c r="A44" s="20">
        <v>19</v>
      </c>
      <c r="B44" s="35" t="s">
        <v>100</v>
      </c>
      <c r="C44" s="87"/>
      <c r="D44" s="87"/>
      <c r="E44" s="87"/>
      <c r="F44" s="90"/>
      <c r="G44" s="95"/>
      <c r="H44" s="96">
        <v>353.29348390000001</v>
      </c>
    </row>
    <row r="45" spans="1:20">
      <c r="A45" s="20">
        <v>20</v>
      </c>
      <c r="B45" s="35" t="s">
        <v>101</v>
      </c>
      <c r="C45" s="87"/>
      <c r="D45" s="87"/>
      <c r="E45" s="87"/>
      <c r="F45" s="90"/>
      <c r="G45" s="97" t="s">
        <v>102</v>
      </c>
      <c r="H45" s="97">
        <v>43321</v>
      </c>
    </row>
    <row r="46" spans="1:20">
      <c r="A46" s="20">
        <v>21</v>
      </c>
      <c r="B46" s="35" t="s">
        <v>103</v>
      </c>
      <c r="C46" s="87"/>
      <c r="D46" s="87"/>
      <c r="E46" s="87"/>
      <c r="F46" s="90"/>
      <c r="G46" s="98"/>
      <c r="H46" s="98">
        <v>13</v>
      </c>
    </row>
    <row r="47" spans="1:20">
      <c r="A47" s="20">
        <v>22</v>
      </c>
      <c r="B47" s="35" t="s">
        <v>104</v>
      </c>
      <c r="C47" s="87"/>
      <c r="D47" s="87"/>
      <c r="E47" s="87"/>
      <c r="F47" s="90"/>
      <c r="G47" s="96"/>
      <c r="H47" s="96"/>
    </row>
    <row r="48" spans="1:20">
      <c r="A48" s="20">
        <v>23</v>
      </c>
      <c r="B48" s="35" t="s">
        <v>105</v>
      </c>
      <c r="C48" s="87"/>
      <c r="D48" s="87"/>
      <c r="E48" s="87"/>
      <c r="F48" s="90"/>
      <c r="G48" s="96"/>
      <c r="H48" s="96"/>
    </row>
    <row r="49" spans="1:8">
      <c r="A49" s="20">
        <v>24</v>
      </c>
      <c r="B49" s="35" t="s">
        <v>106</v>
      </c>
      <c r="C49" s="87"/>
      <c r="D49" s="87"/>
      <c r="E49" s="87"/>
      <c r="F49" s="90"/>
      <c r="G49" s="96"/>
      <c r="H49" s="96"/>
    </row>
    <row r="50" spans="1:8">
      <c r="A50" s="20">
        <v>25</v>
      </c>
      <c r="B50" s="35" t="s">
        <v>107</v>
      </c>
      <c r="C50" s="87"/>
      <c r="D50" s="87"/>
      <c r="E50" s="87"/>
      <c r="F50" s="90"/>
      <c r="G50" s="99">
        <f>G44+G47+G48+G49</f>
        <v>0</v>
      </c>
      <c r="H50" s="99">
        <f>H44+H47+H48+H49</f>
        <v>353.29348390000001</v>
      </c>
    </row>
    <row r="51" spans="1:8">
      <c r="G51" s="8"/>
      <c r="H51" s="4"/>
    </row>
    <row r="52" spans="1:8">
      <c r="A52" s="72" t="s">
        <v>108</v>
      </c>
      <c r="B52" s="34" t="s">
        <v>109</v>
      </c>
      <c r="C52" s="34"/>
      <c r="D52" s="34"/>
      <c r="E52" s="34"/>
      <c r="F52" s="34"/>
      <c r="G52" s="8"/>
      <c r="H52" s="4"/>
    </row>
    <row r="53" spans="1:8" ht="46.5">
      <c r="A53" s="117" t="s">
        <v>110</v>
      </c>
      <c r="B53" s="31" t="s">
        <v>111</v>
      </c>
      <c r="C53" s="83"/>
    </row>
    <row r="54" spans="1:8">
      <c r="A54" s="28" t="s">
        <v>112</v>
      </c>
      <c r="B54" s="31"/>
      <c r="C54" s="83"/>
    </row>
  </sheetData>
  <customSheetViews>
    <customSheetView guid="{D085756B-D7D4-4919-A459-2691A20BD52B}" showGridLines="0" fitToPage="1">
      <selection activeCell="B14" sqref="B14"/>
      <pageMargins left="0" right="0" top="0" bottom="0" header="0" footer="0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" right="0" top="0" bottom="0" header="0" footer="0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" right="0" top="0" bottom="0" header="0" footer="0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" right="0" top="0" bottom="0" header="0" footer="0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" right="0" top="0" bottom="0" header="0" footer="0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" right="0" top="0" bottom="0" header="0" footer="0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2:F32"/>
    <mergeCell ref="B33:F33"/>
    <mergeCell ref="B34:F34"/>
    <mergeCell ref="B27:F27"/>
    <mergeCell ref="B28:F28"/>
    <mergeCell ref="B29:F29"/>
    <mergeCell ref="B30:F30"/>
    <mergeCell ref="B31:F31"/>
    <mergeCell ref="B35:F35"/>
    <mergeCell ref="B36:F36"/>
    <mergeCell ref="B37:F37"/>
    <mergeCell ref="B39:F39"/>
    <mergeCell ref="B38:F38"/>
  </mergeCells>
  <phoneticPr fontId="2" type="noConversion"/>
  <dataValidations count="5">
    <dataValidation type="textLength" operator="equal" allowBlank="1" showInputMessage="1" showErrorMessage="1" error="No data entry allowed in this cell" sqref="G17:H17 G19:T19" xr:uid="{00000000-0002-0000-0100-000000000000}">
      <formula1>0</formula1>
    </dataValidation>
    <dataValidation type="textLength" operator="equal" allowBlank="1" showInputMessage="1" showErrorMessage="1" error="Data entry is not allowed in this cell." sqref="G21:T21 G25:T25 G37:T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T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T39" xr:uid="{00000000-0002-0000-0100-000004000000}">
      <formula1>0</formula1>
    </dataValidation>
  </dataValidations>
  <printOptions horizontalCentered="1"/>
  <pageMargins left="0.44" right="0.5" top="0.52" bottom="0.42" header="0.52" footer="0.4"/>
  <pageSetup scale="42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I85"/>
  <sheetViews>
    <sheetView showGridLines="0" topLeftCell="A16" zoomScale="70" zoomScaleNormal="70" workbookViewId="0" xr3:uid="{842E5F09-E766-5B8D-85AF-A39847EA96FD}">
      <pane xSplit="6" topLeftCell="H25" activePane="topRight" state="frozen"/>
      <selection pane="topRight" activeCell="H56" sqref="H56"/>
    </sheetView>
  </sheetViews>
  <sheetFormatPr defaultColWidth="9" defaultRowHeight="15.6"/>
  <cols>
    <col min="1" max="1" width="5.5" style="1" bestFit="1" customWidth="1"/>
    <col min="2" max="2" width="53.625" style="24" customWidth="1"/>
    <col min="3" max="3" width="12.625" style="24" customWidth="1"/>
    <col min="4" max="4" width="12.75" style="24" customWidth="1"/>
    <col min="5" max="5" width="20.5" style="24" customWidth="1"/>
    <col min="6" max="6" width="17.25" style="24" customWidth="1"/>
    <col min="7" max="7" width="16.25" style="1" customWidth="1"/>
    <col min="8" max="8" width="16.25" style="8" customWidth="1"/>
    <col min="9" max="20" width="9.75" style="4" customWidth="1"/>
    <col min="21" max="21" width="7.625" style="4" customWidth="1"/>
    <col min="22" max="23" width="16.25" style="2" customWidth="1"/>
    <col min="24" max="33" width="14.75" style="2" bestFit="1" customWidth="1"/>
    <col min="34" max="34" width="13.5" style="2" bestFit="1" customWidth="1"/>
    <col min="35" max="35" width="14.75" style="2" bestFit="1" customWidth="1"/>
    <col min="36" max="36" width="9.75" style="2" customWidth="1"/>
    <col min="37" max="130" width="7.125" style="2" customWidth="1"/>
    <col min="131" max="16384" width="9" style="2"/>
  </cols>
  <sheetData>
    <row r="1" spans="1:35">
      <c r="B1" s="24" t="s">
        <v>0</v>
      </c>
      <c r="G1" s="8"/>
      <c r="U1" s="2"/>
    </row>
    <row r="2" spans="1:35">
      <c r="B2" s="24" t="s">
        <v>1</v>
      </c>
      <c r="G2" s="8"/>
      <c r="U2" s="2"/>
    </row>
    <row r="3" spans="1:35" s="3" customFormat="1">
      <c r="A3" s="13"/>
      <c r="B3" s="37" t="s">
        <v>2</v>
      </c>
      <c r="C3" s="37"/>
      <c r="D3" s="37"/>
      <c r="E3" s="37"/>
      <c r="F3" s="37"/>
      <c r="G3" s="1"/>
      <c r="H3" s="1"/>
    </row>
    <row r="4" spans="1:35" s="3" customFormat="1">
      <c r="A4" s="13"/>
      <c r="B4" s="50" t="s">
        <v>113</v>
      </c>
      <c r="D4" s="50"/>
      <c r="E4" s="50"/>
      <c r="F4" s="50"/>
      <c r="G4" s="1"/>
      <c r="H4" s="1"/>
    </row>
    <row r="5" spans="1:35" s="3" customFormat="1" ht="15.75" customHeight="1">
      <c r="B5" s="24" t="str">
        <f>'Admin Info'!B6</f>
        <v>Clean Power Alliance of Southern California</v>
      </c>
      <c r="C5" s="24"/>
      <c r="D5" s="24"/>
      <c r="E5" s="24"/>
      <c r="F5" s="24"/>
      <c r="G5" s="26"/>
      <c r="H5" s="73" t="s">
        <v>45</v>
      </c>
      <c r="I5" s="74"/>
      <c r="J5" s="75"/>
      <c r="K5" s="76"/>
      <c r="L5" s="76"/>
      <c r="M5" s="76"/>
      <c r="N5" s="76"/>
      <c r="O5" s="7"/>
      <c r="P5" s="7"/>
      <c r="Q5" s="7"/>
      <c r="R5" s="7"/>
      <c r="S5" s="7"/>
      <c r="T5" s="7"/>
      <c r="U5" s="7"/>
      <c r="V5" s="36"/>
      <c r="W5" s="26"/>
      <c r="AA5" s="7"/>
    </row>
    <row r="6" spans="1:35" s="3" customFormat="1">
      <c r="B6" s="30"/>
      <c r="C6" s="30"/>
      <c r="D6" s="30"/>
      <c r="E6" s="30"/>
      <c r="F6" s="30"/>
      <c r="G6" s="47"/>
      <c r="H6" s="64"/>
      <c r="I6" s="64"/>
      <c r="J6" s="64"/>
      <c r="K6" s="64"/>
      <c r="M6" s="77"/>
      <c r="N6" s="77"/>
      <c r="O6" s="77"/>
      <c r="P6" s="77"/>
      <c r="Q6" s="77"/>
      <c r="R6" s="77"/>
      <c r="S6" s="77"/>
      <c r="T6" s="77"/>
      <c r="U6" s="7"/>
      <c r="V6" s="101"/>
      <c r="W6" s="102"/>
      <c r="X6" s="102"/>
    </row>
    <row r="7" spans="1:35" s="3" customFormat="1">
      <c r="B7" s="70"/>
      <c r="C7" s="70"/>
      <c r="D7" s="70"/>
      <c r="E7" s="70"/>
      <c r="F7" s="70"/>
      <c r="G7" s="37"/>
      <c r="H7" s="63" t="s">
        <v>46</v>
      </c>
      <c r="I7" s="47"/>
      <c r="J7" s="11"/>
      <c r="K7" s="11"/>
      <c r="L7" s="65" t="s">
        <v>47</v>
      </c>
      <c r="M7" s="7"/>
      <c r="N7" s="7"/>
      <c r="O7" s="7"/>
      <c r="P7" s="7"/>
      <c r="Q7" s="7"/>
      <c r="R7" s="7"/>
      <c r="S7" s="7"/>
      <c r="T7" s="7"/>
      <c r="U7" s="7"/>
      <c r="V7" s="63"/>
      <c r="Z7" s="65"/>
      <c r="AA7" s="7"/>
      <c r="AB7" s="7"/>
      <c r="AC7" s="7"/>
    </row>
    <row r="8" spans="1:35" ht="15" customHeight="1">
      <c r="A8" s="103"/>
      <c r="B8" s="33"/>
      <c r="C8" s="33"/>
      <c r="D8" s="33"/>
      <c r="E8" s="33"/>
      <c r="F8" s="33"/>
      <c r="G8" s="44"/>
      <c r="H8" s="45"/>
      <c r="I8" s="45"/>
      <c r="J8" s="45"/>
      <c r="K8" s="45"/>
      <c r="L8" s="45"/>
      <c r="M8" s="45"/>
      <c r="N8" s="45"/>
      <c r="O8" s="45"/>
      <c r="P8" s="45"/>
      <c r="Q8" s="45"/>
      <c r="R8" s="104"/>
      <c r="S8" s="45"/>
      <c r="T8" s="104"/>
      <c r="U8" s="2"/>
      <c r="V8" s="165" t="s">
        <v>114</v>
      </c>
      <c r="W8" s="166"/>
      <c r="X8" s="166"/>
      <c r="Y8" s="167"/>
    </row>
    <row r="9" spans="1:35" ht="45" customHeight="1">
      <c r="A9" s="6"/>
      <c r="B9" s="32" t="s">
        <v>115</v>
      </c>
      <c r="C9" s="32" t="s">
        <v>116</v>
      </c>
      <c r="D9" s="32" t="s">
        <v>117</v>
      </c>
      <c r="E9" s="32" t="s">
        <v>118</v>
      </c>
      <c r="F9" s="32" t="s">
        <v>119</v>
      </c>
      <c r="G9" s="108" t="s">
        <v>120</v>
      </c>
      <c r="H9" s="108" t="s">
        <v>121</v>
      </c>
      <c r="I9" s="22" t="s">
        <v>52</v>
      </c>
      <c r="J9" s="22" t="s">
        <v>53</v>
      </c>
      <c r="K9" s="22" t="s">
        <v>54</v>
      </c>
      <c r="L9" s="22" t="s">
        <v>55</v>
      </c>
      <c r="M9" s="22" t="s">
        <v>56</v>
      </c>
      <c r="N9" s="22" t="s">
        <v>57</v>
      </c>
      <c r="O9" s="22" t="s">
        <v>58</v>
      </c>
      <c r="P9" s="22" t="s">
        <v>59</v>
      </c>
      <c r="Q9" s="22" t="s">
        <v>60</v>
      </c>
      <c r="R9" s="22" t="s">
        <v>61</v>
      </c>
      <c r="S9" s="22" t="s">
        <v>62</v>
      </c>
      <c r="T9" s="22" t="s">
        <v>63</v>
      </c>
      <c r="U9" s="2"/>
      <c r="V9" s="109" t="s">
        <v>122</v>
      </c>
      <c r="W9" s="109" t="s">
        <v>123</v>
      </c>
      <c r="X9" s="17">
        <v>2019</v>
      </c>
      <c r="Y9" s="17" t="s">
        <v>53</v>
      </c>
      <c r="Z9" s="17" t="s">
        <v>54</v>
      </c>
      <c r="AA9" s="17" t="s">
        <v>55</v>
      </c>
      <c r="AB9" s="17" t="s">
        <v>56</v>
      </c>
      <c r="AC9" s="17" t="s">
        <v>57</v>
      </c>
      <c r="AD9" s="17" t="s">
        <v>58</v>
      </c>
      <c r="AE9" s="17" t="s">
        <v>59</v>
      </c>
      <c r="AF9" s="17" t="s">
        <v>60</v>
      </c>
      <c r="AG9" s="17" t="s">
        <v>61</v>
      </c>
      <c r="AH9" s="17" t="s">
        <v>62</v>
      </c>
      <c r="AI9" s="17" t="s">
        <v>63</v>
      </c>
    </row>
    <row r="10" spans="1:35" ht="15.75" customHeight="1">
      <c r="A10" s="20" t="s">
        <v>124</v>
      </c>
      <c r="B10" s="32" t="s">
        <v>125</v>
      </c>
      <c r="C10" s="93"/>
      <c r="D10" s="93"/>
      <c r="E10" s="93"/>
      <c r="F10" s="93"/>
      <c r="G10" s="43">
        <f t="shared" ref="G10:R10" si="0">SUM(G11:G13)</f>
        <v>0</v>
      </c>
      <c r="H10" s="43">
        <f t="shared" si="0"/>
        <v>0</v>
      </c>
      <c r="I10" s="43">
        <f t="shared" si="0"/>
        <v>0</v>
      </c>
      <c r="J10" s="43">
        <f t="shared" si="0"/>
        <v>0</v>
      </c>
      <c r="K10" s="43">
        <f t="shared" si="0"/>
        <v>0</v>
      </c>
      <c r="L10" s="43">
        <f t="shared" si="0"/>
        <v>0</v>
      </c>
      <c r="M10" s="43">
        <f t="shared" si="0"/>
        <v>0</v>
      </c>
      <c r="N10" s="43">
        <f t="shared" si="0"/>
        <v>0</v>
      </c>
      <c r="O10" s="43">
        <f t="shared" si="0"/>
        <v>0</v>
      </c>
      <c r="P10" s="43">
        <f t="shared" si="0"/>
        <v>0</v>
      </c>
      <c r="Q10" s="43">
        <f t="shared" si="0"/>
        <v>0</v>
      </c>
      <c r="R10" s="43">
        <f t="shared" si="0"/>
        <v>0</v>
      </c>
      <c r="S10" s="43">
        <f t="shared" ref="S10:T10" si="1">SUM(S11:S13)</f>
        <v>0</v>
      </c>
      <c r="T10" s="43">
        <f t="shared" si="1"/>
        <v>0</v>
      </c>
      <c r="U10" s="2"/>
      <c r="V10" s="32">
        <f t="shared" ref="V10:AG10" si="2">SUM(V11:V13)</f>
        <v>0</v>
      </c>
      <c r="W10" s="32">
        <f t="shared" si="2"/>
        <v>0</v>
      </c>
      <c r="X10" s="32">
        <f t="shared" si="2"/>
        <v>0</v>
      </c>
      <c r="Y10" s="32">
        <f t="shared" si="2"/>
        <v>0</v>
      </c>
      <c r="Z10" s="32">
        <f t="shared" si="2"/>
        <v>0</v>
      </c>
      <c r="AA10" s="32">
        <f t="shared" si="2"/>
        <v>0</v>
      </c>
      <c r="AB10" s="32">
        <f t="shared" si="2"/>
        <v>0</v>
      </c>
      <c r="AC10" s="32">
        <f t="shared" si="2"/>
        <v>0</v>
      </c>
      <c r="AD10" s="32">
        <f t="shared" si="2"/>
        <v>0</v>
      </c>
      <c r="AE10" s="32">
        <f t="shared" si="2"/>
        <v>0</v>
      </c>
      <c r="AF10" s="32">
        <f t="shared" si="2"/>
        <v>0</v>
      </c>
      <c r="AG10" s="32">
        <f t="shared" si="2"/>
        <v>0</v>
      </c>
      <c r="AH10" s="32">
        <f t="shared" ref="AH10:AI10" si="3">SUM(AH11:AH13)</f>
        <v>0</v>
      </c>
      <c r="AI10" s="32">
        <f t="shared" si="3"/>
        <v>0</v>
      </c>
    </row>
    <row r="11" spans="1:35" ht="15.75" customHeight="1">
      <c r="A11" s="20" t="s">
        <v>126</v>
      </c>
      <c r="B11" s="31"/>
      <c r="C11" s="31"/>
      <c r="D11" s="31"/>
      <c r="E11" s="31"/>
      <c r="F11" s="3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</row>
    <row r="12" spans="1:35" ht="15.75" customHeight="1">
      <c r="A12" s="20" t="s">
        <v>127</v>
      </c>
      <c r="B12" s="31"/>
      <c r="C12" s="31"/>
      <c r="D12" s="31"/>
      <c r="E12" s="31"/>
      <c r="F12" s="3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</row>
    <row r="13" spans="1:35" ht="15.75" customHeight="1">
      <c r="A13" s="20" t="s">
        <v>128</v>
      </c>
      <c r="B13" s="31"/>
      <c r="C13" s="31"/>
      <c r="D13" s="31"/>
      <c r="E13" s="31"/>
      <c r="F13" s="3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</row>
    <row r="14" spans="1:35" ht="15.75" customHeight="1">
      <c r="A14" s="20" t="s">
        <v>68</v>
      </c>
      <c r="B14" s="32" t="s">
        <v>129</v>
      </c>
      <c r="C14" s="93"/>
      <c r="D14" s="93"/>
      <c r="E14" s="93"/>
      <c r="F14" s="93"/>
      <c r="G14" s="43">
        <f t="shared" ref="G14:R14" si="4">SUM(G15:G16)</f>
        <v>0</v>
      </c>
      <c r="H14" s="43">
        <f t="shared" si="4"/>
        <v>0</v>
      </c>
      <c r="I14" s="43">
        <f t="shared" si="4"/>
        <v>0</v>
      </c>
      <c r="J14" s="43">
        <f t="shared" si="4"/>
        <v>0</v>
      </c>
      <c r="K14" s="43">
        <f t="shared" si="4"/>
        <v>0</v>
      </c>
      <c r="L14" s="43">
        <f t="shared" si="4"/>
        <v>0</v>
      </c>
      <c r="M14" s="43">
        <f t="shared" si="4"/>
        <v>0</v>
      </c>
      <c r="N14" s="43">
        <f t="shared" si="4"/>
        <v>0</v>
      </c>
      <c r="O14" s="43">
        <f t="shared" si="4"/>
        <v>0</v>
      </c>
      <c r="P14" s="43">
        <f t="shared" si="4"/>
        <v>0</v>
      </c>
      <c r="Q14" s="43">
        <f t="shared" si="4"/>
        <v>0</v>
      </c>
      <c r="R14" s="43">
        <f t="shared" si="4"/>
        <v>0</v>
      </c>
      <c r="S14" s="43">
        <f t="shared" ref="S14:T14" si="5">SUM(S15:S16)</f>
        <v>0</v>
      </c>
      <c r="T14" s="43">
        <f t="shared" si="5"/>
        <v>0</v>
      </c>
      <c r="U14" s="2"/>
      <c r="V14" s="32">
        <f t="shared" ref="V14:AG14" si="6">SUM(V15:V16)</f>
        <v>0</v>
      </c>
      <c r="W14" s="32">
        <f t="shared" si="6"/>
        <v>0</v>
      </c>
      <c r="X14" s="32">
        <f t="shared" si="6"/>
        <v>0</v>
      </c>
      <c r="Y14" s="32">
        <f t="shared" si="6"/>
        <v>0</v>
      </c>
      <c r="Z14" s="32">
        <f t="shared" si="6"/>
        <v>0</v>
      </c>
      <c r="AA14" s="32">
        <f t="shared" si="6"/>
        <v>0</v>
      </c>
      <c r="AB14" s="32">
        <f t="shared" si="6"/>
        <v>0</v>
      </c>
      <c r="AC14" s="32">
        <f t="shared" si="6"/>
        <v>0</v>
      </c>
      <c r="AD14" s="32">
        <f t="shared" si="6"/>
        <v>0</v>
      </c>
      <c r="AE14" s="32">
        <f t="shared" si="6"/>
        <v>0</v>
      </c>
      <c r="AF14" s="32">
        <f t="shared" si="6"/>
        <v>0</v>
      </c>
      <c r="AG14" s="32">
        <f t="shared" si="6"/>
        <v>0</v>
      </c>
      <c r="AH14" s="32">
        <f t="shared" ref="AH14:AI14" si="7">SUM(AH15:AH16)</f>
        <v>0</v>
      </c>
      <c r="AI14" s="32">
        <f t="shared" si="7"/>
        <v>0</v>
      </c>
    </row>
    <row r="15" spans="1:35" ht="15.75" customHeight="1">
      <c r="A15" s="20" t="s">
        <v>70</v>
      </c>
      <c r="B15" s="31"/>
      <c r="C15" s="31"/>
      <c r="D15" s="31"/>
      <c r="E15" s="31"/>
      <c r="F15" s="32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</row>
    <row r="16" spans="1:35" ht="15.75" customHeight="1">
      <c r="A16" s="20" t="s">
        <v>72</v>
      </c>
      <c r="B16" s="31"/>
      <c r="C16" s="31"/>
      <c r="D16" s="31"/>
      <c r="E16" s="31"/>
      <c r="F16" s="32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</row>
    <row r="17" spans="1:35" ht="15.75" customHeight="1">
      <c r="A17" s="20" t="s">
        <v>130</v>
      </c>
      <c r="B17" s="32" t="s">
        <v>131</v>
      </c>
      <c r="C17" s="93"/>
      <c r="D17" s="93"/>
      <c r="E17" s="93"/>
      <c r="F17" s="93"/>
      <c r="G17" s="43">
        <f t="shared" ref="G17:T17" si="8">SUM(G18:G19)</f>
        <v>0</v>
      </c>
      <c r="H17" s="43">
        <f t="shared" si="8"/>
        <v>0</v>
      </c>
      <c r="I17" s="43">
        <f t="shared" si="8"/>
        <v>0</v>
      </c>
      <c r="J17" s="43">
        <f t="shared" si="8"/>
        <v>0</v>
      </c>
      <c r="K17" s="43">
        <f t="shared" si="8"/>
        <v>0</v>
      </c>
      <c r="L17" s="43">
        <f t="shared" si="8"/>
        <v>0</v>
      </c>
      <c r="M17" s="43">
        <f t="shared" si="8"/>
        <v>0</v>
      </c>
      <c r="N17" s="43">
        <f t="shared" si="8"/>
        <v>0</v>
      </c>
      <c r="O17" s="43">
        <f t="shared" si="8"/>
        <v>0</v>
      </c>
      <c r="P17" s="43">
        <f t="shared" si="8"/>
        <v>0</v>
      </c>
      <c r="Q17" s="43">
        <f t="shared" si="8"/>
        <v>0</v>
      </c>
      <c r="R17" s="43">
        <f t="shared" si="8"/>
        <v>0</v>
      </c>
      <c r="S17" s="43">
        <f t="shared" si="8"/>
        <v>0</v>
      </c>
      <c r="T17" s="43">
        <f t="shared" si="8"/>
        <v>0</v>
      </c>
      <c r="U17" s="2"/>
      <c r="V17" s="32">
        <f t="shared" ref="V17:AI17" si="9">SUM(V18:V19)</f>
        <v>0</v>
      </c>
      <c r="W17" s="32">
        <f t="shared" si="9"/>
        <v>0</v>
      </c>
      <c r="X17" s="32">
        <f t="shared" si="9"/>
        <v>0</v>
      </c>
      <c r="Y17" s="32">
        <f t="shared" si="9"/>
        <v>0</v>
      </c>
      <c r="Z17" s="32">
        <f t="shared" si="9"/>
        <v>0</v>
      </c>
      <c r="AA17" s="32">
        <f t="shared" si="9"/>
        <v>0</v>
      </c>
      <c r="AB17" s="32">
        <f t="shared" si="9"/>
        <v>0</v>
      </c>
      <c r="AC17" s="32">
        <f t="shared" si="9"/>
        <v>0</v>
      </c>
      <c r="AD17" s="32">
        <f t="shared" si="9"/>
        <v>0</v>
      </c>
      <c r="AE17" s="32">
        <f t="shared" si="9"/>
        <v>0</v>
      </c>
      <c r="AF17" s="32">
        <f t="shared" si="9"/>
        <v>0</v>
      </c>
      <c r="AG17" s="32">
        <f t="shared" si="9"/>
        <v>0</v>
      </c>
      <c r="AH17" s="32">
        <f t="shared" si="9"/>
        <v>0</v>
      </c>
      <c r="AI17" s="32">
        <f t="shared" si="9"/>
        <v>0</v>
      </c>
    </row>
    <row r="18" spans="1:35" ht="15.75" customHeight="1">
      <c r="A18" s="20" t="s">
        <v>132</v>
      </c>
      <c r="B18" s="31" t="s">
        <v>133</v>
      </c>
      <c r="C18" s="31"/>
      <c r="D18" s="31"/>
      <c r="E18" s="31"/>
      <c r="F18" s="3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</row>
    <row r="19" spans="1:35" ht="15.75" customHeight="1">
      <c r="A19" s="20" t="s">
        <v>134</v>
      </c>
      <c r="B19" s="31" t="s">
        <v>135</v>
      </c>
      <c r="C19" s="31"/>
      <c r="D19" s="31"/>
      <c r="E19" s="31"/>
      <c r="F19" s="3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</row>
    <row r="20" spans="1:35" ht="15.75" customHeight="1">
      <c r="A20" s="20" t="s">
        <v>136</v>
      </c>
      <c r="B20" s="32" t="s">
        <v>137</v>
      </c>
      <c r="C20" s="93"/>
      <c r="D20" s="93"/>
      <c r="E20" s="93"/>
      <c r="F20" s="93"/>
      <c r="G20" s="43">
        <f t="shared" ref="G20:R20" si="10">SUM(G21:G23)</f>
        <v>0</v>
      </c>
      <c r="H20" s="43">
        <f t="shared" si="10"/>
        <v>0</v>
      </c>
      <c r="I20" s="43">
        <f t="shared" si="10"/>
        <v>0</v>
      </c>
      <c r="J20" s="43">
        <f t="shared" si="10"/>
        <v>0</v>
      </c>
      <c r="K20" s="43">
        <f t="shared" si="10"/>
        <v>0</v>
      </c>
      <c r="L20" s="43">
        <f t="shared" si="10"/>
        <v>0</v>
      </c>
      <c r="M20" s="43">
        <f t="shared" si="10"/>
        <v>0</v>
      </c>
      <c r="N20" s="43">
        <f t="shared" si="10"/>
        <v>0</v>
      </c>
      <c r="O20" s="43">
        <f t="shared" si="10"/>
        <v>0</v>
      </c>
      <c r="P20" s="43">
        <f t="shared" si="10"/>
        <v>0</v>
      </c>
      <c r="Q20" s="43">
        <f t="shared" si="10"/>
        <v>0</v>
      </c>
      <c r="R20" s="43">
        <f t="shared" si="10"/>
        <v>0</v>
      </c>
      <c r="S20" s="43">
        <f t="shared" ref="S20:T20" si="11">SUM(S21:S23)</f>
        <v>0</v>
      </c>
      <c r="T20" s="43">
        <f t="shared" si="11"/>
        <v>0</v>
      </c>
      <c r="U20" s="2"/>
      <c r="V20" s="32">
        <f t="shared" ref="V20:AG20" si="12">SUM(V21:V23)</f>
        <v>0</v>
      </c>
      <c r="W20" s="32">
        <f t="shared" si="12"/>
        <v>0</v>
      </c>
      <c r="X20" s="32">
        <f t="shared" si="12"/>
        <v>0</v>
      </c>
      <c r="Y20" s="32">
        <f t="shared" si="12"/>
        <v>0</v>
      </c>
      <c r="Z20" s="32">
        <f t="shared" si="12"/>
        <v>0</v>
      </c>
      <c r="AA20" s="32">
        <f t="shared" si="12"/>
        <v>0</v>
      </c>
      <c r="AB20" s="32">
        <f t="shared" si="12"/>
        <v>0</v>
      </c>
      <c r="AC20" s="32">
        <f t="shared" si="12"/>
        <v>0</v>
      </c>
      <c r="AD20" s="32">
        <f t="shared" si="12"/>
        <v>0</v>
      </c>
      <c r="AE20" s="32">
        <f t="shared" si="12"/>
        <v>0</v>
      </c>
      <c r="AF20" s="32">
        <f t="shared" si="12"/>
        <v>0</v>
      </c>
      <c r="AG20" s="32">
        <f t="shared" si="12"/>
        <v>0</v>
      </c>
      <c r="AH20" s="32">
        <f t="shared" ref="AH20:AI20" si="13">SUM(AH21:AH23)</f>
        <v>0</v>
      </c>
      <c r="AI20" s="32">
        <f t="shared" si="13"/>
        <v>0</v>
      </c>
    </row>
    <row r="21" spans="1:35" ht="15.75" customHeight="1">
      <c r="A21" s="20" t="s">
        <v>138</v>
      </c>
      <c r="B21" s="31"/>
      <c r="C21" s="31"/>
      <c r="D21" s="31"/>
      <c r="E21" s="31"/>
      <c r="F21" s="32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</row>
    <row r="22" spans="1:35" ht="15.75" customHeight="1">
      <c r="A22" s="20" t="s">
        <v>139</v>
      </c>
      <c r="B22" s="31"/>
      <c r="C22" s="31"/>
      <c r="D22" s="31"/>
      <c r="E22" s="31"/>
      <c r="F22" s="3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</row>
    <row r="23" spans="1:35" ht="15.75" customHeight="1">
      <c r="A23" s="20" t="s">
        <v>140</v>
      </c>
      <c r="B23" s="31"/>
      <c r="C23" s="31"/>
      <c r="D23" s="31"/>
      <c r="E23" s="31"/>
      <c r="F23" s="3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</row>
    <row r="24" spans="1:35" ht="15.75" customHeight="1">
      <c r="A24" s="20" t="s">
        <v>141</v>
      </c>
      <c r="B24" s="32" t="s">
        <v>142</v>
      </c>
      <c r="C24" s="93"/>
      <c r="D24" s="93"/>
      <c r="E24" s="93"/>
      <c r="F24" s="93"/>
      <c r="G24" s="43">
        <f t="shared" ref="G24:R24" si="14">SUM(G25:G31)</f>
        <v>0</v>
      </c>
      <c r="H24" s="43">
        <f t="shared" si="14"/>
        <v>0</v>
      </c>
      <c r="I24" s="43">
        <f t="shared" si="14"/>
        <v>0</v>
      </c>
      <c r="J24" s="43">
        <f t="shared" si="14"/>
        <v>0</v>
      </c>
      <c r="K24" s="43">
        <f t="shared" si="14"/>
        <v>0</v>
      </c>
      <c r="L24" s="43">
        <f t="shared" si="14"/>
        <v>0</v>
      </c>
      <c r="M24" s="43">
        <f t="shared" si="14"/>
        <v>0</v>
      </c>
      <c r="N24" s="43">
        <f t="shared" si="14"/>
        <v>0</v>
      </c>
      <c r="O24" s="43">
        <f t="shared" si="14"/>
        <v>0</v>
      </c>
      <c r="P24" s="43">
        <f t="shared" si="14"/>
        <v>0</v>
      </c>
      <c r="Q24" s="43">
        <f t="shared" si="14"/>
        <v>0</v>
      </c>
      <c r="R24" s="43">
        <f t="shared" si="14"/>
        <v>0</v>
      </c>
      <c r="S24" s="43">
        <f t="shared" ref="S24:T24" si="15">SUM(S25:S31)</f>
        <v>0</v>
      </c>
      <c r="T24" s="43">
        <f t="shared" si="15"/>
        <v>0</v>
      </c>
      <c r="U24" s="2"/>
      <c r="V24" s="32">
        <f t="shared" ref="V24:AG24" si="16">SUM(V25:V31)</f>
        <v>0</v>
      </c>
      <c r="W24" s="32">
        <f t="shared" si="16"/>
        <v>0</v>
      </c>
      <c r="X24" s="32">
        <f t="shared" si="16"/>
        <v>0</v>
      </c>
      <c r="Y24" s="32">
        <f t="shared" si="16"/>
        <v>0</v>
      </c>
      <c r="Z24" s="32">
        <f t="shared" si="16"/>
        <v>0</v>
      </c>
      <c r="AA24" s="32">
        <f t="shared" si="16"/>
        <v>0</v>
      </c>
      <c r="AB24" s="32">
        <f t="shared" si="16"/>
        <v>0</v>
      </c>
      <c r="AC24" s="32">
        <f t="shared" si="16"/>
        <v>0</v>
      </c>
      <c r="AD24" s="32">
        <f t="shared" si="16"/>
        <v>0</v>
      </c>
      <c r="AE24" s="32">
        <f t="shared" si="16"/>
        <v>0</v>
      </c>
      <c r="AF24" s="32">
        <f t="shared" si="16"/>
        <v>0</v>
      </c>
      <c r="AG24" s="32">
        <f t="shared" si="16"/>
        <v>0</v>
      </c>
      <c r="AH24" s="32">
        <f t="shared" ref="AH24:AI24" si="17">SUM(AH25:AH31)</f>
        <v>0</v>
      </c>
      <c r="AI24" s="32">
        <f t="shared" si="17"/>
        <v>0</v>
      </c>
    </row>
    <row r="25" spans="1:35" ht="15.75" customHeight="1">
      <c r="A25" s="20" t="s">
        <v>143</v>
      </c>
      <c r="B25" s="31" t="s">
        <v>144</v>
      </c>
      <c r="C25" s="31"/>
      <c r="D25" s="31"/>
      <c r="E25" s="31"/>
      <c r="F25" s="3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</row>
    <row r="26" spans="1:35" ht="15.75" customHeight="1">
      <c r="A26" s="20" t="s">
        <v>145</v>
      </c>
      <c r="B26" s="31" t="s">
        <v>146</v>
      </c>
      <c r="C26" s="31"/>
      <c r="D26" s="31"/>
      <c r="E26" s="31"/>
      <c r="F26" s="32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</row>
    <row r="27" spans="1:35" ht="15.75" customHeight="1">
      <c r="A27" s="20" t="s">
        <v>147</v>
      </c>
      <c r="B27" s="31" t="s">
        <v>148</v>
      </c>
      <c r="C27" s="31"/>
      <c r="D27" s="31"/>
      <c r="E27" s="31"/>
      <c r="F27" s="3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</row>
    <row r="28" spans="1:35" ht="15.75" customHeight="1">
      <c r="A28" s="20" t="s">
        <v>149</v>
      </c>
      <c r="B28" s="31" t="s">
        <v>150</v>
      </c>
      <c r="C28" s="31"/>
      <c r="D28" s="31"/>
      <c r="E28" s="31"/>
      <c r="F28" s="32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</row>
    <row r="29" spans="1:35" ht="15.75" customHeight="1">
      <c r="A29" s="20" t="s">
        <v>151</v>
      </c>
      <c r="B29" s="31" t="s">
        <v>152</v>
      </c>
      <c r="C29" s="31"/>
      <c r="D29" s="31"/>
      <c r="E29" s="31"/>
      <c r="F29" s="32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</row>
    <row r="30" spans="1:35" ht="15.75" customHeight="1">
      <c r="A30" s="20" t="s">
        <v>153</v>
      </c>
      <c r="B30" s="100" t="s">
        <v>154</v>
      </c>
      <c r="C30" s="31"/>
      <c r="D30" s="31"/>
      <c r="E30" s="31"/>
      <c r="F30" s="32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</row>
    <row r="31" spans="1:35" ht="15.75" customHeight="1">
      <c r="A31" s="20" t="s">
        <v>155</v>
      </c>
      <c r="B31" s="31" t="s">
        <v>156</v>
      </c>
      <c r="C31" s="31"/>
      <c r="D31" s="31"/>
      <c r="E31" s="31"/>
      <c r="F31" s="3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</row>
    <row r="32" spans="1:35" ht="15.75" customHeight="1">
      <c r="A32" s="20" t="s">
        <v>157</v>
      </c>
      <c r="B32" s="32" t="s">
        <v>158</v>
      </c>
      <c r="C32" s="32"/>
      <c r="D32" s="32"/>
      <c r="E32" s="32"/>
      <c r="F32" s="32"/>
      <c r="G32" s="43">
        <f t="shared" ref="G32:T32" si="18">SUM(G33:G46)</f>
        <v>0</v>
      </c>
      <c r="H32" s="123">
        <f t="shared" si="18"/>
        <v>0</v>
      </c>
      <c r="I32" s="123">
        <f t="shared" si="18"/>
        <v>30.6</v>
      </c>
      <c r="J32" s="123">
        <f t="shared" si="18"/>
        <v>30.6</v>
      </c>
      <c r="K32" s="123">
        <f t="shared" si="18"/>
        <v>21.6</v>
      </c>
      <c r="L32" s="123">
        <f t="shared" si="18"/>
        <v>21.6</v>
      </c>
      <c r="M32" s="123">
        <f t="shared" si="18"/>
        <v>21.6</v>
      </c>
      <c r="N32" s="123">
        <f t="shared" si="18"/>
        <v>21.6</v>
      </c>
      <c r="O32" s="123">
        <f t="shared" si="18"/>
        <v>21.6</v>
      </c>
      <c r="P32" s="123">
        <f t="shared" si="18"/>
        <v>21.6</v>
      </c>
      <c r="Q32" s="123">
        <f t="shared" si="18"/>
        <v>21.6</v>
      </c>
      <c r="R32" s="123">
        <f t="shared" si="18"/>
        <v>21.6</v>
      </c>
      <c r="S32" s="123">
        <f t="shared" si="18"/>
        <v>21.6</v>
      </c>
      <c r="T32" s="123">
        <f t="shared" si="18"/>
        <v>21.6</v>
      </c>
      <c r="U32" s="2"/>
      <c r="V32" s="32">
        <f t="shared" ref="V32:AI32" si="19">SUM(V33:V46)</f>
        <v>0</v>
      </c>
      <c r="W32" s="32">
        <f t="shared" si="19"/>
        <v>395</v>
      </c>
      <c r="X32" s="32">
        <f t="shared" si="19"/>
        <v>3965</v>
      </c>
      <c r="Y32" s="32">
        <f t="shared" si="19"/>
        <v>1769</v>
      </c>
      <c r="Z32" s="32">
        <f t="shared" si="19"/>
        <v>884</v>
      </c>
      <c r="AA32" s="32">
        <f t="shared" si="19"/>
        <v>72</v>
      </c>
      <c r="AB32" s="32">
        <f t="shared" si="19"/>
        <v>72</v>
      </c>
      <c r="AC32" s="32">
        <f t="shared" si="19"/>
        <v>72</v>
      </c>
      <c r="AD32" s="32">
        <f t="shared" si="19"/>
        <v>72</v>
      </c>
      <c r="AE32" s="32">
        <f t="shared" si="19"/>
        <v>72</v>
      </c>
      <c r="AF32" s="32">
        <f t="shared" si="19"/>
        <v>72</v>
      </c>
      <c r="AG32" s="32">
        <f t="shared" si="19"/>
        <v>72</v>
      </c>
      <c r="AH32" s="32">
        <f t="shared" si="19"/>
        <v>72</v>
      </c>
      <c r="AI32" s="32">
        <f t="shared" si="19"/>
        <v>72</v>
      </c>
    </row>
    <row r="33" spans="1:35" ht="15.75" customHeight="1">
      <c r="A33" s="20" t="s">
        <v>159</v>
      </c>
      <c r="B33" s="31" t="s">
        <v>160</v>
      </c>
      <c r="C33" s="31"/>
      <c r="D33" s="31"/>
      <c r="E33" s="31" t="s">
        <v>161</v>
      </c>
      <c r="F33" s="32" t="s">
        <v>152</v>
      </c>
      <c r="G33" s="43"/>
      <c r="H33" s="123"/>
      <c r="I33" s="123">
        <v>21.6</v>
      </c>
      <c r="J33" s="123">
        <v>21.6</v>
      </c>
      <c r="K33" s="123">
        <v>21.6</v>
      </c>
      <c r="L33" s="123">
        <v>21.6</v>
      </c>
      <c r="M33" s="123">
        <v>21.6</v>
      </c>
      <c r="N33" s="123">
        <v>21.6</v>
      </c>
      <c r="O33" s="123">
        <v>21.6</v>
      </c>
      <c r="P33" s="123">
        <v>21.6</v>
      </c>
      <c r="Q33" s="123">
        <v>21.6</v>
      </c>
      <c r="R33" s="123">
        <v>21.6</v>
      </c>
      <c r="S33" s="123">
        <v>21.6</v>
      </c>
      <c r="T33" s="123">
        <v>21.6</v>
      </c>
      <c r="U33" s="2"/>
      <c r="V33" s="32"/>
      <c r="W33" s="32"/>
      <c r="X33" s="32">
        <v>72</v>
      </c>
      <c r="Y33" s="32">
        <v>72</v>
      </c>
      <c r="Z33" s="32">
        <v>72</v>
      </c>
      <c r="AA33" s="32">
        <v>72</v>
      </c>
      <c r="AB33" s="32">
        <v>72</v>
      </c>
      <c r="AC33" s="32">
        <v>72</v>
      </c>
      <c r="AD33" s="32">
        <v>72</v>
      </c>
      <c r="AE33" s="32">
        <v>72</v>
      </c>
      <c r="AF33" s="32">
        <v>72</v>
      </c>
      <c r="AG33" s="32">
        <v>72</v>
      </c>
      <c r="AH33" s="32">
        <v>72</v>
      </c>
      <c r="AI33" s="32">
        <v>72</v>
      </c>
    </row>
    <row r="34" spans="1:35" ht="15.75" customHeight="1">
      <c r="A34" s="20" t="s">
        <v>162</v>
      </c>
      <c r="B34" s="31" t="s">
        <v>163</v>
      </c>
      <c r="C34" s="31" t="s">
        <v>164</v>
      </c>
      <c r="D34" s="31"/>
      <c r="E34" s="31" t="s">
        <v>165</v>
      </c>
      <c r="F34" s="32" t="s">
        <v>146</v>
      </c>
      <c r="G34" s="4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2"/>
      <c r="V34" s="32"/>
      <c r="W34" s="32"/>
      <c r="X34" s="32">
        <v>240</v>
      </c>
      <c r="Y34" s="32">
        <v>461</v>
      </c>
      <c r="Z34" s="32">
        <v>452</v>
      </c>
      <c r="AA34" s="32"/>
      <c r="AB34" s="32"/>
      <c r="AC34" s="32"/>
      <c r="AD34" s="32"/>
      <c r="AE34" s="32"/>
      <c r="AF34" s="32"/>
      <c r="AG34" s="32"/>
      <c r="AH34" s="32"/>
      <c r="AI34" s="32"/>
    </row>
    <row r="35" spans="1:35" ht="15.75" customHeight="1">
      <c r="A35" s="20" t="s">
        <v>166</v>
      </c>
      <c r="B35" s="31" t="s">
        <v>167</v>
      </c>
      <c r="C35" s="31" t="s">
        <v>168</v>
      </c>
      <c r="D35" s="31"/>
      <c r="E35" s="31"/>
      <c r="F35" s="32" t="s">
        <v>152</v>
      </c>
      <c r="G35" s="4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2"/>
      <c r="V35" s="32"/>
      <c r="W35" s="32">
        <v>100</v>
      </c>
      <c r="X35" s="32">
        <v>350</v>
      </c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spans="1:35" ht="15.75" customHeight="1">
      <c r="A36" s="20" t="s">
        <v>169</v>
      </c>
      <c r="B36" s="31" t="s">
        <v>170</v>
      </c>
      <c r="C36" s="31" t="s">
        <v>171</v>
      </c>
      <c r="D36" s="31"/>
      <c r="E36" s="31"/>
      <c r="F36" s="32" t="s">
        <v>152</v>
      </c>
      <c r="G36" s="4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2"/>
      <c r="V36" s="32"/>
      <c r="W36" s="32"/>
      <c r="X36" s="32">
        <v>145</v>
      </c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</row>
    <row r="37" spans="1:35" ht="15.75" customHeight="1">
      <c r="A37" s="20" t="s">
        <v>172</v>
      </c>
      <c r="B37" s="31" t="s">
        <v>170</v>
      </c>
      <c r="C37" s="31" t="s">
        <v>171</v>
      </c>
      <c r="D37" s="31"/>
      <c r="E37" s="31"/>
      <c r="F37" s="32" t="s">
        <v>152</v>
      </c>
      <c r="G37" s="4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2"/>
      <c r="V37" s="32"/>
      <c r="W37" s="32">
        <v>20</v>
      </c>
      <c r="X37" s="32">
        <v>15</v>
      </c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</row>
    <row r="38" spans="1:35" ht="15.75" customHeight="1">
      <c r="A38" s="20" t="s">
        <v>173</v>
      </c>
      <c r="B38" s="31" t="s">
        <v>174</v>
      </c>
      <c r="C38" s="31" t="s">
        <v>175</v>
      </c>
      <c r="D38" s="31"/>
      <c r="E38" s="31"/>
      <c r="F38" s="32" t="s">
        <v>152</v>
      </c>
      <c r="G38" s="43"/>
      <c r="H38" s="123"/>
      <c r="I38" s="123">
        <v>9</v>
      </c>
      <c r="J38" s="123">
        <v>9</v>
      </c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2"/>
      <c r="V38" s="32"/>
      <c r="W38" s="32"/>
      <c r="X38" s="32">
        <v>76</v>
      </c>
      <c r="Y38" s="32">
        <v>76</v>
      </c>
      <c r="Z38" s="32"/>
      <c r="AA38" s="32"/>
      <c r="AB38" s="32"/>
      <c r="AC38" s="32"/>
      <c r="AD38" s="32"/>
      <c r="AE38" s="32"/>
      <c r="AF38" s="32"/>
      <c r="AG38" s="32"/>
      <c r="AH38" s="32"/>
      <c r="AI38" s="32"/>
    </row>
    <row r="39" spans="1:35" ht="15.75" customHeight="1">
      <c r="A39" s="20" t="s">
        <v>176</v>
      </c>
      <c r="B39" s="31" t="s">
        <v>177</v>
      </c>
      <c r="C39" s="31" t="s">
        <v>178</v>
      </c>
      <c r="D39" s="31"/>
      <c r="E39" s="31"/>
      <c r="F39" s="152" t="s">
        <v>152</v>
      </c>
      <c r="G39" s="4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2"/>
      <c r="V39" s="32"/>
      <c r="W39" s="32"/>
      <c r="X39" s="32"/>
      <c r="Y39" s="32">
        <v>50</v>
      </c>
      <c r="Z39" s="32">
        <v>50</v>
      </c>
      <c r="AA39" s="32"/>
      <c r="AB39" s="32"/>
      <c r="AC39" s="32"/>
      <c r="AD39" s="32"/>
      <c r="AE39" s="32"/>
      <c r="AF39" s="32"/>
      <c r="AG39" s="32"/>
      <c r="AH39" s="32"/>
      <c r="AI39" s="32"/>
    </row>
    <row r="40" spans="1:35" ht="15.75" customHeight="1">
      <c r="A40" s="20" t="s">
        <v>179</v>
      </c>
      <c r="B40" s="31" t="s">
        <v>180</v>
      </c>
      <c r="C40" s="31" t="s">
        <v>181</v>
      </c>
      <c r="D40" s="31"/>
      <c r="E40" s="31"/>
      <c r="F40" s="152" t="s">
        <v>156</v>
      </c>
      <c r="G40" s="4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2"/>
      <c r="V40" s="32"/>
      <c r="W40" s="32">
        <v>75</v>
      </c>
      <c r="X40" s="32">
        <v>50</v>
      </c>
      <c r="Y40" s="32">
        <v>50</v>
      </c>
      <c r="Z40" s="32">
        <v>100</v>
      </c>
      <c r="AA40" s="32"/>
      <c r="AB40" s="32"/>
      <c r="AC40" s="32"/>
      <c r="AD40" s="32"/>
      <c r="AE40" s="32"/>
      <c r="AF40" s="32"/>
      <c r="AG40" s="32"/>
      <c r="AH40" s="32"/>
      <c r="AI40" s="32"/>
    </row>
    <row r="41" spans="1:35" ht="15.75" customHeight="1">
      <c r="A41" s="20" t="s">
        <v>182</v>
      </c>
      <c r="B41" s="31" t="s">
        <v>183</v>
      </c>
      <c r="C41" s="31" t="s">
        <v>184</v>
      </c>
      <c r="D41" s="31"/>
      <c r="E41" s="31"/>
      <c r="F41" s="152" t="s">
        <v>156</v>
      </c>
      <c r="G41" s="4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2"/>
      <c r="V41" s="32"/>
      <c r="W41" s="32"/>
      <c r="X41" s="32">
        <v>107</v>
      </c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</row>
    <row r="42" spans="1:35" ht="15.75" customHeight="1">
      <c r="A42" s="20" t="s">
        <v>185</v>
      </c>
      <c r="B42" s="31" t="s">
        <v>186</v>
      </c>
      <c r="C42" s="31" t="s">
        <v>187</v>
      </c>
      <c r="D42" s="31"/>
      <c r="E42" s="31"/>
      <c r="F42" s="152" t="s">
        <v>156</v>
      </c>
      <c r="G42" s="4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2"/>
      <c r="V42" s="32"/>
      <c r="W42" s="32"/>
      <c r="X42" s="32">
        <v>210</v>
      </c>
      <c r="Y42" s="32">
        <v>210</v>
      </c>
      <c r="Z42" s="32">
        <v>210</v>
      </c>
      <c r="AA42" s="32"/>
      <c r="AB42" s="32"/>
      <c r="AC42" s="32"/>
      <c r="AD42" s="32"/>
      <c r="AE42" s="32"/>
      <c r="AF42" s="32"/>
      <c r="AG42" s="32"/>
      <c r="AH42" s="32"/>
      <c r="AI42" s="32"/>
    </row>
    <row r="43" spans="1:35" ht="15.75" customHeight="1">
      <c r="A43" s="20" t="s">
        <v>188</v>
      </c>
      <c r="B43" s="31" t="s">
        <v>189</v>
      </c>
      <c r="C43" s="31"/>
      <c r="D43" s="31"/>
      <c r="E43" s="31"/>
      <c r="F43" s="152" t="s">
        <v>156</v>
      </c>
      <c r="G43" s="4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2"/>
      <c r="V43" s="32"/>
      <c r="W43" s="32"/>
      <c r="X43" s="32">
        <v>200</v>
      </c>
      <c r="Y43" s="32">
        <v>200</v>
      </c>
      <c r="Z43" s="32"/>
      <c r="AA43" s="32"/>
      <c r="AB43" s="32"/>
      <c r="AC43" s="32"/>
      <c r="AD43" s="32"/>
      <c r="AE43" s="32"/>
      <c r="AF43" s="32"/>
      <c r="AG43" s="32"/>
      <c r="AH43" s="32"/>
      <c r="AI43" s="32"/>
    </row>
    <row r="44" spans="1:35" ht="15.75" customHeight="1">
      <c r="A44" s="20" t="s">
        <v>190</v>
      </c>
      <c r="B44" s="31" t="s">
        <v>191</v>
      </c>
      <c r="C44" s="31" t="s">
        <v>192</v>
      </c>
      <c r="D44" s="31"/>
      <c r="E44" s="31"/>
      <c r="F44" s="32" t="s">
        <v>156</v>
      </c>
      <c r="G44" s="4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2"/>
      <c r="V44" s="32"/>
      <c r="W44" s="32">
        <v>200</v>
      </c>
      <c r="X44" s="32">
        <v>2500</v>
      </c>
      <c r="Y44" s="32">
        <v>650</v>
      </c>
      <c r="Z44" s="32"/>
      <c r="AA44" s="32"/>
      <c r="AB44" s="32"/>
      <c r="AC44" s="32"/>
      <c r="AD44" s="32"/>
      <c r="AE44" s="32"/>
      <c r="AF44" s="32"/>
      <c r="AG44" s="32"/>
      <c r="AH44" s="32"/>
      <c r="AI44" s="32"/>
    </row>
    <row r="45" spans="1:35" ht="15.75" customHeight="1">
      <c r="A45" s="20"/>
      <c r="B45" s="31"/>
      <c r="C45" s="31"/>
      <c r="D45" s="31"/>
      <c r="E45" s="31"/>
      <c r="F45" s="3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</row>
    <row r="46" spans="1:35" ht="15.75" customHeight="1">
      <c r="A46" s="20" t="s">
        <v>169</v>
      </c>
      <c r="B46" s="31" t="s">
        <v>193</v>
      </c>
      <c r="C46" s="31"/>
      <c r="D46" s="31"/>
      <c r="E46" s="31"/>
      <c r="F46" s="32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</row>
    <row r="47" spans="1:35" ht="15.75" customHeight="1">
      <c r="A47" s="20" t="s">
        <v>194</v>
      </c>
      <c r="B47" s="32" t="s">
        <v>195</v>
      </c>
      <c r="C47" s="32"/>
      <c r="D47" s="32"/>
      <c r="E47" s="32"/>
      <c r="F47" s="32"/>
      <c r="G47" s="43">
        <f>SUM(G48:G62)</f>
        <v>0</v>
      </c>
      <c r="H47" s="123">
        <f>SUM(H48:H63)</f>
        <v>112</v>
      </c>
      <c r="I47" s="123">
        <f t="shared" ref="I47:T47" si="20">SUM(I48:I62)</f>
        <v>2301</v>
      </c>
      <c r="J47" s="123">
        <f t="shared" si="20"/>
        <v>1372</v>
      </c>
      <c r="K47" s="123">
        <f t="shared" si="20"/>
        <v>396</v>
      </c>
      <c r="L47" s="123">
        <f t="shared" si="20"/>
        <v>0</v>
      </c>
      <c r="M47" s="123">
        <f t="shared" si="20"/>
        <v>0</v>
      </c>
      <c r="N47" s="123">
        <f t="shared" si="20"/>
        <v>0</v>
      </c>
      <c r="O47" s="123">
        <f t="shared" si="20"/>
        <v>0</v>
      </c>
      <c r="P47" s="123">
        <f t="shared" si="20"/>
        <v>0</v>
      </c>
      <c r="Q47" s="123">
        <f t="shared" si="20"/>
        <v>0</v>
      </c>
      <c r="R47" s="123">
        <f t="shared" si="20"/>
        <v>0</v>
      </c>
      <c r="S47" s="123">
        <f t="shared" si="20"/>
        <v>0</v>
      </c>
      <c r="T47" s="123">
        <f t="shared" si="20"/>
        <v>0</v>
      </c>
      <c r="U47" s="2"/>
      <c r="V47" s="32">
        <f t="shared" ref="V47:AI47" si="21">SUM(V48:V62)</f>
        <v>0</v>
      </c>
      <c r="W47" s="124">
        <f t="shared" si="21"/>
        <v>50</v>
      </c>
      <c r="X47" s="124">
        <f t="shared" si="21"/>
        <v>550</v>
      </c>
      <c r="Y47" s="124">
        <f t="shared" si="21"/>
        <v>200</v>
      </c>
      <c r="Z47" s="124">
        <f t="shared" si="21"/>
        <v>0</v>
      </c>
      <c r="AA47" s="124">
        <f t="shared" si="21"/>
        <v>419</v>
      </c>
      <c r="AB47" s="124">
        <f t="shared" si="21"/>
        <v>200</v>
      </c>
      <c r="AC47" s="124">
        <f t="shared" si="21"/>
        <v>0</v>
      </c>
      <c r="AD47" s="124">
        <f t="shared" si="21"/>
        <v>0</v>
      </c>
      <c r="AE47" s="124">
        <f t="shared" si="21"/>
        <v>0</v>
      </c>
      <c r="AF47" s="124">
        <f t="shared" si="21"/>
        <v>0</v>
      </c>
      <c r="AG47" s="124">
        <f t="shared" si="21"/>
        <v>0</v>
      </c>
      <c r="AH47" s="124">
        <f t="shared" si="21"/>
        <v>0</v>
      </c>
      <c r="AI47" s="124">
        <f t="shared" si="21"/>
        <v>0</v>
      </c>
    </row>
    <row r="48" spans="1:35" ht="15.75" customHeight="1">
      <c r="A48" s="20" t="s">
        <v>196</v>
      </c>
      <c r="B48" s="24" t="s">
        <v>177</v>
      </c>
      <c r="C48" s="31"/>
      <c r="D48" s="31"/>
      <c r="E48" s="31"/>
      <c r="F48" s="32" t="s">
        <v>197</v>
      </c>
      <c r="G48" s="4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2"/>
      <c r="V48" s="32"/>
      <c r="W48" s="124"/>
      <c r="X48" s="124">
        <v>100</v>
      </c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</row>
    <row r="49" spans="1:35" ht="15.75" customHeight="1">
      <c r="A49" s="20" t="s">
        <v>198</v>
      </c>
      <c r="B49" s="31" t="s">
        <v>199</v>
      </c>
      <c r="C49" s="31" t="s">
        <v>200</v>
      </c>
      <c r="D49" s="31"/>
      <c r="E49" s="31"/>
      <c r="F49" s="32" t="s">
        <v>197</v>
      </c>
      <c r="G49" s="4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2"/>
      <c r="V49" s="32"/>
      <c r="W49" s="124"/>
      <c r="X49" s="124">
        <v>200</v>
      </c>
      <c r="Y49" s="124">
        <v>100</v>
      </c>
      <c r="Z49" s="124"/>
      <c r="AA49" s="124">
        <v>419</v>
      </c>
      <c r="AB49" s="124">
        <v>200</v>
      </c>
      <c r="AC49" s="124"/>
      <c r="AD49" s="124"/>
      <c r="AE49" s="124"/>
      <c r="AF49" s="124"/>
      <c r="AG49" s="124"/>
      <c r="AH49" s="124"/>
      <c r="AI49" s="124"/>
    </row>
    <row r="50" spans="1:35" ht="15.75" customHeight="1">
      <c r="A50" s="20" t="s">
        <v>201</v>
      </c>
      <c r="B50" s="31" t="s">
        <v>186</v>
      </c>
      <c r="C50" s="31"/>
      <c r="D50" s="31"/>
      <c r="E50" s="31" t="s">
        <v>202</v>
      </c>
      <c r="F50" s="32" t="s">
        <v>197</v>
      </c>
      <c r="G50" s="4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2"/>
      <c r="V50" s="32"/>
      <c r="W50" s="124">
        <v>50</v>
      </c>
      <c r="X50" s="124">
        <v>250</v>
      </c>
      <c r="Y50" s="124">
        <v>100</v>
      </c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</row>
    <row r="51" spans="1:35" ht="15.75" customHeight="1">
      <c r="A51" s="20" t="s">
        <v>203</v>
      </c>
      <c r="B51" s="31" t="s">
        <v>204</v>
      </c>
      <c r="C51" s="31"/>
      <c r="D51" s="31"/>
      <c r="E51" s="31" t="s">
        <v>205</v>
      </c>
      <c r="F51" s="32" t="s">
        <v>206</v>
      </c>
      <c r="G51" s="43"/>
      <c r="H51" s="123"/>
      <c r="I51" s="123">
        <v>4</v>
      </c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2"/>
      <c r="V51" s="32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</row>
    <row r="52" spans="1:35" ht="15.75" customHeight="1">
      <c r="A52" s="20" t="s">
        <v>207</v>
      </c>
      <c r="B52" s="31" t="s">
        <v>208</v>
      </c>
      <c r="C52" s="31"/>
      <c r="D52" s="31"/>
      <c r="E52" s="31" t="s">
        <v>209</v>
      </c>
      <c r="F52" s="32" t="s">
        <v>206</v>
      </c>
      <c r="G52" s="43"/>
      <c r="H52" s="123"/>
      <c r="I52" s="123">
        <v>860</v>
      </c>
      <c r="J52" s="123">
        <v>160</v>
      </c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2"/>
      <c r="V52" s="32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</row>
    <row r="53" spans="1:35" ht="15.75" customHeight="1">
      <c r="A53" s="20" t="s">
        <v>210</v>
      </c>
      <c r="B53" s="31" t="s">
        <v>211</v>
      </c>
      <c r="C53" s="31"/>
      <c r="D53" s="31"/>
      <c r="E53" s="31" t="s">
        <v>212</v>
      </c>
      <c r="F53" s="32" t="s">
        <v>206</v>
      </c>
      <c r="G53" s="43"/>
      <c r="H53" s="123"/>
      <c r="I53" s="123">
        <v>709</v>
      </c>
      <c r="J53" s="123">
        <v>600</v>
      </c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2"/>
      <c r="V53" s="32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</row>
    <row r="54" spans="1:35" ht="15.75" customHeight="1">
      <c r="A54" s="20" t="s">
        <v>213</v>
      </c>
      <c r="B54" s="31" t="s">
        <v>214</v>
      </c>
      <c r="C54" s="31"/>
      <c r="D54" s="31"/>
      <c r="E54" s="31" t="s">
        <v>205</v>
      </c>
      <c r="F54" s="32" t="s">
        <v>206</v>
      </c>
      <c r="G54" s="43"/>
      <c r="H54" s="123">
        <v>11</v>
      </c>
      <c r="I54" s="123">
        <v>107</v>
      </c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2"/>
      <c r="V54" s="32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</row>
    <row r="55" spans="1:35" ht="15.75" customHeight="1">
      <c r="A55" s="20" t="s">
        <v>215</v>
      </c>
      <c r="B55" s="31" t="s">
        <v>216</v>
      </c>
      <c r="C55" s="31"/>
      <c r="D55" s="31"/>
      <c r="E55" s="31" t="s">
        <v>217</v>
      </c>
      <c r="F55" s="32" t="s">
        <v>156</v>
      </c>
      <c r="G55" s="43"/>
      <c r="H55" s="123"/>
      <c r="I55" s="123"/>
      <c r="J55" s="123">
        <v>96</v>
      </c>
      <c r="K55" s="123">
        <v>96</v>
      </c>
      <c r="L55" s="123"/>
      <c r="M55" s="123"/>
      <c r="N55" s="123"/>
      <c r="O55" s="123"/>
      <c r="P55" s="123"/>
      <c r="Q55" s="123"/>
      <c r="R55" s="123"/>
      <c r="S55" s="123"/>
      <c r="T55" s="123"/>
      <c r="U55" s="2"/>
      <c r="V55" s="32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</row>
    <row r="56" spans="1:35" ht="15.75" customHeight="1">
      <c r="A56" s="20" t="s">
        <v>218</v>
      </c>
      <c r="B56" s="31" t="s">
        <v>219</v>
      </c>
      <c r="C56" s="31"/>
      <c r="D56" s="31"/>
      <c r="E56" s="31" t="s">
        <v>220</v>
      </c>
      <c r="F56" s="32" t="s">
        <v>221</v>
      </c>
      <c r="G56" s="43"/>
      <c r="H56" s="123">
        <v>48</v>
      </c>
      <c r="I56" s="123">
        <v>48</v>
      </c>
      <c r="J56" s="123">
        <v>48</v>
      </c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2"/>
      <c r="V56" s="32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</row>
    <row r="57" spans="1:35" ht="15.75" customHeight="1">
      <c r="A57" s="20" t="s">
        <v>222</v>
      </c>
      <c r="B57" s="31" t="s">
        <v>223</v>
      </c>
      <c r="C57" s="31"/>
      <c r="D57" s="31"/>
      <c r="E57" s="31" t="s">
        <v>224</v>
      </c>
      <c r="F57" s="32" t="s">
        <v>206</v>
      </c>
      <c r="G57" s="43"/>
      <c r="H57" s="123"/>
      <c r="I57" s="123">
        <v>79</v>
      </c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2"/>
      <c r="V57" s="32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</row>
    <row r="58" spans="1:35" ht="15.75" customHeight="1">
      <c r="A58" s="20" t="s">
        <v>225</v>
      </c>
      <c r="B58" s="31" t="s">
        <v>226</v>
      </c>
      <c r="C58" s="31"/>
      <c r="D58" s="31"/>
      <c r="E58" s="31" t="s">
        <v>205</v>
      </c>
      <c r="F58" s="32" t="s">
        <v>206</v>
      </c>
      <c r="G58" s="43"/>
      <c r="H58" s="123">
        <v>53</v>
      </c>
      <c r="I58" s="123">
        <v>148</v>
      </c>
      <c r="J58" s="123">
        <v>168</v>
      </c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2"/>
      <c r="V58" s="32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124"/>
    </row>
    <row r="59" spans="1:35" ht="15.75" customHeight="1">
      <c r="A59" s="142" t="s">
        <v>227</v>
      </c>
      <c r="B59" s="31" t="s">
        <v>228</v>
      </c>
      <c r="C59" s="31"/>
      <c r="D59" s="31"/>
      <c r="E59" s="31" t="s">
        <v>229</v>
      </c>
      <c r="F59" s="32" t="s">
        <v>206</v>
      </c>
      <c r="G59" s="43"/>
      <c r="H59" s="123"/>
      <c r="I59" s="123">
        <v>300</v>
      </c>
      <c r="J59" s="123">
        <v>300</v>
      </c>
      <c r="K59" s="123">
        <v>300</v>
      </c>
      <c r="L59" s="123"/>
      <c r="M59" s="123"/>
      <c r="N59" s="123"/>
      <c r="O59" s="123"/>
      <c r="P59" s="123"/>
      <c r="Q59" s="123"/>
      <c r="R59" s="123"/>
      <c r="S59" s="123"/>
      <c r="T59" s="123"/>
      <c r="U59" s="2"/>
      <c r="V59" s="32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124"/>
    </row>
    <row r="60" spans="1:35" ht="15.75" customHeight="1">
      <c r="A60" s="142" t="s">
        <v>230</v>
      </c>
      <c r="B60" s="31" t="s">
        <v>231</v>
      </c>
      <c r="C60" s="31"/>
      <c r="D60" s="31"/>
      <c r="E60" s="31" t="s">
        <v>232</v>
      </c>
      <c r="F60" s="32" t="s">
        <v>156</v>
      </c>
      <c r="G60" s="43"/>
      <c r="H60" s="123"/>
      <c r="I60" s="123">
        <v>46</v>
      </c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2"/>
      <c r="V60" s="32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</row>
    <row r="61" spans="1:35" ht="15.75" customHeight="1">
      <c r="A61" s="20"/>
      <c r="B61" s="31"/>
      <c r="C61" s="31"/>
      <c r="D61" s="31"/>
      <c r="E61" s="31"/>
      <c r="F61" s="32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</row>
    <row r="62" spans="1:35" ht="15.75" customHeight="1">
      <c r="A62" s="20" t="s">
        <v>207</v>
      </c>
      <c r="B62" s="31" t="s">
        <v>233</v>
      </c>
      <c r="C62" s="31"/>
      <c r="D62" s="31"/>
      <c r="E62" s="31"/>
      <c r="F62" s="32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</row>
    <row r="63" spans="1:35" ht="15.75" customHeight="1">
      <c r="A63" s="20">
        <v>8</v>
      </c>
      <c r="B63" s="31" t="s">
        <v>234</v>
      </c>
      <c r="C63" s="32"/>
      <c r="D63" s="32"/>
      <c r="E63" s="32"/>
      <c r="F63" s="32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</row>
    <row r="64" spans="1:35" ht="15.75" customHeight="1">
      <c r="A64" s="20"/>
      <c r="B64" s="31"/>
      <c r="C64" s="31"/>
      <c r="D64" s="31"/>
      <c r="E64" s="31"/>
      <c r="F64" s="32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</row>
    <row r="65" spans="1:35" ht="15.75" customHeight="1">
      <c r="A65" s="20"/>
      <c r="B65" s="32" t="s">
        <v>235</v>
      </c>
      <c r="C65" s="112"/>
      <c r="D65" s="112"/>
      <c r="E65" s="112"/>
      <c r="F65" s="112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</row>
    <row r="66" spans="1:35" ht="15.75" customHeight="1">
      <c r="A66" s="20">
        <v>9</v>
      </c>
      <c r="B66" s="32" t="s">
        <v>236</v>
      </c>
      <c r="C66" s="113"/>
      <c r="D66" s="113"/>
      <c r="E66" s="113"/>
      <c r="F66" s="112"/>
      <c r="G66" s="43">
        <f t="shared" ref="G66:T66" si="22">G10+G14+G17+G20+G24+G32+G47+G63</f>
        <v>0</v>
      </c>
      <c r="H66" s="123">
        <f t="shared" si="22"/>
        <v>112</v>
      </c>
      <c r="I66" s="123">
        <f t="shared" si="22"/>
        <v>2331.6</v>
      </c>
      <c r="J66" s="123">
        <f t="shared" si="22"/>
        <v>1402.6</v>
      </c>
      <c r="K66" s="123">
        <f t="shared" si="22"/>
        <v>417.6</v>
      </c>
      <c r="L66" s="43">
        <f t="shared" si="22"/>
        <v>21.6</v>
      </c>
      <c r="M66" s="43">
        <f t="shared" si="22"/>
        <v>21.6</v>
      </c>
      <c r="N66" s="43">
        <f t="shared" si="22"/>
        <v>21.6</v>
      </c>
      <c r="O66" s="43">
        <f t="shared" si="22"/>
        <v>21.6</v>
      </c>
      <c r="P66" s="43">
        <f t="shared" si="22"/>
        <v>21.6</v>
      </c>
      <c r="Q66" s="43">
        <f t="shared" si="22"/>
        <v>21.6</v>
      </c>
      <c r="R66" s="43">
        <f t="shared" si="22"/>
        <v>21.6</v>
      </c>
      <c r="S66" s="43">
        <f t="shared" si="22"/>
        <v>21.6</v>
      </c>
      <c r="T66" s="43">
        <f t="shared" si="22"/>
        <v>21.6</v>
      </c>
      <c r="U66" s="2"/>
      <c r="V66" s="32">
        <f t="shared" ref="V66:AI66" si="23">V10+V14+V17+V20+V24+V32+V47+V63</f>
        <v>0</v>
      </c>
      <c r="W66" s="169">
        <f t="shared" si="23"/>
        <v>445</v>
      </c>
      <c r="X66" s="169">
        <f t="shared" si="23"/>
        <v>4515</v>
      </c>
      <c r="Y66" s="169">
        <f t="shared" si="23"/>
        <v>1969</v>
      </c>
      <c r="Z66" s="169">
        <f t="shared" si="23"/>
        <v>884</v>
      </c>
      <c r="AA66" s="32">
        <f t="shared" si="23"/>
        <v>491</v>
      </c>
      <c r="AB66" s="32">
        <f t="shared" si="23"/>
        <v>272</v>
      </c>
      <c r="AC66" s="32">
        <f t="shared" si="23"/>
        <v>72</v>
      </c>
      <c r="AD66" s="32">
        <f t="shared" si="23"/>
        <v>72</v>
      </c>
      <c r="AE66" s="32">
        <f t="shared" si="23"/>
        <v>72</v>
      </c>
      <c r="AF66" s="32">
        <f t="shared" si="23"/>
        <v>72</v>
      </c>
      <c r="AG66" s="32">
        <f t="shared" si="23"/>
        <v>72</v>
      </c>
      <c r="AH66" s="32">
        <f t="shared" si="23"/>
        <v>72</v>
      </c>
      <c r="AI66" s="32">
        <f t="shared" si="23"/>
        <v>72</v>
      </c>
    </row>
    <row r="67" spans="1:35" ht="15.75" customHeight="1">
      <c r="A67" s="20">
        <v>10</v>
      </c>
      <c r="B67" s="32" t="s">
        <v>86</v>
      </c>
      <c r="C67" s="113"/>
      <c r="D67" s="113"/>
      <c r="E67" s="113"/>
      <c r="F67" s="112"/>
      <c r="G67" s="43">
        <f>'S-1_REQUIREMENT'!G25</f>
        <v>0</v>
      </c>
      <c r="H67" s="123">
        <f>'S-1_REQUIREMENT'!H25</f>
        <v>406.28750648499999</v>
      </c>
      <c r="I67" s="123">
        <f>'S-1_REQUIREMENT'!I25</f>
        <v>3078.8606198181092</v>
      </c>
      <c r="J67" s="123">
        <f>'S-1_REQUIREMENT'!J25</f>
        <v>3132.5003752147281</v>
      </c>
      <c r="K67" s="123">
        <f>'S-1_REQUIREMENT'!K25</f>
        <v>3167.6754208263692</v>
      </c>
      <c r="L67" s="43">
        <f>'S-1_REQUIREMENT'!L25</f>
        <v>3204.6414218527325</v>
      </c>
      <c r="M67" s="43">
        <f>'S-1_REQUIREMENT'!M25</f>
        <v>3240.926299350836</v>
      </c>
      <c r="N67" s="43">
        <f>'S-1_REQUIREMENT'!N25</f>
        <v>3253.8589108478491</v>
      </c>
      <c r="O67" s="43">
        <f>'S-1_REQUIREMENT'!O25</f>
        <v>3255.3338948392247</v>
      </c>
      <c r="P67" s="43">
        <f>'S-1_REQUIREMENT'!P25</f>
        <v>3255.1410158079279</v>
      </c>
      <c r="Q67" s="43">
        <f>'S-1_REQUIREMENT'!Q25</f>
        <v>3291.3004456351678</v>
      </c>
      <c r="R67" s="43">
        <f>'S-1_REQUIREMENT'!R25</f>
        <v>3291.3004456351678</v>
      </c>
      <c r="S67" s="43">
        <f>'S-1_REQUIREMENT'!S25</f>
        <v>3291.3004456351678</v>
      </c>
      <c r="T67" s="43">
        <f>'S-1_REQUIREMENT'!T25</f>
        <v>3291.3004456351678</v>
      </c>
      <c r="U67" s="2"/>
      <c r="V67" s="105">
        <f>'S-1_REQUIREMENT'!G39</f>
        <v>0</v>
      </c>
      <c r="W67" s="170">
        <f>'S-1_REQUIREMENT'!H39</f>
        <v>948.99996250000004</v>
      </c>
      <c r="X67" s="170">
        <f>'S-1_REQUIREMENT'!I39</f>
        <v>11707</v>
      </c>
      <c r="Y67" s="170">
        <f>'S-1_REQUIREMENT'!J39</f>
        <v>15643</v>
      </c>
      <c r="Z67" s="170">
        <f>'S-1_REQUIREMENT'!K39</f>
        <v>15707</v>
      </c>
      <c r="AA67" s="105">
        <f>'S-1_REQUIREMENT'!L39</f>
        <v>15812</v>
      </c>
      <c r="AB67" s="105">
        <f>'S-1_REQUIREMENT'!M39</f>
        <v>15911</v>
      </c>
      <c r="AC67" s="105">
        <f>'S-1_REQUIREMENT'!N39</f>
        <v>16051</v>
      </c>
      <c r="AD67" s="105">
        <f>'S-1_REQUIREMENT'!O39</f>
        <v>16110</v>
      </c>
      <c r="AE67" s="105">
        <f>'S-1_REQUIREMENT'!P39</f>
        <v>16255</v>
      </c>
      <c r="AF67" s="105">
        <f>'S-1_REQUIREMENT'!Q39</f>
        <v>16357</v>
      </c>
      <c r="AG67" s="105">
        <f>'S-1_REQUIREMENT'!R39</f>
        <v>16357</v>
      </c>
      <c r="AH67" s="105">
        <f>'S-1_REQUIREMENT'!S39</f>
        <v>16357</v>
      </c>
      <c r="AI67" s="105">
        <f>'S-1_REQUIREMENT'!T39</f>
        <v>16357</v>
      </c>
    </row>
    <row r="68" spans="1:35" ht="15.75" customHeight="1">
      <c r="A68" s="20">
        <v>11</v>
      </c>
      <c r="B68" s="32" t="s">
        <v>237</v>
      </c>
      <c r="C68" s="113"/>
      <c r="D68" s="113"/>
      <c r="E68" s="113"/>
      <c r="F68" s="112"/>
      <c r="G68" s="43">
        <f t="shared" ref="G68:R68" si="24">G66-G67</f>
        <v>0</v>
      </c>
      <c r="H68" s="123">
        <f t="shared" si="24"/>
        <v>-294.28750648499999</v>
      </c>
      <c r="I68" s="123">
        <f t="shared" si="24"/>
        <v>-747.26061981810926</v>
      </c>
      <c r="J68" s="123">
        <f t="shared" si="24"/>
        <v>-1729.9003752147282</v>
      </c>
      <c r="K68" s="123">
        <f t="shared" si="24"/>
        <v>-2750.0754208263693</v>
      </c>
      <c r="L68" s="43">
        <f t="shared" si="24"/>
        <v>-3183.0414218527326</v>
      </c>
      <c r="M68" s="43">
        <f t="shared" si="24"/>
        <v>-3219.3262993508361</v>
      </c>
      <c r="N68" s="43">
        <f t="shared" si="24"/>
        <v>-3232.2589108478492</v>
      </c>
      <c r="O68" s="43">
        <f t="shared" si="24"/>
        <v>-3233.7338948392248</v>
      </c>
      <c r="P68" s="43">
        <f t="shared" si="24"/>
        <v>-3233.541015807928</v>
      </c>
      <c r="Q68" s="43">
        <f t="shared" si="24"/>
        <v>-3269.7004456351679</v>
      </c>
      <c r="R68" s="43">
        <f t="shared" si="24"/>
        <v>-3269.7004456351679</v>
      </c>
      <c r="S68" s="43">
        <f t="shared" ref="S68:T68" si="25">S66-S67</f>
        <v>-3269.7004456351679</v>
      </c>
      <c r="T68" s="43">
        <f t="shared" si="25"/>
        <v>-3269.7004456351679</v>
      </c>
      <c r="U68" s="2"/>
      <c r="V68" s="32">
        <f t="shared" ref="V68:AG68" si="26">V66-V67</f>
        <v>0</v>
      </c>
      <c r="W68" s="132">
        <f t="shared" si="26"/>
        <v>-503.99996250000004</v>
      </c>
      <c r="X68" s="132">
        <f t="shared" si="26"/>
        <v>-7192</v>
      </c>
      <c r="Y68" s="132">
        <f t="shared" si="26"/>
        <v>-13674</v>
      </c>
      <c r="Z68" s="132">
        <f t="shared" si="26"/>
        <v>-14823</v>
      </c>
      <c r="AA68" s="43">
        <f t="shared" si="26"/>
        <v>-15321</v>
      </c>
      <c r="AB68" s="43">
        <f t="shared" si="26"/>
        <v>-15639</v>
      </c>
      <c r="AC68" s="43">
        <f t="shared" si="26"/>
        <v>-15979</v>
      </c>
      <c r="AD68" s="43">
        <f t="shared" si="26"/>
        <v>-16038</v>
      </c>
      <c r="AE68" s="43">
        <f t="shared" si="26"/>
        <v>-16183</v>
      </c>
      <c r="AF68" s="43">
        <f t="shared" si="26"/>
        <v>-16285</v>
      </c>
      <c r="AG68" s="43">
        <f t="shared" si="26"/>
        <v>-16285</v>
      </c>
      <c r="AH68" s="43">
        <f t="shared" ref="AH68:AI68" si="27">AH66-AH67</f>
        <v>-16285</v>
      </c>
      <c r="AI68" s="43">
        <f t="shared" si="27"/>
        <v>-16285</v>
      </c>
    </row>
    <row r="69" spans="1:35" ht="15.75" customHeight="1">
      <c r="A69" s="20">
        <v>12</v>
      </c>
      <c r="B69" s="31" t="s">
        <v>238</v>
      </c>
      <c r="C69" s="113"/>
      <c r="D69" s="113"/>
      <c r="E69" s="113"/>
      <c r="F69" s="112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2"/>
      <c r="V69" s="32"/>
      <c r="W69" s="32">
        <v>120</v>
      </c>
      <c r="X69" s="105">
        <v>644</v>
      </c>
      <c r="Y69" s="105">
        <v>329</v>
      </c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</row>
    <row r="70" spans="1:35" ht="15.75" customHeight="1">
      <c r="A70" s="20">
        <v>13</v>
      </c>
      <c r="B70" s="31" t="s">
        <v>239</v>
      </c>
      <c r="C70" s="113"/>
      <c r="D70" s="113"/>
      <c r="E70" s="113"/>
      <c r="F70" s="112"/>
      <c r="G70" s="43"/>
      <c r="H70" s="43">
        <v>122</v>
      </c>
      <c r="I70" s="43">
        <v>372</v>
      </c>
      <c r="J70" s="43">
        <v>235</v>
      </c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2"/>
      <c r="V70" s="32"/>
      <c r="W70" s="32">
        <v>1450</v>
      </c>
      <c r="X70" s="32">
        <v>10876</v>
      </c>
      <c r="Y70" s="32">
        <v>4967</v>
      </c>
      <c r="Z70" s="32">
        <v>1805</v>
      </c>
      <c r="AA70" s="32">
        <v>368</v>
      </c>
      <c r="AB70" s="32"/>
      <c r="AC70" s="32"/>
      <c r="AD70" s="32"/>
      <c r="AE70" s="32"/>
      <c r="AF70" s="32"/>
      <c r="AG70" s="32"/>
      <c r="AH70" s="32"/>
      <c r="AI70" s="32"/>
    </row>
    <row r="71" spans="1:35" ht="15.75" customHeight="1">
      <c r="A71" s="20">
        <v>14</v>
      </c>
      <c r="B71" s="31" t="s">
        <v>240</v>
      </c>
      <c r="C71" s="113"/>
      <c r="D71" s="113"/>
      <c r="E71" s="113"/>
      <c r="F71" s="112"/>
      <c r="G71" s="43"/>
      <c r="H71" s="116">
        <v>0.15</v>
      </c>
      <c r="I71" s="116">
        <v>0.15</v>
      </c>
      <c r="J71" s="116">
        <v>0.15</v>
      </c>
      <c r="K71" s="116">
        <v>0.15</v>
      </c>
      <c r="L71" s="116">
        <v>0.15</v>
      </c>
      <c r="M71" s="116">
        <v>0.15</v>
      </c>
      <c r="N71" s="116">
        <v>0.15</v>
      </c>
      <c r="O71" s="116">
        <v>0.15</v>
      </c>
      <c r="P71" s="116">
        <v>0.15</v>
      </c>
      <c r="Q71" s="116">
        <v>0.15</v>
      </c>
      <c r="R71" s="116">
        <v>0.15</v>
      </c>
      <c r="S71" s="116">
        <v>0.15</v>
      </c>
      <c r="T71" s="116">
        <v>0.15</v>
      </c>
      <c r="U71" s="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</row>
    <row r="72" spans="1:35" ht="13.9" customHeight="1"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2"/>
      <c r="S72" s="14"/>
      <c r="T72" s="2"/>
      <c r="U72" s="2"/>
    </row>
    <row r="73" spans="1:35">
      <c r="A73" s="72" t="s">
        <v>108</v>
      </c>
      <c r="B73" s="34" t="s">
        <v>109</v>
      </c>
      <c r="C73" s="1"/>
      <c r="D73" s="1"/>
      <c r="E73" s="8"/>
      <c r="F73" s="4"/>
      <c r="G73" s="4"/>
      <c r="H73" s="4"/>
      <c r="O73" s="2"/>
      <c r="P73" s="2"/>
      <c r="Q73" s="2"/>
      <c r="R73" s="2"/>
      <c r="S73" s="2"/>
      <c r="T73" s="2"/>
      <c r="U73" s="2"/>
    </row>
    <row r="74" spans="1:35" ht="30.95">
      <c r="A74" s="28">
        <v>12</v>
      </c>
      <c r="B74" s="31" t="s">
        <v>241</v>
      </c>
      <c r="C74" s="111"/>
      <c r="D74" s="1"/>
      <c r="E74" s="1"/>
      <c r="F74" s="8"/>
      <c r="G74" s="4"/>
      <c r="H74" s="4"/>
      <c r="P74" s="2"/>
      <c r="Q74" s="2"/>
      <c r="R74" s="2"/>
      <c r="S74" s="2"/>
      <c r="T74" s="2"/>
      <c r="U74" s="2"/>
    </row>
    <row r="75" spans="1:35" ht="42.6" customHeight="1">
      <c r="A75" s="28">
        <v>13</v>
      </c>
      <c r="B75" s="100" t="s">
        <v>242</v>
      </c>
      <c r="C75" s="111"/>
      <c r="D75" s="1"/>
      <c r="E75" s="1"/>
      <c r="F75" s="8"/>
      <c r="G75" s="4"/>
      <c r="H75" s="4"/>
      <c r="P75" s="2"/>
      <c r="Q75" s="2"/>
      <c r="R75" s="2"/>
      <c r="S75" s="2"/>
      <c r="T75" s="2"/>
      <c r="U75" s="2"/>
    </row>
    <row r="85" spans="1:1">
      <c r="A85" s="27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66:AI66 V10:AI10 V14:AI14 V17:AI17 V20:AI20 V24:AI24 V32:AI32 V47:AI47 G67:AI68 G66:T66 V69:V70" xr:uid="{00000000-0002-0000-0200-000000000000}">
      <formula1>0</formula1>
    </dataValidation>
    <dataValidation type="textLength" operator="equal" allowBlank="1" showInputMessage="1" showErrorMessage="1" error="Data entry in this cell is not allowed." sqref="G47:T47 G32:T32 G24:T24 G20:T20 G17:T17 G10:T10 G14:T14" xr:uid="{00000000-0002-0000-0200-000001000000}">
      <formula1>0</formula1>
    </dataValidation>
  </dataValidations>
  <printOptions horizontalCentered="1"/>
  <pageMargins left="0.44" right="0.5" top="0.52" bottom="0.42" header="0.52" footer="0.4"/>
  <pageSetup scale="28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F18:F19 F21:F23 F25:F31 F48:F63 F33:F46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S46"/>
  <sheetViews>
    <sheetView showGridLines="0" topLeftCell="H12" zoomScale="70" zoomScaleNormal="70" zoomScaleSheetLayoutView="30" workbookViewId="0" xr3:uid="{F9CF3CF3-643B-5BE6-8B46-32C596A47465}">
      <selection activeCell="N28" sqref="N28"/>
    </sheetView>
  </sheetViews>
  <sheetFormatPr defaultColWidth="23.125" defaultRowHeight="15.6"/>
  <cols>
    <col min="1" max="1" width="14.125" style="39" bestFit="1" customWidth="1"/>
    <col min="2" max="2" width="85" style="39" bestFit="1" customWidth="1"/>
    <col min="3" max="3" width="54.125" style="39" customWidth="1"/>
    <col min="4" max="4" width="27.375" style="31" customWidth="1"/>
    <col min="5" max="5" width="26.375" style="39" bestFit="1" customWidth="1"/>
    <col min="6" max="6" width="48.375" style="40" bestFit="1" customWidth="1"/>
    <col min="7" max="7" width="31.125" style="40" bestFit="1" customWidth="1"/>
    <col min="8" max="8" width="48" style="40" customWidth="1"/>
    <col min="9" max="9" width="16.75" style="40" bestFit="1" customWidth="1"/>
    <col min="10" max="10" width="21.375" style="40" bestFit="1" customWidth="1"/>
    <col min="11" max="11" width="19.25" style="39" bestFit="1" customWidth="1"/>
    <col min="12" max="12" width="26.75" style="39" bestFit="1" customWidth="1"/>
    <col min="13" max="13" width="66.625" style="39" customWidth="1"/>
    <col min="14" max="14" width="9.125" style="39" bestFit="1" customWidth="1"/>
    <col min="15" max="18" width="23.125" style="39"/>
    <col min="20" max="16384" width="23.125" style="39"/>
  </cols>
  <sheetData>
    <row r="1" spans="1:14" s="58" customFormat="1">
      <c r="A1" s="36"/>
      <c r="B1" s="38" t="s">
        <v>0</v>
      </c>
      <c r="C1" s="38"/>
      <c r="D1" s="49"/>
      <c r="E1" s="36"/>
      <c r="F1" s="143"/>
      <c r="G1" s="143"/>
      <c r="H1" s="143"/>
      <c r="I1" s="143"/>
      <c r="J1" s="143"/>
      <c r="K1" s="36"/>
      <c r="L1" s="36"/>
      <c r="M1" s="36"/>
      <c r="N1" s="36"/>
    </row>
    <row r="2" spans="1:14" s="58" customFormat="1">
      <c r="A2" s="36"/>
      <c r="B2" s="38" t="s">
        <v>1</v>
      </c>
      <c r="C2" s="38"/>
      <c r="D2" s="24"/>
      <c r="E2" s="36"/>
      <c r="F2" s="143"/>
      <c r="G2" s="143"/>
      <c r="H2" s="143"/>
      <c r="I2" s="143"/>
      <c r="J2" s="143"/>
      <c r="K2" s="36"/>
      <c r="L2" s="36"/>
      <c r="M2" s="36"/>
      <c r="N2" s="36"/>
    </row>
    <row r="3" spans="1:14" s="59" customFormat="1" ht="15.75" customHeight="1">
      <c r="B3" s="37" t="s">
        <v>2</v>
      </c>
      <c r="C3" s="37"/>
      <c r="F3" s="143"/>
      <c r="G3" s="38"/>
      <c r="H3" s="38"/>
      <c r="I3" s="38"/>
      <c r="J3" s="38"/>
      <c r="K3" s="60"/>
      <c r="L3" s="60"/>
    </row>
    <row r="4" spans="1:14" s="59" customFormat="1" ht="15.75" customHeight="1">
      <c r="B4" s="61" t="s">
        <v>243</v>
      </c>
      <c r="C4" s="36" t="s">
        <v>244</v>
      </c>
      <c r="F4" s="143"/>
      <c r="G4" s="143"/>
      <c r="H4" s="143"/>
      <c r="I4" s="143"/>
      <c r="J4" s="143"/>
    </row>
    <row r="5" spans="1:14" s="59" customFormat="1" ht="15.75" customHeight="1">
      <c r="B5" s="38" t="s">
        <v>245</v>
      </c>
      <c r="C5" s="38"/>
      <c r="F5" s="143"/>
      <c r="G5" s="143"/>
      <c r="H5" s="143"/>
      <c r="I5" s="143"/>
      <c r="J5" s="143"/>
    </row>
    <row r="6" spans="1:14" s="59" customFormat="1" ht="15.75" customHeight="1">
      <c r="B6" s="62" t="str">
        <f>'Admin Info'!B6</f>
        <v>Clean Power Alliance of Southern California</v>
      </c>
      <c r="C6" s="62"/>
      <c r="F6" s="36"/>
      <c r="G6" s="143"/>
      <c r="H6" s="143"/>
      <c r="I6" s="143"/>
      <c r="J6" s="143"/>
      <c r="M6" s="38"/>
    </row>
    <row r="7" spans="1:14" s="78" customFormat="1">
      <c r="A7" s="144"/>
      <c r="B7" s="71"/>
      <c r="C7" s="73" t="s">
        <v>45</v>
      </c>
      <c r="D7" s="106"/>
      <c r="E7" s="145"/>
      <c r="F7" s="107"/>
      <c r="G7" s="146"/>
      <c r="H7" s="146"/>
      <c r="I7" s="146"/>
      <c r="J7" s="146"/>
      <c r="K7" s="145"/>
      <c r="L7" s="145"/>
      <c r="M7" s="145"/>
      <c r="N7" s="145"/>
    </row>
    <row r="8" spans="1:14" s="69" customFormat="1" ht="30.95">
      <c r="A8" s="67" t="s">
        <v>246</v>
      </c>
      <c r="B8" s="67" t="s">
        <v>247</v>
      </c>
      <c r="C8" s="67" t="s">
        <v>248</v>
      </c>
      <c r="D8" s="67" t="s">
        <v>249</v>
      </c>
      <c r="E8" s="67" t="s">
        <v>250</v>
      </c>
      <c r="F8" s="67" t="s">
        <v>251</v>
      </c>
      <c r="G8" s="67" t="s">
        <v>252</v>
      </c>
      <c r="H8" s="67" t="s">
        <v>253</v>
      </c>
      <c r="I8" s="68" t="s">
        <v>254</v>
      </c>
      <c r="J8" s="68" t="s">
        <v>255</v>
      </c>
      <c r="K8" s="67" t="s">
        <v>256</v>
      </c>
      <c r="L8" s="67" t="s">
        <v>257</v>
      </c>
      <c r="M8" s="67" t="s">
        <v>258</v>
      </c>
      <c r="N8" s="67" t="s">
        <v>259</v>
      </c>
    </row>
    <row r="9" spans="1:14">
      <c r="A9" s="82" t="str">
        <f>'S-2_SUPPLY'!A33</f>
        <v>6b</v>
      </c>
      <c r="B9" s="120" t="str">
        <f>'S-2_SUPPLY'!B33</f>
        <v>Voyager Wind II, LLC</v>
      </c>
      <c r="C9" s="139" t="s">
        <v>152</v>
      </c>
      <c r="D9" s="140" t="s">
        <v>260</v>
      </c>
      <c r="E9" s="125" t="s">
        <v>261</v>
      </c>
      <c r="F9" s="138" t="s">
        <v>262</v>
      </c>
      <c r="G9" s="138" t="s">
        <v>263</v>
      </c>
      <c r="H9" s="138" t="s">
        <v>264</v>
      </c>
      <c r="I9" s="138">
        <v>43466</v>
      </c>
      <c r="J9" s="138">
        <v>48944</v>
      </c>
      <c r="K9" s="137">
        <v>21.6</v>
      </c>
      <c r="L9" s="125" t="s">
        <v>265</v>
      </c>
      <c r="M9" s="125"/>
      <c r="N9" s="125"/>
    </row>
    <row r="10" spans="1:14" ht="30.95">
      <c r="A10" s="82" t="str">
        <f>'S-2_SUPPLY'!A34</f>
        <v>6c</v>
      </c>
      <c r="B10" s="120" t="str">
        <f>'S-2_SUPPLY'!B34</f>
        <v>COSO Geothermal Power Holdings LLC (Coso Finance Partners)</v>
      </c>
      <c r="C10" s="139" t="s">
        <v>146</v>
      </c>
      <c r="D10" s="140" t="s">
        <v>266</v>
      </c>
      <c r="E10" s="125" t="s">
        <v>261</v>
      </c>
      <c r="F10" s="138" t="s">
        <v>267</v>
      </c>
      <c r="G10" s="138" t="s">
        <v>263</v>
      </c>
      <c r="H10" s="138" t="s">
        <v>268</v>
      </c>
      <c r="I10" s="138">
        <v>43647</v>
      </c>
      <c r="J10" s="138">
        <v>44561</v>
      </c>
      <c r="K10" s="137"/>
      <c r="L10" s="125" t="s">
        <v>269</v>
      </c>
      <c r="M10" s="125"/>
      <c r="N10" s="125"/>
    </row>
    <row r="11" spans="1:14">
      <c r="A11" s="82" t="str">
        <f>'S-2_SUPPLY'!A35</f>
        <v>6d</v>
      </c>
      <c r="B11" s="120" t="str">
        <f>'S-2_SUPPLY'!B35</f>
        <v>Portland General Electric (Tucannon River Wind Farm, and Various Projects)</v>
      </c>
      <c r="C11" s="31" t="s">
        <v>152</v>
      </c>
      <c r="D11" s="136" t="s">
        <v>270</v>
      </c>
      <c r="E11" s="125" t="s">
        <v>271</v>
      </c>
      <c r="F11" s="138" t="s">
        <v>272</v>
      </c>
      <c r="G11" s="138" t="s">
        <v>273</v>
      </c>
      <c r="H11" s="138" t="s">
        <v>274</v>
      </c>
      <c r="I11" s="138">
        <v>43395</v>
      </c>
      <c r="J11" s="138">
        <v>43830</v>
      </c>
      <c r="K11" s="137"/>
      <c r="L11" s="125" t="s">
        <v>269</v>
      </c>
      <c r="M11" s="125" t="s">
        <v>275</v>
      </c>
      <c r="N11" s="125"/>
    </row>
    <row r="12" spans="1:14" ht="30.95">
      <c r="A12" s="82" t="str">
        <f>'S-2_SUPPLY'!A36</f>
        <v>6e</v>
      </c>
      <c r="B12" s="120" t="str">
        <f>'S-2_SUPPLY'!B36</f>
        <v>NextEra Energy Marketing LLC (Vansycle II Wind Energy Center)</v>
      </c>
      <c r="C12" s="31" t="s">
        <v>152</v>
      </c>
      <c r="D12" s="136" t="s">
        <v>276</v>
      </c>
      <c r="E12" s="125" t="s">
        <v>271</v>
      </c>
      <c r="F12" s="138" t="s">
        <v>277</v>
      </c>
      <c r="G12" s="138" t="s">
        <v>278</v>
      </c>
      <c r="H12" s="138" t="s">
        <v>263</v>
      </c>
      <c r="I12" s="138">
        <v>43466</v>
      </c>
      <c r="J12" s="138">
        <v>43830</v>
      </c>
      <c r="K12" s="137"/>
      <c r="L12" s="125" t="s">
        <v>269</v>
      </c>
      <c r="M12" s="125"/>
      <c r="N12" s="125"/>
    </row>
    <row r="13" spans="1:14" ht="30.95">
      <c r="A13" s="82" t="str">
        <f>'S-2_SUPPLY'!A37</f>
        <v>6f</v>
      </c>
      <c r="B13" s="120" t="str">
        <f>'S-2_SUPPLY'!B37</f>
        <v>NextEra Energy Marketing LLC (Vansycle II Wind Energy Center)</v>
      </c>
      <c r="C13" s="31" t="s">
        <v>152</v>
      </c>
      <c r="D13" s="136" t="s">
        <v>276</v>
      </c>
      <c r="E13" s="125" t="s">
        <v>271</v>
      </c>
      <c r="F13" s="138" t="s">
        <v>277</v>
      </c>
      <c r="G13" s="138" t="s">
        <v>278</v>
      </c>
      <c r="H13" s="138" t="s">
        <v>263</v>
      </c>
      <c r="I13" s="138">
        <v>43411</v>
      </c>
      <c r="J13" s="138">
        <v>43555</v>
      </c>
      <c r="K13" s="137"/>
      <c r="L13" s="125" t="s">
        <v>269</v>
      </c>
      <c r="M13" s="125"/>
      <c r="N13" s="125"/>
    </row>
    <row r="14" spans="1:14">
      <c r="A14" s="82" t="str">
        <f>'S-2_SUPPLY'!A38</f>
        <v>6g</v>
      </c>
      <c r="B14" s="120" t="str">
        <f>'S-2_SUPPLY'!B38</f>
        <v>Avangrid Renewables LLC (Mountain View III Project)</v>
      </c>
      <c r="C14" s="31" t="s">
        <v>152</v>
      </c>
      <c r="D14" s="136" t="s">
        <v>279</v>
      </c>
      <c r="E14" s="125" t="s">
        <v>261</v>
      </c>
      <c r="F14" s="138" t="s">
        <v>280</v>
      </c>
      <c r="G14" s="138" t="s">
        <v>263</v>
      </c>
      <c r="H14" s="138" t="s">
        <v>268</v>
      </c>
      <c r="I14" s="138">
        <v>43466</v>
      </c>
      <c r="J14" s="138">
        <v>44196</v>
      </c>
      <c r="K14" s="137">
        <v>9</v>
      </c>
      <c r="L14" s="125" t="s">
        <v>265</v>
      </c>
      <c r="M14" s="125"/>
      <c r="N14" s="125"/>
    </row>
    <row r="15" spans="1:14">
      <c r="A15" s="82" t="str">
        <f>'S-2_SUPPLY'!A39</f>
        <v>6h</v>
      </c>
      <c r="B15" s="120" t="str">
        <f>'S-2_SUPPLY'!B39</f>
        <v>Avangrid Renewables LLC (Various Projects)</v>
      </c>
      <c r="C15" s="153" t="s">
        <v>152</v>
      </c>
      <c r="D15" s="136" t="s">
        <v>279</v>
      </c>
      <c r="E15" s="125" t="s">
        <v>261</v>
      </c>
      <c r="F15" s="138" t="s">
        <v>281</v>
      </c>
      <c r="G15" s="138" t="s">
        <v>282</v>
      </c>
      <c r="H15" s="138" t="s">
        <v>263</v>
      </c>
      <c r="I15" s="138">
        <v>43831</v>
      </c>
      <c r="J15" s="138">
        <v>44561</v>
      </c>
      <c r="K15" s="137"/>
      <c r="L15" s="125" t="s">
        <v>269</v>
      </c>
      <c r="M15" s="125"/>
      <c r="N15" s="125"/>
    </row>
    <row r="16" spans="1:14">
      <c r="A16" s="82" t="str">
        <f>'S-2_SUPPLY'!A40</f>
        <v>6i</v>
      </c>
      <c r="B16" s="120" t="str">
        <f>'S-2_SUPPLY'!B40</f>
        <v>Powerex (Various Projects)</v>
      </c>
      <c r="C16" s="153" t="s">
        <v>156</v>
      </c>
      <c r="D16" s="136" t="s">
        <v>283</v>
      </c>
      <c r="E16" s="125" t="s">
        <v>271</v>
      </c>
      <c r="F16" s="138" t="s">
        <v>284</v>
      </c>
      <c r="G16" s="138" t="s">
        <v>285</v>
      </c>
      <c r="H16" s="138" t="s">
        <v>263</v>
      </c>
      <c r="I16" s="138">
        <v>43276</v>
      </c>
      <c r="J16" s="138">
        <v>43465</v>
      </c>
      <c r="K16" s="137"/>
      <c r="L16" s="125" t="s">
        <v>269</v>
      </c>
      <c r="M16" s="125" t="s">
        <v>286</v>
      </c>
      <c r="N16" s="125"/>
    </row>
    <row r="17" spans="1:19">
      <c r="A17" s="82" t="str">
        <f>'S-2_SUPPLY'!A41</f>
        <v>6j</v>
      </c>
      <c r="B17" s="120" t="str">
        <f>'S-2_SUPPLY'!B41</f>
        <v>Idaho Power Company (Various Projects)</v>
      </c>
      <c r="C17" s="153" t="s">
        <v>156</v>
      </c>
      <c r="D17" s="136" t="s">
        <v>287</v>
      </c>
      <c r="E17" s="125" t="s">
        <v>271</v>
      </c>
      <c r="F17" s="138" t="s">
        <v>288</v>
      </c>
      <c r="G17" s="138" t="s">
        <v>263</v>
      </c>
      <c r="H17" s="138" t="s">
        <v>263</v>
      </c>
      <c r="I17" s="138">
        <v>43647</v>
      </c>
      <c r="J17" s="138">
        <v>43830</v>
      </c>
      <c r="K17" s="137"/>
      <c r="L17" s="125" t="s">
        <v>269</v>
      </c>
      <c r="M17" s="125"/>
      <c r="N17" s="125"/>
      <c r="O17" s="82"/>
      <c r="P17" s="82"/>
      <c r="Q17" s="82"/>
      <c r="R17" s="82"/>
    </row>
    <row r="18" spans="1:19" ht="30.95">
      <c r="A18" s="82" t="str">
        <f>'S-2_SUPPLY'!A42</f>
        <v>6k</v>
      </c>
      <c r="B18" s="120" t="str">
        <f>'S-2_SUPPLY'!B42</f>
        <v>Morgan Stanley Capital Group (Various Projects)</v>
      </c>
      <c r="C18" s="153" t="s">
        <v>156</v>
      </c>
      <c r="D18" s="136" t="s">
        <v>289</v>
      </c>
      <c r="E18" s="125" t="s">
        <v>261</v>
      </c>
      <c r="F18" s="138" t="s">
        <v>290</v>
      </c>
      <c r="G18" s="138" t="s">
        <v>263</v>
      </c>
      <c r="H18" s="138" t="s">
        <v>263</v>
      </c>
      <c r="I18" s="138">
        <v>43647</v>
      </c>
      <c r="J18" s="138">
        <v>44561</v>
      </c>
      <c r="K18" s="137"/>
      <c r="L18" s="125" t="s">
        <v>269</v>
      </c>
      <c r="M18" s="125"/>
      <c r="N18" s="125"/>
      <c r="O18" s="82"/>
      <c r="P18" s="82"/>
      <c r="Q18" s="82"/>
      <c r="R18" s="82"/>
    </row>
    <row r="19" spans="1:19">
      <c r="A19" s="82" t="str">
        <f>'S-2_SUPPLY'!A43</f>
        <v>6l</v>
      </c>
      <c r="B19" s="120" t="str">
        <f>'S-2_SUPPLY'!B43</f>
        <v>San Diego Gas &amp; Electric (Various Projects)</v>
      </c>
      <c r="C19" s="153" t="s">
        <v>156</v>
      </c>
      <c r="D19" s="136" t="s">
        <v>291</v>
      </c>
      <c r="E19" s="125" t="s">
        <v>261</v>
      </c>
      <c r="F19" s="138" t="s">
        <v>292</v>
      </c>
      <c r="G19" s="138" t="s">
        <v>263</v>
      </c>
      <c r="H19" s="138" t="s">
        <v>293</v>
      </c>
      <c r="I19" s="138">
        <v>43556</v>
      </c>
      <c r="J19" s="138">
        <v>44196</v>
      </c>
      <c r="K19" s="137"/>
      <c r="L19" s="125" t="s">
        <v>269</v>
      </c>
      <c r="M19" s="125"/>
      <c r="N19" s="125"/>
      <c r="O19" s="82"/>
      <c r="P19" s="82"/>
      <c r="Q19" s="82"/>
      <c r="R19" s="82"/>
    </row>
    <row r="20" spans="1:19" ht="30.95">
      <c r="A20" s="82" t="str">
        <f>'S-2_SUPPLY'!A44</f>
        <v>6m</v>
      </c>
      <c r="B20" s="120" t="str">
        <f>'S-2_SUPPLY'!B44</f>
        <v>Pacific Gas and Electric Company (Various Projects)</v>
      </c>
      <c r="C20" s="31" t="s">
        <v>156</v>
      </c>
      <c r="D20" s="136" t="s">
        <v>294</v>
      </c>
      <c r="E20" s="125" t="s">
        <v>261</v>
      </c>
      <c r="F20" s="138" t="s">
        <v>295</v>
      </c>
      <c r="G20" s="138" t="s">
        <v>263</v>
      </c>
      <c r="H20" s="138" t="s">
        <v>293</v>
      </c>
      <c r="I20" s="138">
        <v>43313</v>
      </c>
      <c r="J20" s="138">
        <v>43830</v>
      </c>
      <c r="K20" s="137"/>
      <c r="L20" s="125" t="s">
        <v>269</v>
      </c>
      <c r="M20" s="125" t="s">
        <v>296</v>
      </c>
      <c r="N20" s="125"/>
      <c r="O20" s="82"/>
      <c r="P20" s="82"/>
      <c r="Q20" s="82"/>
      <c r="R20" s="82"/>
    </row>
    <row r="21" spans="1:19">
      <c r="A21" s="82"/>
      <c r="B21" s="147"/>
      <c r="C21" s="120"/>
      <c r="D21" s="136"/>
      <c r="E21" s="82"/>
      <c r="F21" s="138"/>
      <c r="G21" s="138"/>
      <c r="H21" s="138"/>
      <c r="I21" s="138"/>
      <c r="J21" s="138"/>
      <c r="K21" s="137"/>
      <c r="L21" s="125"/>
      <c r="M21" s="125"/>
      <c r="N21" s="125"/>
      <c r="O21" s="82"/>
      <c r="P21" s="82"/>
      <c r="Q21" s="82"/>
      <c r="R21" s="82"/>
    </row>
    <row r="22" spans="1:19">
      <c r="A22" s="82" t="str">
        <f>'S-2_SUPPLY'!A48</f>
        <v>7b</v>
      </c>
      <c r="B22" s="147" t="str">
        <f>'S-2_SUPPLY'!B48</f>
        <v>Avangrid Renewables LLC (Various Projects)</v>
      </c>
      <c r="C22" s="120" t="s">
        <v>197</v>
      </c>
      <c r="D22" s="136" t="s">
        <v>297</v>
      </c>
      <c r="E22" s="125" t="s">
        <v>261</v>
      </c>
      <c r="F22" s="138" t="s">
        <v>298</v>
      </c>
      <c r="G22" s="138" t="s">
        <v>278</v>
      </c>
      <c r="H22" s="138" t="s">
        <v>263</v>
      </c>
      <c r="I22" s="138">
        <v>43132</v>
      </c>
      <c r="J22" s="138">
        <v>44196</v>
      </c>
      <c r="K22" s="137"/>
      <c r="L22" s="125" t="s">
        <v>269</v>
      </c>
      <c r="M22" s="125"/>
      <c r="N22" s="125"/>
      <c r="O22" s="82"/>
      <c r="P22" s="82"/>
      <c r="Q22" s="82"/>
      <c r="R22" s="82"/>
    </row>
    <row r="23" spans="1:19">
      <c r="A23" s="82" t="str">
        <f>'S-2_SUPPLY'!A49</f>
        <v>7c</v>
      </c>
      <c r="B23" s="147" t="str">
        <f>'S-2_SUPPLY'!B49</f>
        <v>Shell Energy North America (Various Projects)</v>
      </c>
      <c r="C23" s="120" t="s">
        <v>197</v>
      </c>
      <c r="D23" s="140" t="s">
        <v>226</v>
      </c>
      <c r="E23" s="125" t="s">
        <v>261</v>
      </c>
      <c r="F23" s="138" t="s">
        <v>299</v>
      </c>
      <c r="G23" s="138" t="s">
        <v>263</v>
      </c>
      <c r="H23" s="138" t="s">
        <v>263</v>
      </c>
      <c r="I23" s="138">
        <v>44562</v>
      </c>
      <c r="J23" s="138">
        <v>45291</v>
      </c>
      <c r="K23" s="137"/>
      <c r="L23" s="125" t="s">
        <v>269</v>
      </c>
      <c r="M23" s="125" t="s">
        <v>300</v>
      </c>
      <c r="N23" s="125"/>
      <c r="O23" s="82"/>
      <c r="P23" s="82"/>
      <c r="Q23" s="82"/>
      <c r="R23" s="82"/>
    </row>
    <row r="24" spans="1:19" s="79" customFormat="1" ht="30.95">
      <c r="A24" s="82" t="str">
        <f>'S-2_SUPPLY'!A50</f>
        <v>7d</v>
      </c>
      <c r="B24" s="147" t="str">
        <f>'S-2_SUPPLY'!B50</f>
        <v>Morgan Stanley Capital Group (Various Projects)</v>
      </c>
      <c r="C24" s="120" t="s">
        <v>197</v>
      </c>
      <c r="D24" s="141" t="s">
        <v>289</v>
      </c>
      <c r="E24" s="126" t="s">
        <v>261</v>
      </c>
      <c r="F24" s="154" t="s">
        <v>301</v>
      </c>
      <c r="G24" s="154" t="s">
        <v>278</v>
      </c>
      <c r="H24" s="154" t="s">
        <v>302</v>
      </c>
      <c r="I24" s="154">
        <v>43221</v>
      </c>
      <c r="J24" s="154">
        <v>44561</v>
      </c>
      <c r="K24" s="155"/>
      <c r="L24" s="125" t="s">
        <v>269</v>
      </c>
      <c r="M24" s="126" t="s">
        <v>303</v>
      </c>
      <c r="N24" s="125"/>
      <c r="O24" s="148"/>
      <c r="P24" s="148"/>
      <c r="Q24" s="148"/>
      <c r="R24" s="148"/>
      <c r="S24"/>
    </row>
    <row r="25" spans="1:19">
      <c r="A25" s="82" t="str">
        <f>'S-2_SUPPLY'!A51</f>
        <v>7e</v>
      </c>
      <c r="B25" s="147" t="str">
        <f>'S-2_SUPPLY'!B51</f>
        <v>Lancaster Choice Energy (Various Resources)</v>
      </c>
      <c r="C25" s="120" t="s">
        <v>206</v>
      </c>
      <c r="D25" s="140" t="s">
        <v>304</v>
      </c>
      <c r="E25" s="125" t="s">
        <v>261</v>
      </c>
      <c r="F25" s="138" t="s">
        <v>305</v>
      </c>
      <c r="G25" s="138" t="s">
        <v>263</v>
      </c>
      <c r="H25" s="138" t="s">
        <v>263</v>
      </c>
      <c r="I25" s="138">
        <v>43586</v>
      </c>
      <c r="J25" s="138">
        <v>43738</v>
      </c>
      <c r="K25" s="137">
        <v>4</v>
      </c>
      <c r="L25" s="125" t="s">
        <v>306</v>
      </c>
      <c r="M25" s="125" t="s">
        <v>303</v>
      </c>
      <c r="N25" s="125"/>
      <c r="O25" s="82"/>
      <c r="P25" s="82"/>
      <c r="Q25" s="82"/>
      <c r="R25" s="82"/>
      <c r="S25" s="81"/>
    </row>
    <row r="26" spans="1:19" s="80" customFormat="1">
      <c r="A26" s="82" t="str">
        <f>'S-2_SUPPLY'!A52</f>
        <v>7f</v>
      </c>
      <c r="B26" s="147" t="str">
        <f>'S-2_SUPPLY'!B52</f>
        <v>AES Redondo Beach LLC</v>
      </c>
      <c r="C26" s="120" t="s">
        <v>206</v>
      </c>
      <c r="D26" s="140" t="s">
        <v>208</v>
      </c>
      <c r="E26" s="125" t="s">
        <v>261</v>
      </c>
      <c r="F26" s="138" t="s">
        <v>307</v>
      </c>
      <c r="G26" s="138" t="s">
        <v>263</v>
      </c>
      <c r="H26" s="138" t="s">
        <v>263</v>
      </c>
      <c r="I26" s="138">
        <v>43374</v>
      </c>
      <c r="J26" s="138">
        <v>44196</v>
      </c>
      <c r="K26" s="137" t="s">
        <v>308</v>
      </c>
      <c r="L26" s="125" t="s">
        <v>306</v>
      </c>
      <c r="M26" s="125" t="s">
        <v>309</v>
      </c>
      <c r="N26" s="125"/>
      <c r="O26" s="149"/>
      <c r="P26" s="149"/>
      <c r="Q26" s="149"/>
      <c r="R26" s="149"/>
      <c r="S26"/>
    </row>
    <row r="27" spans="1:19">
      <c r="A27" s="82" t="str">
        <f>'S-2_SUPPLY'!A53</f>
        <v>7g</v>
      </c>
      <c r="B27" s="147" t="str">
        <f>'S-2_SUPPLY'!B53</f>
        <v>Calpine Energy Services LP</v>
      </c>
      <c r="C27" s="120" t="s">
        <v>206</v>
      </c>
      <c r="D27" s="140" t="s">
        <v>211</v>
      </c>
      <c r="E27" s="125" t="s">
        <v>261</v>
      </c>
      <c r="F27" s="138" t="s">
        <v>310</v>
      </c>
      <c r="G27" s="138" t="s">
        <v>263</v>
      </c>
      <c r="H27" s="138" t="s">
        <v>263</v>
      </c>
      <c r="I27" s="138">
        <v>43466</v>
      </c>
      <c r="J27" s="138">
        <v>44196</v>
      </c>
      <c r="K27" s="137" t="s">
        <v>308</v>
      </c>
      <c r="L27" s="125" t="s">
        <v>306</v>
      </c>
      <c r="M27" s="125" t="s">
        <v>311</v>
      </c>
      <c r="N27" s="125"/>
      <c r="O27" s="82"/>
      <c r="P27" s="82"/>
      <c r="Q27" s="82"/>
      <c r="R27" s="82"/>
    </row>
    <row r="28" spans="1:19" ht="30.95">
      <c r="A28" s="82" t="str">
        <f>'S-2_SUPPLY'!A54</f>
        <v>7h</v>
      </c>
      <c r="B28" s="147" t="str">
        <f>'S-2_SUPPLY'!B54</f>
        <v>High Desert Power Project LLC</v>
      </c>
      <c r="C28" s="120" t="s">
        <v>206</v>
      </c>
      <c r="D28" s="140" t="s">
        <v>214</v>
      </c>
      <c r="E28" s="125" t="s">
        <v>261</v>
      </c>
      <c r="F28" s="138" t="s">
        <v>205</v>
      </c>
      <c r="G28" s="138" t="s">
        <v>263</v>
      </c>
      <c r="H28" s="138" t="s">
        <v>263</v>
      </c>
      <c r="I28" s="138">
        <v>43313</v>
      </c>
      <c r="J28" s="138">
        <v>43708</v>
      </c>
      <c r="K28" s="137" t="s">
        <v>308</v>
      </c>
      <c r="L28" s="125" t="s">
        <v>306</v>
      </c>
      <c r="M28" s="125" t="s">
        <v>312</v>
      </c>
      <c r="N28" s="125"/>
      <c r="O28" s="82"/>
      <c r="P28" s="82"/>
      <c r="Q28" s="82"/>
      <c r="R28" s="82"/>
    </row>
    <row r="29" spans="1:19" ht="15.75" customHeight="1">
      <c r="A29" s="82" t="str">
        <f>'S-2_SUPPLY'!A55</f>
        <v>7i</v>
      </c>
      <c r="B29" s="147" t="str">
        <f>'S-2_SUPPLY'!B55</f>
        <v>Carson Hybrid Energy Storage LLC</v>
      </c>
      <c r="C29" s="120" t="s">
        <v>206</v>
      </c>
      <c r="D29" s="140" t="s">
        <v>216</v>
      </c>
      <c r="E29" s="125"/>
      <c r="F29" s="138" t="s">
        <v>217</v>
      </c>
      <c r="G29" s="138" t="s">
        <v>263</v>
      </c>
      <c r="H29" s="138" t="s">
        <v>263</v>
      </c>
      <c r="I29" s="138">
        <v>43831</v>
      </c>
      <c r="J29" s="138">
        <v>44561</v>
      </c>
      <c r="K29" s="137">
        <v>96</v>
      </c>
      <c r="L29" s="125" t="s">
        <v>306</v>
      </c>
      <c r="M29" s="125"/>
      <c r="N29" s="125"/>
      <c r="O29" s="82"/>
      <c r="P29" s="82"/>
      <c r="Q29" s="82"/>
      <c r="R29" s="82"/>
    </row>
    <row r="30" spans="1:19" ht="30.95">
      <c r="A30" s="82" t="str">
        <f>'S-2_SUPPLY'!A56</f>
        <v>7j</v>
      </c>
      <c r="B30" s="147" t="str">
        <f>'S-2_SUPPLY'!B56</f>
        <v>Direct Energy Business Marketing LLC</v>
      </c>
      <c r="C30" s="120" t="s">
        <v>206</v>
      </c>
      <c r="D30" s="140" t="s">
        <v>219</v>
      </c>
      <c r="E30" s="125" t="s">
        <v>261</v>
      </c>
      <c r="F30" s="138" t="s">
        <v>313</v>
      </c>
      <c r="G30" s="138" t="s">
        <v>263</v>
      </c>
      <c r="H30" s="138" t="s">
        <v>263</v>
      </c>
      <c r="I30" s="138">
        <v>43282</v>
      </c>
      <c r="J30" s="138">
        <v>43434</v>
      </c>
      <c r="K30" s="137">
        <v>368</v>
      </c>
      <c r="L30" s="125" t="s">
        <v>306</v>
      </c>
      <c r="M30" s="125"/>
      <c r="N30" s="125"/>
      <c r="O30" s="82"/>
      <c r="P30" s="82"/>
      <c r="Q30" s="82"/>
      <c r="R30" s="82"/>
    </row>
    <row r="31" spans="1:19" ht="30.95">
      <c r="A31" s="82" t="str">
        <f>'S-2_SUPPLY'!A57</f>
        <v>7k</v>
      </c>
      <c r="B31" s="147" t="str">
        <f>'S-2_SUPPLY'!B57</f>
        <v>City and County of San Francisco</v>
      </c>
      <c r="C31" s="120" t="s">
        <v>221</v>
      </c>
      <c r="D31" s="140" t="s">
        <v>223</v>
      </c>
      <c r="E31" s="125" t="s">
        <v>261</v>
      </c>
      <c r="F31" s="138" t="s">
        <v>224</v>
      </c>
      <c r="G31" s="138" t="s">
        <v>263</v>
      </c>
      <c r="H31" s="138" t="s">
        <v>263</v>
      </c>
      <c r="I31" s="138">
        <v>43678</v>
      </c>
      <c r="J31" s="138">
        <v>43708</v>
      </c>
      <c r="K31" s="137">
        <v>79</v>
      </c>
      <c r="L31" s="125" t="s">
        <v>306</v>
      </c>
      <c r="M31" s="125" t="s">
        <v>314</v>
      </c>
      <c r="N31" s="125"/>
      <c r="O31" s="82"/>
      <c r="P31" s="82"/>
      <c r="Q31" s="82"/>
      <c r="R31" s="82"/>
    </row>
    <row r="32" spans="1:19">
      <c r="A32" s="82" t="str">
        <f>'S-2_SUPPLY'!A58</f>
        <v>7l</v>
      </c>
      <c r="B32" s="147" t="str">
        <f>'S-2_SUPPLY'!B58</f>
        <v>Shell Energy North America</v>
      </c>
      <c r="C32" s="120" t="s">
        <v>206</v>
      </c>
      <c r="D32" s="140" t="s">
        <v>226</v>
      </c>
      <c r="E32" s="125" t="s">
        <v>261</v>
      </c>
      <c r="F32" s="138" t="s">
        <v>315</v>
      </c>
      <c r="G32" s="138" t="s">
        <v>263</v>
      </c>
      <c r="H32" s="138" t="s">
        <v>263</v>
      </c>
      <c r="I32" s="138">
        <v>43313</v>
      </c>
      <c r="J32" s="138">
        <v>44196</v>
      </c>
      <c r="K32" s="137" t="s">
        <v>308</v>
      </c>
      <c r="L32" s="125" t="s">
        <v>306</v>
      </c>
      <c r="M32" s="125" t="s">
        <v>316</v>
      </c>
      <c r="N32" s="125"/>
      <c r="O32" s="82"/>
      <c r="P32" s="82"/>
      <c r="Q32" s="82"/>
      <c r="R32" s="82"/>
    </row>
    <row r="33" spans="1:18">
      <c r="A33" s="82" t="str">
        <f>'S-2_SUPPLY'!A59</f>
        <v>7m</v>
      </c>
      <c r="B33" s="147" t="str">
        <f>'S-2_SUPPLY'!B59</f>
        <v>NRG Power Marketing LLC</v>
      </c>
      <c r="C33" s="120" t="s">
        <v>206</v>
      </c>
      <c r="D33" s="140" t="s">
        <v>228</v>
      </c>
      <c r="E33" s="125" t="s">
        <v>261</v>
      </c>
      <c r="F33" s="138" t="s">
        <v>317</v>
      </c>
      <c r="G33" s="138" t="s">
        <v>263</v>
      </c>
      <c r="H33" s="138" t="s">
        <v>263</v>
      </c>
      <c r="I33" s="138">
        <v>43466</v>
      </c>
      <c r="J33" s="138">
        <v>44561</v>
      </c>
      <c r="K33" s="137">
        <v>300</v>
      </c>
      <c r="L33" s="125" t="s">
        <v>306</v>
      </c>
      <c r="M33" s="125"/>
      <c r="N33" s="125"/>
      <c r="O33" s="137"/>
      <c r="P33" s="82"/>
      <c r="Q33" s="82"/>
      <c r="R33" s="82"/>
    </row>
    <row r="34" spans="1:18">
      <c r="A34" s="82" t="str">
        <f>'S-2_SUPPLY'!A60</f>
        <v>7n</v>
      </c>
      <c r="B34" s="147" t="str">
        <f>'S-2_SUPPLY'!B60</f>
        <v>AltaGas Ripon Energy Inc</v>
      </c>
      <c r="C34" s="120" t="s">
        <v>156</v>
      </c>
      <c r="D34" s="140" t="s">
        <v>231</v>
      </c>
      <c r="E34" s="125" t="s">
        <v>261</v>
      </c>
      <c r="F34" s="138" t="s">
        <v>232</v>
      </c>
      <c r="G34" s="138" t="s">
        <v>263</v>
      </c>
      <c r="H34" s="138" t="s">
        <v>263</v>
      </c>
      <c r="I34" s="138">
        <v>43586</v>
      </c>
      <c r="J34" s="138">
        <v>43738</v>
      </c>
      <c r="K34" s="137">
        <v>46</v>
      </c>
      <c r="L34" s="125" t="s">
        <v>306</v>
      </c>
      <c r="M34" s="125"/>
      <c r="N34" s="125"/>
      <c r="O34" s="137"/>
      <c r="P34" s="82"/>
      <c r="Q34" s="82"/>
      <c r="R34" s="82"/>
    </row>
    <row r="35" spans="1:18">
      <c r="A35" s="82"/>
      <c r="B35" s="147"/>
      <c r="C35" s="139"/>
      <c r="D35" s="140"/>
      <c r="E35" s="137"/>
      <c r="F35" s="138"/>
      <c r="G35" s="138"/>
      <c r="H35" s="138"/>
      <c r="I35" s="138"/>
      <c r="J35" s="138"/>
      <c r="K35" s="137"/>
      <c r="L35" s="137"/>
      <c r="M35" s="137"/>
      <c r="N35" s="137"/>
      <c r="O35" s="137"/>
      <c r="P35" s="82"/>
      <c r="Q35" s="82"/>
      <c r="R35" s="82"/>
    </row>
    <row r="36" spans="1:18">
      <c r="A36" s="82"/>
      <c r="B36" s="147"/>
      <c r="C36" s="139"/>
      <c r="D36" s="140"/>
      <c r="E36" s="137"/>
      <c r="F36" s="138"/>
      <c r="G36" s="138"/>
      <c r="H36" s="138"/>
      <c r="I36" s="138"/>
      <c r="J36" s="138"/>
      <c r="K36" s="137"/>
      <c r="L36" s="137"/>
      <c r="M36" s="137"/>
      <c r="N36" s="137"/>
      <c r="O36" s="137"/>
      <c r="P36" s="82"/>
      <c r="Q36" s="82"/>
      <c r="R36" s="82"/>
    </row>
    <row r="37" spans="1:18">
      <c r="A37" s="82"/>
      <c r="B37" s="147"/>
      <c r="C37" s="139"/>
      <c r="D37" s="140"/>
      <c r="E37" s="137"/>
      <c r="F37" s="138"/>
      <c r="G37" s="138"/>
      <c r="H37" s="138"/>
      <c r="I37" s="138"/>
      <c r="J37" s="138"/>
      <c r="K37" s="137"/>
      <c r="L37" s="137"/>
      <c r="M37" s="137"/>
      <c r="N37" s="137"/>
      <c r="O37" s="137"/>
      <c r="P37" s="82"/>
      <c r="Q37" s="82"/>
      <c r="R37" s="82"/>
    </row>
    <row r="38" spans="1:18">
      <c r="A38" s="82"/>
      <c r="B38" s="147"/>
      <c r="C38" s="120"/>
      <c r="D38" s="23"/>
      <c r="E38" s="82"/>
      <c r="F38" s="118"/>
      <c r="G38" s="118"/>
      <c r="H38" s="118"/>
      <c r="I38" s="138"/>
      <c r="J38" s="138"/>
      <c r="K38" s="82"/>
      <c r="L38" s="82"/>
      <c r="M38" s="82"/>
      <c r="N38" s="82"/>
      <c r="O38" s="82"/>
      <c r="P38" s="82"/>
      <c r="Q38" s="82"/>
      <c r="R38" s="82"/>
    </row>
    <row r="39" spans="1:18">
      <c r="A39" s="82"/>
      <c r="B39" s="147"/>
      <c r="C39" s="120"/>
      <c r="D39" s="23"/>
      <c r="E39" s="82"/>
      <c r="F39" s="118"/>
      <c r="G39" s="118"/>
      <c r="H39" s="118"/>
      <c r="I39" s="118"/>
      <c r="J39" s="118"/>
      <c r="K39" s="82"/>
      <c r="L39" s="82"/>
      <c r="M39" s="82"/>
      <c r="N39" s="82"/>
      <c r="O39" s="82"/>
      <c r="P39" s="82"/>
      <c r="Q39" s="82"/>
      <c r="R39" s="82"/>
    </row>
    <row r="40" spans="1:18">
      <c r="A40" s="82"/>
      <c r="B40" s="147"/>
      <c r="C40" s="120"/>
      <c r="D40" s="23"/>
      <c r="E40" s="82"/>
      <c r="F40" s="118"/>
      <c r="G40" s="118"/>
      <c r="H40" s="118"/>
      <c r="I40" s="118"/>
      <c r="J40" s="118"/>
      <c r="K40" s="82"/>
      <c r="L40" s="82"/>
      <c r="M40" s="82"/>
      <c r="N40" s="82"/>
      <c r="O40" s="82"/>
      <c r="P40" s="82"/>
      <c r="Q40" s="82"/>
      <c r="R40" s="82"/>
    </row>
    <row r="41" spans="1:18">
      <c r="A41" s="82"/>
      <c r="B41" s="147"/>
      <c r="C41" s="120"/>
      <c r="D41" s="23"/>
      <c r="E41" s="82"/>
      <c r="F41" s="118"/>
      <c r="G41" s="118"/>
      <c r="H41" s="118"/>
      <c r="I41" s="118"/>
      <c r="J41" s="118"/>
      <c r="K41" s="82"/>
      <c r="L41" s="82"/>
      <c r="M41" s="82"/>
      <c r="N41" s="82"/>
      <c r="O41" s="82"/>
      <c r="P41" s="82"/>
      <c r="Q41" s="82"/>
      <c r="R41" s="82"/>
    </row>
    <row r="42" spans="1:18">
      <c r="A42" s="82"/>
      <c r="B42" s="147"/>
      <c r="C42" s="120"/>
      <c r="D42" s="23"/>
      <c r="E42" s="82"/>
      <c r="F42" s="118"/>
      <c r="G42" s="118"/>
      <c r="H42" s="118"/>
      <c r="I42" s="118"/>
      <c r="J42" s="118"/>
      <c r="K42" s="82"/>
      <c r="L42" s="82"/>
      <c r="M42" s="82"/>
      <c r="N42" s="82"/>
      <c r="O42" s="82"/>
      <c r="P42" s="82"/>
      <c r="Q42" s="82"/>
      <c r="R42" s="82"/>
    </row>
    <row r="43" spans="1:18">
      <c r="A43" s="82"/>
      <c r="B43" s="82"/>
      <c r="C43" s="120"/>
      <c r="D43" s="23"/>
      <c r="E43" s="82"/>
      <c r="F43" s="118"/>
      <c r="G43" s="118"/>
      <c r="H43" s="118"/>
      <c r="I43" s="118"/>
      <c r="J43" s="118"/>
      <c r="K43" s="82"/>
      <c r="L43" s="82"/>
      <c r="M43" s="82"/>
      <c r="N43" s="82"/>
      <c r="O43" s="82"/>
      <c r="P43" s="82"/>
      <c r="Q43" s="82"/>
      <c r="R43" s="82"/>
    </row>
    <row r="44" spans="1:18">
      <c r="A44" s="82"/>
      <c r="B44" s="82"/>
      <c r="C44" s="120"/>
      <c r="D44" s="23"/>
      <c r="E44" s="82"/>
      <c r="F44" s="118"/>
      <c r="G44" s="118"/>
      <c r="H44" s="118"/>
      <c r="I44" s="118"/>
      <c r="J44" s="118"/>
      <c r="K44" s="82"/>
      <c r="L44" s="82"/>
      <c r="M44" s="82"/>
      <c r="N44" s="82"/>
      <c r="O44" s="82"/>
      <c r="P44" s="82"/>
      <c r="Q44" s="82"/>
      <c r="R44" s="82"/>
    </row>
    <row r="45" spans="1:18">
      <c r="A45" s="82"/>
      <c r="B45" s="82"/>
      <c r="C45" s="120"/>
      <c r="E45" s="82"/>
      <c r="F45" s="118"/>
      <c r="G45" s="118"/>
      <c r="H45" s="118"/>
      <c r="I45" s="118"/>
      <c r="J45" s="118"/>
      <c r="K45" s="82"/>
      <c r="L45" s="82"/>
      <c r="M45" s="82"/>
      <c r="N45" s="82"/>
      <c r="O45" s="82"/>
      <c r="P45" s="82"/>
      <c r="Q45" s="82"/>
      <c r="R45" s="82"/>
    </row>
    <row r="46" spans="1:18">
      <c r="A46" s="82"/>
      <c r="B46" s="82"/>
      <c r="C46" s="120"/>
      <c r="E46" s="82"/>
      <c r="F46" s="118"/>
      <c r="G46" s="118"/>
      <c r="H46" s="118"/>
      <c r="I46" s="118"/>
      <c r="J46" s="118"/>
      <c r="K46" s="82"/>
      <c r="L46" s="82"/>
      <c r="M46" s="82"/>
      <c r="N46" s="82"/>
      <c r="O46" s="82"/>
      <c r="P46" s="82"/>
      <c r="Q46" s="82"/>
      <c r="R46" s="82"/>
    </row>
  </sheetData>
  <customSheetViews>
    <customSheetView guid="{D085756B-D7D4-4919-A459-2691A20BD52B}" scale="85" showGridLines="0" fitToPage="1">
      <selection activeCell="C1" sqref="C1"/>
      <pageMargins left="0" right="0" top="0" bottom="0" header="0" footer="0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" right="0" top="0" bottom="0" header="0" footer="0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" right="0" top="0" bottom="0" header="0" footer="0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" right="0" top="0" bottom="0" header="0" footer="0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" right="0" top="0" bottom="0" header="0" footer="0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" right="0" top="0" bottom="0" header="0" footer="0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printOptions horizontalCentered="1"/>
  <pageMargins left="0.75" right="0.75" top="1" bottom="1" header="0.5" footer="0.5"/>
  <pageSetup scale="57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C9:C46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 xr3:uid="{78B4E459-6924-5F8B-B7BA-2DD04133E49E}">
      <selection activeCell="G10" sqref="G10"/>
    </sheetView>
  </sheetViews>
  <sheetFormatPr defaultRowHeight="15.6"/>
  <sheetData>
    <row r="6" spans="3:3">
      <c r="C6" s="36" t="s">
        <v>318</v>
      </c>
    </row>
    <row r="7" spans="3:3">
      <c r="C7" s="36" t="s">
        <v>144</v>
      </c>
    </row>
    <row r="8" spans="3:3">
      <c r="C8" s="36" t="s">
        <v>319</v>
      </c>
    </row>
    <row r="9" spans="3:3">
      <c r="C9" s="36" t="s">
        <v>197</v>
      </c>
    </row>
    <row r="10" spans="3:3">
      <c r="C10" s="36" t="s">
        <v>206</v>
      </c>
    </row>
    <row r="11" spans="3:3">
      <c r="C11" s="36" t="s">
        <v>320</v>
      </c>
    </row>
    <row r="12" spans="3:3">
      <c r="C12" s="36" t="s">
        <v>321</v>
      </c>
    </row>
    <row r="13" spans="3:3">
      <c r="C13" s="36" t="s">
        <v>322</v>
      </c>
    </row>
    <row r="14" spans="3:3">
      <c r="C14" s="36" t="s">
        <v>323</v>
      </c>
    </row>
    <row r="15" spans="3:3">
      <c r="C15" s="36" t="s">
        <v>221</v>
      </c>
    </row>
    <row r="16" spans="3:3">
      <c r="C16" s="36" t="s">
        <v>324</v>
      </c>
    </row>
    <row r="17" spans="3:3">
      <c r="C17" s="36" t="s">
        <v>146</v>
      </c>
    </row>
    <row r="18" spans="3:3">
      <c r="C18" s="36" t="s">
        <v>152</v>
      </c>
    </row>
    <row r="19" spans="3:3">
      <c r="C19" s="36" t="s">
        <v>156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Levels xmlns="2aed8cec-c368-41cc-9a59-c26b9f23d6a8" xsi:nil="true"/>
    <MigrationWizIdDocumentLibraryPermissions xmlns="2aed8cec-c368-41cc-9a59-c26b9f23d6a8" xsi:nil="true"/>
    <MigrationWizId xmlns="2aed8cec-c368-41cc-9a59-c26b9f23d6a8" xsi:nil="true"/>
    <MigrationWizIdPermissions xmlns="2aed8cec-c368-41cc-9a59-c26b9f23d6a8" xsi:nil="true"/>
    <MigrationWizIdSecurityGroups xmlns="2aed8cec-c368-41cc-9a59-c26b9f23d6a8" xsi:nil="true"/>
    <SharedWithUsers xmlns="37009bdd-6cb8-45ae-8db7-0975a547a371">
      <UserInfo>
        <DisplayName>Natasha Keefer</DisplayName>
        <AccountId>20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553ED82F7ABD4BAFE6D9583670D56F" ma:contentTypeVersion="16" ma:contentTypeDescription="Create a new document." ma:contentTypeScope="" ma:versionID="39b917334e8b22a4e503aad87a43af3e">
  <xsd:schema xmlns:xsd="http://www.w3.org/2001/XMLSchema" xmlns:xs="http://www.w3.org/2001/XMLSchema" xmlns:p="http://schemas.microsoft.com/office/2006/metadata/properties" xmlns:ns2="2aed8cec-c368-41cc-9a59-c26b9f23d6a8" xmlns:ns3="37009bdd-6cb8-45ae-8db7-0975a547a371" targetNamespace="http://schemas.microsoft.com/office/2006/metadata/properties" ma:root="true" ma:fieldsID="dd799729cf299f43c634f2505e3ba2f6" ns2:_="" ns3:_="">
    <xsd:import namespace="2aed8cec-c368-41cc-9a59-c26b9f23d6a8"/>
    <xsd:import namespace="37009bdd-6cb8-45ae-8db7-0975a547a371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d8cec-c368-41cc-9a59-c26b9f23d6a8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009bdd-6cb8-45ae-8db7-0975a547a37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4C5A01-A6F2-4E5F-B519-09DFE9C78925}"/>
</file>

<file path=customXml/itemProps2.xml><?xml version="1.0" encoding="utf-8"?>
<ds:datastoreItem xmlns:ds="http://schemas.openxmlformats.org/officeDocument/2006/customXml" ds:itemID="{5CC46F0A-D228-46DD-BAB0-21CF8307FB81}"/>
</file>

<file path=customXml/itemProps3.xml><?xml version="1.0" encoding="utf-8"?>
<ds:datastoreItem xmlns:ds="http://schemas.openxmlformats.org/officeDocument/2006/customXml" ds:itemID="{041C8F4D-93F1-4DCC-BEEC-72D0419D22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 Energy Commission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subject/>
  <dc:creator>CEC</dc:creator>
  <cp:keywords/>
  <dc:description/>
  <cp:lastModifiedBy>Natasha Keefer</cp:lastModifiedBy>
  <cp:revision/>
  <dcterms:created xsi:type="dcterms:W3CDTF">2004-11-07T17:37:25Z</dcterms:created>
  <dcterms:modified xsi:type="dcterms:W3CDTF">2019-04-19T23:57:53Z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0x010100E3553ED82F7ABD4BAFE6D9583670D56F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  <property fmtid="{D5CDD505-2E9C-101B-9397-08002B2CF9AE}" pid="13" name="AuthorIds_UIVersion_33792">
    <vt:lpwstr>60</vt:lpwstr>
  </property>
</Properties>
</file>