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owerManagement\PMShare\COMPLIANCE REPORTING\CEC Reporting\CEC - 1306C\CEC - IEB\CEC - IEB 2018 filed 4-2019\"/>
    </mc:Choice>
  </mc:AlternateContent>
  <bookViews>
    <workbookView xWindow="0" yWindow="0" windowWidth="18410" windowHeight="11450"/>
  </bookViews>
  <sheets>
    <sheet name="S-1_NCPA" sheetId="11" r:id="rId1"/>
    <sheet name="ALA" sheetId="2" r:id="rId2"/>
    <sheet name="BIG" sheetId="3" r:id="rId3"/>
    <sheet name="GRI" sheetId="4" r:id="rId4"/>
    <sheet name="HEA" sheetId="5" r:id="rId5"/>
    <sheet name="LOD" sheetId="6" r:id="rId6"/>
    <sheet name="LOM" sheetId="7" r:id="rId7"/>
    <sheet name="PAL" sheetId="8" r:id="rId8"/>
    <sheet name="PLU" sheetId="9" r:id="rId9"/>
    <sheet name="POR" sheetId="10" r:id="rId10"/>
    <sheet name="UKI" sheetId="1" r:id="rId11"/>
  </sheets>
  <definedNames>
    <definedName name="_xlnm.Print_Titles" localSheetId="1">ALA!$9:$9</definedName>
    <definedName name="_xlnm.Print_Titles" localSheetId="2">BIG!$9:$9</definedName>
    <definedName name="_xlnm.Print_Titles" localSheetId="3">GRI!$9:$9</definedName>
    <definedName name="_xlnm.Print_Titles" localSheetId="4">HEA!$9:$9</definedName>
    <definedName name="_xlnm.Print_Titles" localSheetId="5">LOD!$9:$9</definedName>
    <definedName name="_xlnm.Print_Titles" localSheetId="6">LOM!$9:$9</definedName>
    <definedName name="_xlnm.Print_Titles" localSheetId="7">PAL!$9:$9</definedName>
    <definedName name="_xlnm.Print_Titles" localSheetId="8">PLU!$9:$9</definedName>
    <definedName name="_xlnm.Print_Titles" localSheetId="9">POR!$9:$9</definedName>
    <definedName name="_xlnm.Print_Titles" localSheetId="0">'S-1_NCPA'!$9:$9</definedName>
    <definedName name="_xlnm.Print_Titles" localSheetId="10">UKI!$9:$9</definedName>
    <definedName name="Z_046A23F8_4D15_41E0_A67E_1D05CF2E9CA4_.wvu.PrintTitles" localSheetId="1" hidden="1">ALA!$9:$9</definedName>
    <definedName name="Z_046A23F8_4D15_41E0_A67E_1D05CF2E9CA4_.wvu.PrintTitles" localSheetId="2" hidden="1">BIG!$9:$9</definedName>
    <definedName name="Z_046A23F8_4D15_41E0_A67E_1D05CF2E9CA4_.wvu.PrintTitles" localSheetId="3" hidden="1">GRI!$9:$9</definedName>
    <definedName name="Z_046A23F8_4D15_41E0_A67E_1D05CF2E9CA4_.wvu.PrintTitles" localSheetId="4" hidden="1">HEA!$9:$9</definedName>
    <definedName name="Z_046A23F8_4D15_41E0_A67E_1D05CF2E9CA4_.wvu.PrintTitles" localSheetId="5" hidden="1">LOD!$9:$9</definedName>
    <definedName name="Z_046A23F8_4D15_41E0_A67E_1D05CF2E9CA4_.wvu.PrintTitles" localSheetId="6" hidden="1">LOM!$9:$9</definedName>
    <definedName name="Z_046A23F8_4D15_41E0_A67E_1D05CF2E9CA4_.wvu.PrintTitles" localSheetId="7" hidden="1">PAL!$9:$9</definedName>
    <definedName name="Z_046A23F8_4D15_41E0_A67E_1D05CF2E9CA4_.wvu.PrintTitles" localSheetId="8" hidden="1">PLU!$9:$9</definedName>
    <definedName name="Z_046A23F8_4D15_41E0_A67E_1D05CF2E9CA4_.wvu.PrintTitles" localSheetId="9" hidden="1">POR!$9:$9</definedName>
    <definedName name="Z_046A23F8_4D15_41E0_A67E_1D05CF2E9CA4_.wvu.PrintTitles" localSheetId="0" hidden="1">'S-1_NCPA'!$9:$9</definedName>
    <definedName name="Z_046A23F8_4D15_41E0_A67E_1D05CF2E9CA4_.wvu.PrintTitles" localSheetId="10" hidden="1">UKI!$9:$9</definedName>
    <definedName name="Z_3EAFDB81_3C7B_4EC4_BD53_8A6926C61C4D_.wvu.PrintTitles" localSheetId="1" hidden="1">ALA!$9:$9</definedName>
    <definedName name="Z_3EAFDB81_3C7B_4EC4_BD53_8A6926C61C4D_.wvu.PrintTitles" localSheetId="2" hidden="1">BIG!$9:$9</definedName>
    <definedName name="Z_3EAFDB81_3C7B_4EC4_BD53_8A6926C61C4D_.wvu.PrintTitles" localSheetId="3" hidden="1">GRI!$9:$9</definedName>
    <definedName name="Z_3EAFDB81_3C7B_4EC4_BD53_8A6926C61C4D_.wvu.PrintTitles" localSheetId="4" hidden="1">HEA!$9:$9</definedName>
    <definedName name="Z_3EAFDB81_3C7B_4EC4_BD53_8A6926C61C4D_.wvu.PrintTitles" localSheetId="5" hidden="1">LOD!$9:$9</definedName>
    <definedName name="Z_3EAFDB81_3C7B_4EC4_BD53_8A6926C61C4D_.wvu.PrintTitles" localSheetId="6" hidden="1">LOM!$9:$9</definedName>
    <definedName name="Z_3EAFDB81_3C7B_4EC4_BD53_8A6926C61C4D_.wvu.PrintTitles" localSheetId="7" hidden="1">PAL!$9:$9</definedName>
    <definedName name="Z_3EAFDB81_3C7B_4EC4_BD53_8A6926C61C4D_.wvu.PrintTitles" localSheetId="8" hidden="1">PLU!$9:$9</definedName>
    <definedName name="Z_3EAFDB81_3C7B_4EC4_BD53_8A6926C61C4D_.wvu.PrintTitles" localSheetId="9" hidden="1">POR!$9:$9</definedName>
    <definedName name="Z_3EAFDB81_3C7B_4EC4_BD53_8A6926C61C4D_.wvu.PrintTitles" localSheetId="0" hidden="1">'S-1_NCPA'!$9:$9</definedName>
    <definedName name="Z_3EAFDB81_3C7B_4EC4_BD53_8A6926C61C4D_.wvu.PrintTitles" localSheetId="10" hidden="1">UKI!$9:$9</definedName>
    <definedName name="Z_64772366_36BC_426A_A6F2_6C493B087EAF_.wvu.PrintTitles" localSheetId="1" hidden="1">ALA!$9:$9</definedName>
    <definedName name="Z_64772366_36BC_426A_A6F2_6C493B087EAF_.wvu.PrintTitles" localSheetId="2" hidden="1">BIG!$9:$9</definedName>
    <definedName name="Z_64772366_36BC_426A_A6F2_6C493B087EAF_.wvu.PrintTitles" localSheetId="3" hidden="1">GRI!$9:$9</definedName>
    <definedName name="Z_64772366_36BC_426A_A6F2_6C493B087EAF_.wvu.PrintTitles" localSheetId="4" hidden="1">HEA!$9:$9</definedName>
    <definedName name="Z_64772366_36BC_426A_A6F2_6C493B087EAF_.wvu.PrintTitles" localSheetId="5" hidden="1">LOD!$9:$9</definedName>
    <definedName name="Z_64772366_36BC_426A_A6F2_6C493B087EAF_.wvu.PrintTitles" localSheetId="6" hidden="1">LOM!$9:$9</definedName>
    <definedName name="Z_64772366_36BC_426A_A6F2_6C493B087EAF_.wvu.PrintTitles" localSheetId="7" hidden="1">PAL!$9:$9</definedName>
    <definedName name="Z_64772366_36BC_426A_A6F2_6C493B087EAF_.wvu.PrintTitles" localSheetId="8" hidden="1">PLU!$9:$9</definedName>
    <definedName name="Z_64772366_36BC_426A_A6F2_6C493B087EAF_.wvu.PrintTitles" localSheetId="9" hidden="1">POR!$9:$9</definedName>
    <definedName name="Z_64772366_36BC_426A_A6F2_6C493B087EAF_.wvu.PrintTitles" localSheetId="0" hidden="1">'S-1_NCPA'!$9:$9</definedName>
    <definedName name="Z_64772366_36BC_426A_A6F2_6C493B087EAF_.wvu.PrintTitles" localSheetId="10" hidden="1">UKI!$9:$9</definedName>
    <definedName name="Z_936D601A_6161_408D_BD38_CA4C61557536_.wvu.PrintTitles" localSheetId="1" hidden="1">ALA!$9:$9</definedName>
    <definedName name="Z_936D601A_6161_408D_BD38_CA4C61557536_.wvu.PrintTitles" localSheetId="2" hidden="1">BIG!$9:$9</definedName>
    <definedName name="Z_936D601A_6161_408D_BD38_CA4C61557536_.wvu.PrintTitles" localSheetId="3" hidden="1">GRI!$9:$9</definedName>
    <definedName name="Z_936D601A_6161_408D_BD38_CA4C61557536_.wvu.PrintTitles" localSheetId="4" hidden="1">HEA!$9:$9</definedName>
    <definedName name="Z_936D601A_6161_408D_BD38_CA4C61557536_.wvu.PrintTitles" localSheetId="5" hidden="1">LOD!$9:$9</definedName>
    <definedName name="Z_936D601A_6161_408D_BD38_CA4C61557536_.wvu.PrintTitles" localSheetId="6" hidden="1">LOM!$9:$9</definedName>
    <definedName name="Z_936D601A_6161_408D_BD38_CA4C61557536_.wvu.PrintTitles" localSheetId="7" hidden="1">PAL!$9:$9</definedName>
    <definedName name="Z_936D601A_6161_408D_BD38_CA4C61557536_.wvu.PrintTitles" localSheetId="8" hidden="1">PLU!$9:$9</definedName>
    <definedName name="Z_936D601A_6161_408D_BD38_CA4C61557536_.wvu.PrintTitles" localSheetId="9" hidden="1">POR!$9:$9</definedName>
    <definedName name="Z_936D601A_6161_408D_BD38_CA4C61557536_.wvu.PrintTitles" localSheetId="0" hidden="1">'S-1_NCPA'!$9:$9</definedName>
    <definedName name="Z_936D601A_6161_408D_BD38_CA4C61557536_.wvu.PrintTitles" localSheetId="10" hidden="1">UKI!$9:$9</definedName>
    <definedName name="Z_D085756B_D7D4_4919_A459_2691A20BD52B_.wvu.PrintTitles" localSheetId="1" hidden="1">ALA!$9:$9</definedName>
    <definedName name="Z_D085756B_D7D4_4919_A459_2691A20BD52B_.wvu.PrintTitles" localSheetId="2" hidden="1">BIG!$9:$9</definedName>
    <definedName name="Z_D085756B_D7D4_4919_A459_2691A20BD52B_.wvu.PrintTitles" localSheetId="3" hidden="1">GRI!$9:$9</definedName>
    <definedName name="Z_D085756B_D7D4_4919_A459_2691A20BD52B_.wvu.PrintTitles" localSheetId="4" hidden="1">HEA!$9:$9</definedName>
    <definedName name="Z_D085756B_D7D4_4919_A459_2691A20BD52B_.wvu.PrintTitles" localSheetId="5" hidden="1">LOD!$9:$9</definedName>
    <definedName name="Z_D085756B_D7D4_4919_A459_2691A20BD52B_.wvu.PrintTitles" localSheetId="6" hidden="1">LOM!$9:$9</definedName>
    <definedName name="Z_D085756B_D7D4_4919_A459_2691A20BD52B_.wvu.PrintTitles" localSheetId="7" hidden="1">PAL!$9:$9</definedName>
    <definedName name="Z_D085756B_D7D4_4919_A459_2691A20BD52B_.wvu.PrintTitles" localSheetId="8" hidden="1">PLU!$9:$9</definedName>
    <definedName name="Z_D085756B_D7D4_4919_A459_2691A20BD52B_.wvu.PrintTitles" localSheetId="9" hidden="1">POR!$9:$9</definedName>
    <definedName name="Z_D085756B_D7D4_4919_A459_2691A20BD52B_.wvu.PrintTitles" localSheetId="0" hidden="1">'S-1_NCPA'!$9:$9</definedName>
    <definedName name="Z_D085756B_D7D4_4919_A459_2691A20BD52B_.wvu.PrintTitles" localSheetId="10" hidden="1">UKI!$9:$9</definedName>
    <definedName name="Z_E9B99297_6681_430B_B37D_6F2642738440_.wvu.PrintTitles" localSheetId="1" hidden="1">ALA!$9:$9</definedName>
    <definedName name="Z_E9B99297_6681_430B_B37D_6F2642738440_.wvu.PrintTitles" localSheetId="2" hidden="1">BIG!$9:$9</definedName>
    <definedName name="Z_E9B99297_6681_430B_B37D_6F2642738440_.wvu.PrintTitles" localSheetId="3" hidden="1">GRI!$9:$9</definedName>
    <definedName name="Z_E9B99297_6681_430B_B37D_6F2642738440_.wvu.PrintTitles" localSheetId="4" hidden="1">HEA!$9:$9</definedName>
    <definedName name="Z_E9B99297_6681_430B_B37D_6F2642738440_.wvu.PrintTitles" localSheetId="5" hidden="1">LOD!$9:$9</definedName>
    <definedName name="Z_E9B99297_6681_430B_B37D_6F2642738440_.wvu.PrintTitles" localSheetId="6" hidden="1">LOM!$9:$9</definedName>
    <definedName name="Z_E9B99297_6681_430B_B37D_6F2642738440_.wvu.PrintTitles" localSheetId="7" hidden="1">PAL!$9:$9</definedName>
    <definedName name="Z_E9B99297_6681_430B_B37D_6F2642738440_.wvu.PrintTitles" localSheetId="8" hidden="1">PLU!$9:$9</definedName>
    <definedName name="Z_E9B99297_6681_430B_B37D_6F2642738440_.wvu.PrintTitles" localSheetId="9" hidden="1">POR!$9:$9</definedName>
    <definedName name="Z_E9B99297_6681_430B_B37D_6F2642738440_.wvu.PrintTitles" localSheetId="0" hidden="1">'S-1_NCPA'!$9:$9</definedName>
    <definedName name="Z_E9B99297_6681_430B_B37D_6F2642738440_.wvu.PrintTitles" localSheetId="10" hidden="1">UKI!$9:$9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11" l="1"/>
  <c r="R11" i="11"/>
  <c r="Q11" i="11"/>
  <c r="P11" i="11"/>
  <c r="O11" i="11"/>
  <c r="N11" i="11"/>
  <c r="M11" i="11"/>
  <c r="L11" i="11"/>
  <c r="K11" i="11"/>
  <c r="J11" i="11"/>
  <c r="I11" i="11"/>
  <c r="H11" i="11"/>
  <c r="H38" i="11" l="1"/>
  <c r="I38" i="11"/>
  <c r="J38" i="11"/>
  <c r="K38" i="11"/>
  <c r="L38" i="11"/>
  <c r="M38" i="11"/>
  <c r="N38" i="11"/>
  <c r="O38" i="11"/>
  <c r="P38" i="11"/>
  <c r="Q38" i="11"/>
  <c r="R38" i="11"/>
  <c r="S38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G11" i="11" l="1"/>
  <c r="F11" i="11"/>
  <c r="G38" i="11"/>
  <c r="F38" i="11"/>
  <c r="F48" i="11" l="1"/>
  <c r="G48" i="11"/>
  <c r="F49" i="11"/>
  <c r="G49" i="11"/>
  <c r="G47" i="11"/>
  <c r="F47" i="11"/>
  <c r="G44" i="11"/>
  <c r="F44" i="11"/>
  <c r="F30" i="11"/>
  <c r="G30" i="11"/>
  <c r="F31" i="11"/>
  <c r="G31" i="11"/>
  <c r="F32" i="11"/>
  <c r="G32" i="11"/>
  <c r="F33" i="11"/>
  <c r="G33" i="11"/>
  <c r="F34" i="11"/>
  <c r="G34" i="11"/>
  <c r="F35" i="11"/>
  <c r="G35" i="11"/>
  <c r="F36" i="11"/>
  <c r="G36" i="11"/>
  <c r="G29" i="11"/>
  <c r="F29" i="11"/>
  <c r="F37" i="11" s="1"/>
  <c r="F39" i="11" s="1"/>
  <c r="B39" i="11"/>
  <c r="S37" i="11"/>
  <c r="S39" i="11" s="1"/>
  <c r="R37" i="11"/>
  <c r="R39" i="11" s="1"/>
  <c r="Q37" i="11"/>
  <c r="Q39" i="11" s="1"/>
  <c r="P37" i="11"/>
  <c r="P39" i="11" s="1"/>
  <c r="O37" i="11"/>
  <c r="O39" i="11" s="1"/>
  <c r="N37" i="11"/>
  <c r="N39" i="11" s="1"/>
  <c r="M37" i="11"/>
  <c r="M39" i="11" s="1"/>
  <c r="L37" i="11"/>
  <c r="L39" i="11" s="1"/>
  <c r="K37" i="11"/>
  <c r="K39" i="11" s="1"/>
  <c r="J37" i="11"/>
  <c r="J39" i="11" s="1"/>
  <c r="I37" i="11"/>
  <c r="I39" i="11" s="1"/>
  <c r="H37" i="11"/>
  <c r="H39" i="11" s="1"/>
  <c r="B37" i="11"/>
  <c r="S21" i="11"/>
  <c r="S19" i="11"/>
  <c r="R19" i="11"/>
  <c r="R21" i="11" s="1"/>
  <c r="Q19" i="11"/>
  <c r="Q21" i="11" s="1"/>
  <c r="P19" i="11"/>
  <c r="P21" i="11" s="1"/>
  <c r="O19" i="11"/>
  <c r="O21" i="11" s="1"/>
  <c r="O22" i="11" s="1"/>
  <c r="O25" i="11" s="1"/>
  <c r="N19" i="11"/>
  <c r="N21" i="11" s="1"/>
  <c r="M19" i="11"/>
  <c r="M21" i="11" s="1"/>
  <c r="L19" i="11"/>
  <c r="L21" i="11" s="1"/>
  <c r="K19" i="11"/>
  <c r="K21" i="11" s="1"/>
  <c r="J19" i="11"/>
  <c r="J21" i="11" s="1"/>
  <c r="I19" i="11"/>
  <c r="I21" i="11" s="1"/>
  <c r="H19" i="11"/>
  <c r="H21" i="11" s="1"/>
  <c r="G19" i="11"/>
  <c r="G21" i="11" s="1"/>
  <c r="G22" i="11" s="1"/>
  <c r="G25" i="11" s="1"/>
  <c r="F19" i="11"/>
  <c r="F21" i="11" s="1"/>
  <c r="G50" i="10"/>
  <c r="F50" i="10"/>
  <c r="P39" i="10"/>
  <c r="O39" i="10"/>
  <c r="N39" i="10"/>
  <c r="H39" i="10"/>
  <c r="G39" i="10"/>
  <c r="B39" i="10"/>
  <c r="S37" i="10"/>
  <c r="S39" i="10" s="1"/>
  <c r="R37" i="10"/>
  <c r="R39" i="10" s="1"/>
  <c r="Q37" i="10"/>
  <c r="Q39" i="10" s="1"/>
  <c r="P37" i="10"/>
  <c r="O37" i="10"/>
  <c r="N37" i="10"/>
  <c r="M37" i="10"/>
  <c r="M39" i="10" s="1"/>
  <c r="L37" i="10"/>
  <c r="L39" i="10" s="1"/>
  <c r="K37" i="10"/>
  <c r="K39" i="10" s="1"/>
  <c r="J37" i="10"/>
  <c r="J39" i="10" s="1"/>
  <c r="I37" i="10"/>
  <c r="I39" i="10" s="1"/>
  <c r="H37" i="10"/>
  <c r="G37" i="10"/>
  <c r="F37" i="10"/>
  <c r="F39" i="10" s="1"/>
  <c r="B37" i="10"/>
  <c r="M21" i="10"/>
  <c r="L21" i="10"/>
  <c r="K21" i="10"/>
  <c r="J21" i="10"/>
  <c r="S19" i="10"/>
  <c r="S21" i="10" s="1"/>
  <c r="R19" i="10"/>
  <c r="R21" i="10" s="1"/>
  <c r="Q19" i="10"/>
  <c r="Q21" i="10" s="1"/>
  <c r="Q22" i="10" s="1"/>
  <c r="P19" i="10"/>
  <c r="P21" i="10" s="1"/>
  <c r="P22" i="10" s="1"/>
  <c r="O19" i="10"/>
  <c r="O21" i="10" s="1"/>
  <c r="N19" i="10"/>
  <c r="N21" i="10" s="1"/>
  <c r="M19" i="10"/>
  <c r="L19" i="10"/>
  <c r="K19" i="10"/>
  <c r="J19" i="10"/>
  <c r="I19" i="10"/>
  <c r="I21" i="10" s="1"/>
  <c r="I22" i="10" s="1"/>
  <c r="H19" i="10"/>
  <c r="H21" i="10" s="1"/>
  <c r="H22" i="10" s="1"/>
  <c r="G19" i="10"/>
  <c r="G21" i="10" s="1"/>
  <c r="F19" i="10"/>
  <c r="F21" i="10" s="1"/>
  <c r="G50" i="9"/>
  <c r="F50" i="9"/>
  <c r="R39" i="9"/>
  <c r="Q39" i="9"/>
  <c r="P39" i="9"/>
  <c r="J39" i="9"/>
  <c r="I39" i="9"/>
  <c r="H39" i="9"/>
  <c r="F39" i="9"/>
  <c r="B39" i="9"/>
  <c r="S37" i="9"/>
  <c r="S39" i="9" s="1"/>
  <c r="R37" i="9"/>
  <c r="Q37" i="9"/>
  <c r="P37" i="9"/>
  <c r="O37" i="9"/>
  <c r="O39" i="9" s="1"/>
  <c r="N37" i="9"/>
  <c r="N39" i="9" s="1"/>
  <c r="M37" i="9"/>
  <c r="M39" i="9" s="1"/>
  <c r="L37" i="9"/>
  <c r="L39" i="9" s="1"/>
  <c r="K37" i="9"/>
  <c r="K39" i="9" s="1"/>
  <c r="J37" i="9"/>
  <c r="I37" i="9"/>
  <c r="H37" i="9"/>
  <c r="G37" i="9"/>
  <c r="G39" i="9" s="1"/>
  <c r="F37" i="9"/>
  <c r="B37" i="9"/>
  <c r="L21" i="9"/>
  <c r="L22" i="9" s="1"/>
  <c r="L25" i="9" s="1"/>
  <c r="K21" i="9"/>
  <c r="S19" i="9"/>
  <c r="S21" i="9" s="1"/>
  <c r="R19" i="9"/>
  <c r="R21" i="9" s="1"/>
  <c r="Q19" i="9"/>
  <c r="Q21" i="9" s="1"/>
  <c r="P19" i="9"/>
  <c r="P21" i="9" s="1"/>
  <c r="O19" i="9"/>
  <c r="O21" i="9" s="1"/>
  <c r="N19" i="9"/>
  <c r="N21" i="9" s="1"/>
  <c r="M19" i="9"/>
  <c r="M21" i="9" s="1"/>
  <c r="L19" i="9"/>
  <c r="K19" i="9"/>
  <c r="J19" i="9"/>
  <c r="J21" i="9" s="1"/>
  <c r="I19" i="9"/>
  <c r="I21" i="9" s="1"/>
  <c r="H19" i="9"/>
  <c r="H21" i="9" s="1"/>
  <c r="G19" i="9"/>
  <c r="G21" i="9" s="1"/>
  <c r="F19" i="9"/>
  <c r="F21" i="9" s="1"/>
  <c r="G50" i="8"/>
  <c r="F50" i="8"/>
  <c r="P39" i="8"/>
  <c r="O39" i="8"/>
  <c r="N39" i="8"/>
  <c r="F39" i="8"/>
  <c r="B39" i="8"/>
  <c r="S37" i="8"/>
  <c r="S39" i="8" s="1"/>
  <c r="R37" i="8"/>
  <c r="R39" i="8" s="1"/>
  <c r="Q37" i="8"/>
  <c r="Q39" i="8" s="1"/>
  <c r="P37" i="8"/>
  <c r="O37" i="8"/>
  <c r="N37" i="8"/>
  <c r="M37" i="8"/>
  <c r="M39" i="8" s="1"/>
  <c r="L37" i="8"/>
  <c r="L39" i="8" s="1"/>
  <c r="K37" i="8"/>
  <c r="K39" i="8" s="1"/>
  <c r="J37" i="8"/>
  <c r="J39" i="8" s="1"/>
  <c r="I37" i="8"/>
  <c r="I39" i="8" s="1"/>
  <c r="H37" i="8"/>
  <c r="H39" i="8" s="1"/>
  <c r="G37" i="8"/>
  <c r="G39" i="8" s="1"/>
  <c r="F37" i="8"/>
  <c r="B37" i="8"/>
  <c r="J22" i="8"/>
  <c r="J25" i="8" s="1"/>
  <c r="O21" i="8"/>
  <c r="J21" i="8"/>
  <c r="I21" i="8"/>
  <c r="I22" i="8" s="1"/>
  <c r="S19" i="8"/>
  <c r="S21" i="8" s="1"/>
  <c r="R19" i="8"/>
  <c r="R21" i="8" s="1"/>
  <c r="R22" i="8" s="1"/>
  <c r="R25" i="8" s="1"/>
  <c r="Q19" i="8"/>
  <c r="Q21" i="8" s="1"/>
  <c r="P19" i="8"/>
  <c r="P21" i="8" s="1"/>
  <c r="P22" i="8" s="1"/>
  <c r="O19" i="8"/>
  <c r="N19" i="8"/>
  <c r="N21" i="8" s="1"/>
  <c r="M19" i="8"/>
  <c r="M21" i="8" s="1"/>
  <c r="M22" i="8" s="1"/>
  <c r="L19" i="8"/>
  <c r="L21" i="8" s="1"/>
  <c r="K19" i="8"/>
  <c r="K21" i="8" s="1"/>
  <c r="J19" i="8"/>
  <c r="I19" i="8"/>
  <c r="H19" i="8"/>
  <c r="H21" i="8" s="1"/>
  <c r="H22" i="8" s="1"/>
  <c r="G19" i="8"/>
  <c r="G21" i="8" s="1"/>
  <c r="F19" i="8"/>
  <c r="F21" i="8" s="1"/>
  <c r="G50" i="7"/>
  <c r="F50" i="7"/>
  <c r="S39" i="7"/>
  <c r="Q39" i="7"/>
  <c r="K39" i="7"/>
  <c r="I39" i="7"/>
  <c r="H39" i="7"/>
  <c r="G39" i="7"/>
  <c r="F39" i="7"/>
  <c r="B39" i="7"/>
  <c r="S37" i="7"/>
  <c r="R37" i="7"/>
  <c r="R39" i="7" s="1"/>
  <c r="Q37" i="7"/>
  <c r="P37" i="7"/>
  <c r="P39" i="7" s="1"/>
  <c r="O37" i="7"/>
  <c r="O39" i="7" s="1"/>
  <c r="N37" i="7"/>
  <c r="N39" i="7" s="1"/>
  <c r="M37" i="7"/>
  <c r="M39" i="7" s="1"/>
  <c r="L37" i="7"/>
  <c r="L39" i="7" s="1"/>
  <c r="K37" i="7"/>
  <c r="J37" i="7"/>
  <c r="J39" i="7" s="1"/>
  <c r="I37" i="7"/>
  <c r="H37" i="7"/>
  <c r="G37" i="7"/>
  <c r="F37" i="7"/>
  <c r="B37" i="7"/>
  <c r="M21" i="7"/>
  <c r="M22" i="7" s="1"/>
  <c r="J21" i="7"/>
  <c r="S19" i="7"/>
  <c r="S21" i="7" s="1"/>
  <c r="R19" i="7"/>
  <c r="R21" i="7" s="1"/>
  <c r="Q19" i="7"/>
  <c r="Q21" i="7" s="1"/>
  <c r="Q22" i="7" s="1"/>
  <c r="Q25" i="7" s="1"/>
  <c r="P19" i="7"/>
  <c r="P21" i="7" s="1"/>
  <c r="P22" i="7" s="1"/>
  <c r="O19" i="7"/>
  <c r="O21" i="7" s="1"/>
  <c r="N19" i="7"/>
  <c r="N21" i="7" s="1"/>
  <c r="M19" i="7"/>
  <c r="L19" i="7"/>
  <c r="L21" i="7" s="1"/>
  <c r="K19" i="7"/>
  <c r="K21" i="7" s="1"/>
  <c r="J19" i="7"/>
  <c r="I19" i="7"/>
  <c r="I21" i="7" s="1"/>
  <c r="I22" i="7" s="1"/>
  <c r="I25" i="7" s="1"/>
  <c r="H19" i="7"/>
  <c r="H21" i="7" s="1"/>
  <c r="H22" i="7" s="1"/>
  <c r="G19" i="7"/>
  <c r="G21" i="7" s="1"/>
  <c r="F19" i="7"/>
  <c r="F21" i="7" s="1"/>
  <c r="G50" i="6"/>
  <c r="F50" i="6"/>
  <c r="R39" i="6"/>
  <c r="Q39" i="6"/>
  <c r="O39" i="6"/>
  <c r="K39" i="6"/>
  <c r="J39" i="6"/>
  <c r="F39" i="6"/>
  <c r="B39" i="6"/>
  <c r="S37" i="6"/>
  <c r="S39" i="6" s="1"/>
  <c r="R37" i="6"/>
  <c r="Q37" i="6"/>
  <c r="P37" i="6"/>
  <c r="P39" i="6" s="1"/>
  <c r="O37" i="6"/>
  <c r="N37" i="6"/>
  <c r="N39" i="6" s="1"/>
  <c r="M37" i="6"/>
  <c r="M39" i="6" s="1"/>
  <c r="L37" i="6"/>
  <c r="L39" i="6" s="1"/>
  <c r="K37" i="6"/>
  <c r="J37" i="6"/>
  <c r="I37" i="6"/>
  <c r="I39" i="6" s="1"/>
  <c r="H37" i="6"/>
  <c r="H39" i="6" s="1"/>
  <c r="G37" i="6"/>
  <c r="G39" i="6" s="1"/>
  <c r="F37" i="6"/>
  <c r="B37" i="6"/>
  <c r="R21" i="6"/>
  <c r="R22" i="6" s="1"/>
  <c r="M21" i="6"/>
  <c r="L21" i="6"/>
  <c r="K21" i="6"/>
  <c r="J21" i="6"/>
  <c r="S19" i="6"/>
  <c r="S21" i="6" s="1"/>
  <c r="R19" i="6"/>
  <c r="Q19" i="6"/>
  <c r="Q21" i="6" s="1"/>
  <c r="Q22" i="6" s="1"/>
  <c r="P19" i="6"/>
  <c r="P21" i="6" s="1"/>
  <c r="P22" i="6" s="1"/>
  <c r="O19" i="6"/>
  <c r="O21" i="6" s="1"/>
  <c r="N19" i="6"/>
  <c r="N21" i="6" s="1"/>
  <c r="M19" i="6"/>
  <c r="L19" i="6"/>
  <c r="K19" i="6"/>
  <c r="J19" i="6"/>
  <c r="I19" i="6"/>
  <c r="I21" i="6" s="1"/>
  <c r="I22" i="6" s="1"/>
  <c r="H19" i="6"/>
  <c r="H21" i="6" s="1"/>
  <c r="H22" i="6" s="1"/>
  <c r="G19" i="6"/>
  <c r="G21" i="6" s="1"/>
  <c r="F19" i="6"/>
  <c r="F21" i="6" s="1"/>
  <c r="G50" i="5"/>
  <c r="F50" i="5"/>
  <c r="Q39" i="5"/>
  <c r="M39" i="5"/>
  <c r="I39" i="5"/>
  <c r="H39" i="5"/>
  <c r="F39" i="5"/>
  <c r="B39" i="5"/>
  <c r="S37" i="5"/>
  <c r="S39" i="5" s="1"/>
  <c r="R37" i="5"/>
  <c r="R39" i="5" s="1"/>
  <c r="Q37" i="5"/>
  <c r="P37" i="5"/>
  <c r="P39" i="5" s="1"/>
  <c r="O37" i="5"/>
  <c r="O39" i="5" s="1"/>
  <c r="N37" i="5"/>
  <c r="N39" i="5" s="1"/>
  <c r="M37" i="5"/>
  <c r="L37" i="5"/>
  <c r="L39" i="5" s="1"/>
  <c r="K37" i="5"/>
  <c r="K39" i="5" s="1"/>
  <c r="J37" i="5"/>
  <c r="J39" i="5" s="1"/>
  <c r="I37" i="5"/>
  <c r="H37" i="5"/>
  <c r="G37" i="5"/>
  <c r="G39" i="5" s="1"/>
  <c r="F37" i="5"/>
  <c r="B37" i="5"/>
  <c r="Q22" i="5"/>
  <c r="P22" i="5"/>
  <c r="O22" i="5"/>
  <c r="Q21" i="5"/>
  <c r="Q25" i="5" s="1"/>
  <c r="P21" i="5"/>
  <c r="O21" i="5"/>
  <c r="N21" i="5"/>
  <c r="N22" i="5" s="1"/>
  <c r="I21" i="5"/>
  <c r="I22" i="5" s="1"/>
  <c r="I25" i="5" s="1"/>
  <c r="H21" i="5"/>
  <c r="G21" i="5"/>
  <c r="F21" i="5"/>
  <c r="F22" i="5" s="1"/>
  <c r="S19" i="5"/>
  <c r="S21" i="5" s="1"/>
  <c r="R19" i="5"/>
  <c r="R21" i="5" s="1"/>
  <c r="Q19" i="5"/>
  <c r="P19" i="5"/>
  <c r="O19" i="5"/>
  <c r="N19" i="5"/>
  <c r="M19" i="5"/>
  <c r="M21" i="5" s="1"/>
  <c r="M22" i="5" s="1"/>
  <c r="L19" i="5"/>
  <c r="L21" i="5" s="1"/>
  <c r="K19" i="5"/>
  <c r="K21" i="5" s="1"/>
  <c r="J19" i="5"/>
  <c r="J21" i="5" s="1"/>
  <c r="I19" i="5"/>
  <c r="H19" i="5"/>
  <c r="G19" i="5"/>
  <c r="F19" i="5"/>
  <c r="G50" i="4"/>
  <c r="F50" i="4"/>
  <c r="S39" i="4"/>
  <c r="M39" i="4"/>
  <c r="K39" i="4"/>
  <c r="B39" i="4"/>
  <c r="S37" i="4"/>
  <c r="R37" i="4"/>
  <c r="R39" i="4" s="1"/>
  <c r="Q37" i="4"/>
  <c r="Q39" i="4" s="1"/>
  <c r="P37" i="4"/>
  <c r="P39" i="4" s="1"/>
  <c r="O37" i="4"/>
  <c r="O39" i="4" s="1"/>
  <c r="N37" i="4"/>
  <c r="N39" i="4" s="1"/>
  <c r="M37" i="4"/>
  <c r="L37" i="4"/>
  <c r="L39" i="4" s="1"/>
  <c r="K37" i="4"/>
  <c r="J37" i="4"/>
  <c r="J39" i="4" s="1"/>
  <c r="I37" i="4"/>
  <c r="I39" i="4" s="1"/>
  <c r="H37" i="4"/>
  <c r="H39" i="4" s="1"/>
  <c r="G37" i="4"/>
  <c r="G39" i="4" s="1"/>
  <c r="F37" i="4"/>
  <c r="F39" i="4" s="1"/>
  <c r="B37" i="4"/>
  <c r="O21" i="4"/>
  <c r="O22" i="4" s="1"/>
  <c r="S19" i="4"/>
  <c r="S21" i="4" s="1"/>
  <c r="S22" i="4" s="1"/>
  <c r="S25" i="4" s="1"/>
  <c r="R19" i="4"/>
  <c r="R21" i="4" s="1"/>
  <c r="Q19" i="4"/>
  <c r="Q21" i="4" s="1"/>
  <c r="P19" i="4"/>
  <c r="P21" i="4" s="1"/>
  <c r="P22" i="4" s="1"/>
  <c r="O19" i="4"/>
  <c r="N19" i="4"/>
  <c r="N21" i="4" s="1"/>
  <c r="M19" i="4"/>
  <c r="M21" i="4" s="1"/>
  <c r="L19" i="4"/>
  <c r="L21" i="4" s="1"/>
  <c r="K19" i="4"/>
  <c r="K21" i="4" s="1"/>
  <c r="K22" i="4" s="1"/>
  <c r="K25" i="4" s="1"/>
  <c r="J19" i="4"/>
  <c r="J21" i="4" s="1"/>
  <c r="I19" i="4"/>
  <c r="I21" i="4" s="1"/>
  <c r="H19" i="4"/>
  <c r="H21" i="4" s="1"/>
  <c r="H22" i="4" s="1"/>
  <c r="G19" i="4"/>
  <c r="G21" i="4" s="1"/>
  <c r="G22" i="4" s="1"/>
  <c r="F19" i="4"/>
  <c r="F21" i="4" s="1"/>
  <c r="G50" i="3"/>
  <c r="F50" i="3"/>
  <c r="Q39" i="3"/>
  <c r="O39" i="3"/>
  <c r="N39" i="3"/>
  <c r="I39" i="3"/>
  <c r="F39" i="3"/>
  <c r="B39" i="3"/>
  <c r="S37" i="3"/>
  <c r="S39" i="3" s="1"/>
  <c r="R37" i="3"/>
  <c r="R39" i="3" s="1"/>
  <c r="Q37" i="3"/>
  <c r="P37" i="3"/>
  <c r="P39" i="3" s="1"/>
  <c r="O37" i="3"/>
  <c r="N37" i="3"/>
  <c r="M37" i="3"/>
  <c r="M39" i="3" s="1"/>
  <c r="L37" i="3"/>
  <c r="L39" i="3" s="1"/>
  <c r="K37" i="3"/>
  <c r="K39" i="3" s="1"/>
  <c r="J37" i="3"/>
  <c r="J39" i="3" s="1"/>
  <c r="I37" i="3"/>
  <c r="H37" i="3"/>
  <c r="H39" i="3" s="1"/>
  <c r="G37" i="3"/>
  <c r="G39" i="3" s="1"/>
  <c r="F37" i="3"/>
  <c r="B37" i="3"/>
  <c r="R21" i="3"/>
  <c r="R22" i="3" s="1"/>
  <c r="J21" i="3"/>
  <c r="J22" i="3" s="1"/>
  <c r="I21" i="3"/>
  <c r="H21" i="3"/>
  <c r="H22" i="3" s="1"/>
  <c r="S19" i="3"/>
  <c r="S21" i="3" s="1"/>
  <c r="R19" i="3"/>
  <c r="Q19" i="3"/>
  <c r="Q21" i="3" s="1"/>
  <c r="P19" i="3"/>
  <c r="P21" i="3" s="1"/>
  <c r="O19" i="3"/>
  <c r="O21" i="3" s="1"/>
  <c r="O22" i="3" s="1"/>
  <c r="N19" i="3"/>
  <c r="N21" i="3" s="1"/>
  <c r="N22" i="3" s="1"/>
  <c r="M19" i="3"/>
  <c r="M21" i="3" s="1"/>
  <c r="L19" i="3"/>
  <c r="L21" i="3" s="1"/>
  <c r="K19" i="3"/>
  <c r="K21" i="3" s="1"/>
  <c r="J19" i="3"/>
  <c r="I19" i="3"/>
  <c r="H19" i="3"/>
  <c r="G19" i="3"/>
  <c r="G21" i="3" s="1"/>
  <c r="G22" i="3" s="1"/>
  <c r="F19" i="3"/>
  <c r="F21" i="3" s="1"/>
  <c r="F22" i="3" s="1"/>
  <c r="G50" i="2"/>
  <c r="F50" i="2"/>
  <c r="Q39" i="2"/>
  <c r="P39" i="2"/>
  <c r="O39" i="2"/>
  <c r="N39" i="2"/>
  <c r="I39" i="2"/>
  <c r="H39" i="2"/>
  <c r="G39" i="2"/>
  <c r="B39" i="2"/>
  <c r="S37" i="2"/>
  <c r="S39" i="2" s="1"/>
  <c r="R37" i="2"/>
  <c r="R39" i="2" s="1"/>
  <c r="Q37" i="2"/>
  <c r="P37" i="2"/>
  <c r="O37" i="2"/>
  <c r="N37" i="2"/>
  <c r="M37" i="2"/>
  <c r="M39" i="2" s="1"/>
  <c r="L37" i="2"/>
  <c r="L39" i="2" s="1"/>
  <c r="K37" i="2"/>
  <c r="K39" i="2" s="1"/>
  <c r="J37" i="2"/>
  <c r="J39" i="2" s="1"/>
  <c r="I37" i="2"/>
  <c r="H37" i="2"/>
  <c r="G37" i="2"/>
  <c r="F37" i="2"/>
  <c r="F39" i="2" s="1"/>
  <c r="B37" i="2"/>
  <c r="Q22" i="2"/>
  <c r="Q21" i="2"/>
  <c r="Q25" i="2" s="1"/>
  <c r="P21" i="2"/>
  <c r="O21" i="2"/>
  <c r="O22" i="2" s="1"/>
  <c r="N21" i="2"/>
  <c r="N22" i="2" s="1"/>
  <c r="H21" i="2"/>
  <c r="S19" i="2"/>
  <c r="S21" i="2" s="1"/>
  <c r="R19" i="2"/>
  <c r="R21" i="2" s="1"/>
  <c r="Q19" i="2"/>
  <c r="P19" i="2"/>
  <c r="O19" i="2"/>
  <c r="N19" i="2"/>
  <c r="M19" i="2"/>
  <c r="M21" i="2" s="1"/>
  <c r="M22" i="2" s="1"/>
  <c r="L19" i="2"/>
  <c r="L21" i="2" s="1"/>
  <c r="K19" i="2"/>
  <c r="K21" i="2" s="1"/>
  <c r="J19" i="2"/>
  <c r="J21" i="2" s="1"/>
  <c r="I19" i="2"/>
  <c r="I21" i="2" s="1"/>
  <c r="H19" i="2"/>
  <c r="G19" i="2"/>
  <c r="G21" i="2" s="1"/>
  <c r="F19" i="2"/>
  <c r="F21" i="2" s="1"/>
  <c r="F22" i="2" s="1"/>
  <c r="L25" i="11" l="1"/>
  <c r="L22" i="11"/>
  <c r="R22" i="10"/>
  <c r="R25" i="10" s="1"/>
  <c r="S22" i="10"/>
  <c r="S25" i="10" s="1"/>
  <c r="J22" i="10"/>
  <c r="J25" i="10" s="1"/>
  <c r="L22" i="10"/>
  <c r="L25" i="10" s="1"/>
  <c r="M22" i="10"/>
  <c r="M25" i="10" s="1"/>
  <c r="K22" i="10"/>
  <c r="K25" i="10" s="1"/>
  <c r="Q22" i="8"/>
  <c r="Q25" i="8"/>
  <c r="I25" i="8"/>
  <c r="O22" i="8"/>
  <c r="O25" i="8" s="1"/>
  <c r="R25" i="7"/>
  <c r="R22" i="7"/>
  <c r="J25" i="7"/>
  <c r="J22" i="7"/>
  <c r="M25" i="6"/>
  <c r="L25" i="6"/>
  <c r="S22" i="6"/>
  <c r="S25" i="6" s="1"/>
  <c r="M22" i="6"/>
  <c r="L22" i="6"/>
  <c r="R25" i="6"/>
  <c r="J22" i="6"/>
  <c r="J25" i="6" s="1"/>
  <c r="K25" i="6"/>
  <c r="K22" i="6"/>
  <c r="J22" i="5"/>
  <c r="J25" i="5"/>
  <c r="R22" i="5"/>
  <c r="R25" i="5" s="1"/>
  <c r="O25" i="5"/>
  <c r="P25" i="5"/>
  <c r="H22" i="5"/>
  <c r="H25" i="5" s="1"/>
  <c r="J22" i="4"/>
  <c r="J25" i="4" s="1"/>
  <c r="R22" i="4"/>
  <c r="R25" i="4" s="1"/>
  <c r="L22" i="4"/>
  <c r="L25" i="4" s="1"/>
  <c r="P22" i="3"/>
  <c r="P25" i="3" s="1"/>
  <c r="Q25" i="3"/>
  <c r="Q22" i="3"/>
  <c r="R25" i="3"/>
  <c r="J25" i="3"/>
  <c r="H25" i="3"/>
  <c r="I22" i="3"/>
  <c r="I25" i="3" s="1"/>
  <c r="I22" i="2"/>
  <c r="I25" i="2" s="1"/>
  <c r="J22" i="2"/>
  <c r="J25" i="2"/>
  <c r="R22" i="2"/>
  <c r="R25" i="2" s="1"/>
  <c r="H22" i="2"/>
  <c r="H25" i="2" s="1"/>
  <c r="O25" i="2"/>
  <c r="P22" i="2"/>
  <c r="P25" i="2" s="1"/>
  <c r="G22" i="8"/>
  <c r="G25" i="8" s="1"/>
  <c r="G22" i="5"/>
  <c r="G25" i="5" s="1"/>
  <c r="G22" i="2"/>
  <c r="G25" i="2" s="1"/>
  <c r="G37" i="11"/>
  <c r="G39" i="11" s="1"/>
  <c r="F50" i="11"/>
  <c r="G50" i="11"/>
  <c r="H22" i="11"/>
  <c r="H25" i="11"/>
  <c r="P22" i="11"/>
  <c r="P25" i="11" s="1"/>
  <c r="I22" i="11"/>
  <c r="I25" i="11"/>
  <c r="Q22" i="11"/>
  <c r="Q25" i="11"/>
  <c r="M22" i="11"/>
  <c r="M25" i="11"/>
  <c r="J25" i="11"/>
  <c r="F22" i="11"/>
  <c r="F25" i="11" s="1"/>
  <c r="N22" i="11"/>
  <c r="N25" i="11" s="1"/>
  <c r="J22" i="11"/>
  <c r="R22" i="11"/>
  <c r="R25" i="11" s="1"/>
  <c r="K22" i="11"/>
  <c r="K25" i="11" s="1"/>
  <c r="S22" i="11"/>
  <c r="S25" i="11" s="1"/>
  <c r="G22" i="10"/>
  <c r="G25" i="10" s="1"/>
  <c r="O22" i="10"/>
  <c r="O25" i="10" s="1"/>
  <c r="F22" i="10"/>
  <c r="F25" i="10" s="1"/>
  <c r="N22" i="10"/>
  <c r="N25" i="10" s="1"/>
  <c r="H25" i="10"/>
  <c r="P25" i="10"/>
  <c r="I25" i="10"/>
  <c r="Q25" i="10"/>
  <c r="M22" i="9"/>
  <c r="M25" i="9"/>
  <c r="N22" i="9"/>
  <c r="N25" i="9"/>
  <c r="G22" i="9"/>
  <c r="G25" i="9" s="1"/>
  <c r="O22" i="9"/>
  <c r="O25" i="9" s="1"/>
  <c r="H22" i="9"/>
  <c r="H25" i="9"/>
  <c r="P22" i="9"/>
  <c r="P25" i="9" s="1"/>
  <c r="S25" i="9"/>
  <c r="I22" i="9"/>
  <c r="I25" i="9"/>
  <c r="Q22" i="9"/>
  <c r="Q25" i="9"/>
  <c r="K25" i="9"/>
  <c r="F22" i="9"/>
  <c r="F25" i="9" s="1"/>
  <c r="J22" i="9"/>
  <c r="J25" i="9" s="1"/>
  <c r="R22" i="9"/>
  <c r="R25" i="9" s="1"/>
  <c r="K22" i="9"/>
  <c r="S22" i="9"/>
  <c r="F22" i="8"/>
  <c r="F25" i="8"/>
  <c r="N22" i="8"/>
  <c r="N25" i="8" s="1"/>
  <c r="K22" i="8"/>
  <c r="K25" i="8" s="1"/>
  <c r="S22" i="8"/>
  <c r="S25" i="8" s="1"/>
  <c r="L22" i="8"/>
  <c r="L25" i="8"/>
  <c r="M25" i="8"/>
  <c r="H25" i="8"/>
  <c r="P25" i="8"/>
  <c r="K22" i="7"/>
  <c r="K25" i="7" s="1"/>
  <c r="S25" i="7"/>
  <c r="S22" i="7"/>
  <c r="L22" i="7"/>
  <c r="L25" i="7"/>
  <c r="F22" i="7"/>
  <c r="F25" i="7"/>
  <c r="N22" i="7"/>
  <c r="N25" i="7"/>
  <c r="G22" i="7"/>
  <c r="G25" i="7" s="1"/>
  <c r="O22" i="7"/>
  <c r="O25" i="7" s="1"/>
  <c r="M25" i="7"/>
  <c r="H25" i="7"/>
  <c r="P25" i="7"/>
  <c r="F22" i="6"/>
  <c r="F25" i="6"/>
  <c r="N22" i="6"/>
  <c r="N25" i="6" s="1"/>
  <c r="G22" i="6"/>
  <c r="G25" i="6"/>
  <c r="O22" i="6"/>
  <c r="O25" i="6" s="1"/>
  <c r="H25" i="6"/>
  <c r="P25" i="6"/>
  <c r="I25" i="6"/>
  <c r="Q25" i="6"/>
  <c r="K22" i="5"/>
  <c r="K25" i="5"/>
  <c r="S22" i="5"/>
  <c r="S25" i="5" s="1"/>
  <c r="L22" i="5"/>
  <c r="L25" i="5" s="1"/>
  <c r="M25" i="5"/>
  <c r="F25" i="5"/>
  <c r="N25" i="5"/>
  <c r="M22" i="4"/>
  <c r="M25" i="4" s="1"/>
  <c r="F22" i="4"/>
  <c r="F25" i="4"/>
  <c r="N22" i="4"/>
  <c r="N25" i="4"/>
  <c r="I22" i="4"/>
  <c r="I25" i="4" s="1"/>
  <c r="Q22" i="4"/>
  <c r="Q25" i="4" s="1"/>
  <c r="G25" i="4"/>
  <c r="O25" i="4"/>
  <c r="H25" i="4"/>
  <c r="P25" i="4"/>
  <c r="L22" i="3"/>
  <c r="L25" i="3"/>
  <c r="M22" i="3"/>
  <c r="M25" i="3"/>
  <c r="K22" i="3"/>
  <c r="K25" i="3" s="1"/>
  <c r="S22" i="3"/>
  <c r="S25" i="3" s="1"/>
  <c r="F25" i="3"/>
  <c r="N25" i="3"/>
  <c r="G25" i="3"/>
  <c r="O25" i="3"/>
  <c r="K22" i="2"/>
  <c r="K25" i="2"/>
  <c r="S22" i="2"/>
  <c r="S25" i="2"/>
  <c r="L22" i="2"/>
  <c r="L25" i="2"/>
  <c r="M25" i="2"/>
  <c r="F25" i="2"/>
  <c r="N25" i="2"/>
  <c r="G50" i="1"/>
  <c r="F50" i="1"/>
  <c r="S39" i="1"/>
  <c r="R39" i="1"/>
  <c r="H39" i="1"/>
  <c r="G39" i="1"/>
  <c r="B39" i="1"/>
  <c r="S37" i="1"/>
  <c r="R37" i="1"/>
  <c r="Q37" i="1"/>
  <c r="Q39" i="1" s="1"/>
  <c r="P37" i="1"/>
  <c r="P39" i="1" s="1"/>
  <c r="O37" i="1"/>
  <c r="O39" i="1" s="1"/>
  <c r="N37" i="1"/>
  <c r="N39" i="1" s="1"/>
  <c r="M37" i="1"/>
  <c r="M39" i="1" s="1"/>
  <c r="L37" i="1"/>
  <c r="L39" i="1" s="1"/>
  <c r="K37" i="1"/>
  <c r="K39" i="1" s="1"/>
  <c r="J37" i="1"/>
  <c r="J39" i="1" s="1"/>
  <c r="I37" i="1"/>
  <c r="I39" i="1" s="1"/>
  <c r="H37" i="1"/>
  <c r="G37" i="1"/>
  <c r="F37" i="1"/>
  <c r="F39" i="1" s="1"/>
  <c r="B37" i="1"/>
  <c r="S19" i="1"/>
  <c r="S21" i="1" s="1"/>
  <c r="R19" i="1"/>
  <c r="R21" i="1" s="1"/>
  <c r="Q19" i="1"/>
  <c r="Q21" i="1" s="1"/>
  <c r="Q22" i="1" s="1"/>
  <c r="P19" i="1"/>
  <c r="P21" i="1" s="1"/>
  <c r="P22" i="1" s="1"/>
  <c r="O19" i="1"/>
  <c r="O21" i="1" s="1"/>
  <c r="N19" i="1"/>
  <c r="N21" i="1" s="1"/>
  <c r="M19" i="1"/>
  <c r="M21" i="1" s="1"/>
  <c r="L19" i="1"/>
  <c r="L21" i="1" s="1"/>
  <c r="K19" i="1"/>
  <c r="K21" i="1" s="1"/>
  <c r="J19" i="1"/>
  <c r="J21" i="1" s="1"/>
  <c r="I19" i="1"/>
  <c r="I21" i="1" s="1"/>
  <c r="I22" i="1" s="1"/>
  <c r="H19" i="1"/>
  <c r="H21" i="1" s="1"/>
  <c r="H22" i="1" s="1"/>
  <c r="G19" i="1"/>
  <c r="G21" i="1" s="1"/>
  <c r="F19" i="1"/>
  <c r="F21" i="1" s="1"/>
  <c r="J22" i="1" l="1"/>
  <c r="J25" i="1" s="1"/>
  <c r="R22" i="1"/>
  <c r="R25" i="1" s="1"/>
  <c r="L22" i="1"/>
  <c r="L25" i="1" s="1"/>
  <c r="K22" i="1"/>
  <c r="K25" i="1" s="1"/>
  <c r="S22" i="1"/>
  <c r="S25" i="1" s="1"/>
  <c r="M22" i="1"/>
  <c r="M25" i="1" s="1"/>
  <c r="F22" i="1"/>
  <c r="F25" i="1"/>
  <c r="N22" i="1"/>
  <c r="N25" i="1" s="1"/>
  <c r="G22" i="1"/>
  <c r="G25" i="1"/>
  <c r="O22" i="1"/>
  <c r="O25" i="1"/>
  <c r="H25" i="1"/>
  <c r="P25" i="1"/>
  <c r="I25" i="1"/>
  <c r="Q25" i="1"/>
</calcChain>
</file>

<file path=xl/sharedStrings.xml><?xml version="1.0" encoding="utf-8"?>
<sst xmlns="http://schemas.openxmlformats.org/spreadsheetml/2006/main" count="1018" uniqueCount="84">
  <si>
    <t>State of California</t>
  </si>
  <si>
    <t>California Energy Commission</t>
  </si>
  <si>
    <t>ELECTRICITY RESOURCE PLANNING FORMS</t>
  </si>
  <si>
    <t xml:space="preserve">CEC S-1 Capacity/Energy Requirement Form </t>
  </si>
  <si>
    <t>Bold font cells sum automatically.</t>
  </si>
  <si>
    <t>Data input by User are in dark green font.</t>
  </si>
  <si>
    <t>line</t>
  </si>
  <si>
    <t>Capacity Procurment Requirement (MW)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</si>
  <si>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</si>
  <si>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</si>
  <si>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</si>
  <si>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</si>
  <si>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</si>
  <si>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</si>
  <si>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</si>
  <si>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</si>
  <si>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</si>
  <si>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</si>
  <si>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</si>
  <si>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</si>
  <si>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</si>
  <si>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</si>
  <si>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PEAK LOAD CALCULATIONS</t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</si>
  <si>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</si>
  <si>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</si>
  <si>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2a</t>
  </si>
  <si>
    <t>ESP Demand: Existing Customer Contracts</t>
  </si>
  <si>
    <t>2b</t>
  </si>
  <si>
    <t>ESP Demand: New and Renewed Contracts</t>
  </si>
  <si>
    <t>2c</t>
  </si>
  <si>
    <t>ESP Demand in PG&amp;E service area</t>
  </si>
  <si>
    <t>2d</t>
  </si>
  <si>
    <t>ESP Demand in SCE service area</t>
  </si>
  <si>
    <t>2e</t>
  </si>
  <si>
    <t>ESP Demand in SDG&amp;E service area</t>
  </si>
  <si>
    <t>Additional Achievable Energy Efficiency (-)</t>
  </si>
  <si>
    <t>Demand Response / Interruptible Programs (-)</t>
  </si>
  <si>
    <t>Adjusted Demand: End-Use Customers</t>
  </si>
  <si>
    <t>Coincidence Adjustment (-)</t>
  </si>
  <si>
    <t>Coincident Peak-Hour Demand</t>
  </si>
  <si>
    <t>Required Planning Reserve Margin</t>
  </si>
  <si>
    <t>Credit for Imports That Carry Reserves (-)</t>
  </si>
  <si>
    <t xml:space="preserve">Firm Sales Obligations </t>
  </si>
  <si>
    <t>Firm LSE Procurement Requirement</t>
  </si>
  <si>
    <t>Energy Procurement Requirement (GWh)</t>
  </si>
  <si>
    <t>ENERGY DEMAND CALCULATIONS</t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</si>
  <si>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</si>
  <si>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>13a</t>
  </si>
  <si>
    <t>13b</t>
  </si>
  <si>
    <t>13c</t>
  </si>
  <si>
    <t>13d</t>
  </si>
  <si>
    <t>13e</t>
  </si>
  <si>
    <t>MW</t>
  </si>
  <si>
    <t>Historic LSE Peak Load:</t>
  </si>
  <si>
    <t>Year 2017</t>
  </si>
  <si>
    <t>Year 2018</t>
  </si>
  <si>
    <t>Annual Peak Load / Actual Metered Deliveries</t>
  </si>
  <si>
    <t>Date of Peak Load for Annual Peak Deliveries</t>
  </si>
  <si>
    <t>/17</t>
  </si>
  <si>
    <t>/18</t>
  </si>
  <si>
    <t>Hour Ending for Annual Peak Deliveries</t>
  </si>
  <si>
    <t>Interruptible Load called on during that hour (+)</t>
  </si>
  <si>
    <t>Self-Generation and DG Adjustments</t>
  </si>
  <si>
    <t>Adjustments for Major Outages</t>
  </si>
  <si>
    <t>Adjusted Annual Peak Load</t>
  </si>
  <si>
    <t>Lines</t>
  </si>
  <si>
    <t>Notes</t>
  </si>
  <si>
    <t>x</t>
  </si>
  <si>
    <t>LSE Name on Admin Tab</t>
  </si>
  <si>
    <t>ALL LINKS BROKEN on THIS TEMPLATE - USE ONLY FOR SETUP</t>
  </si>
  <si>
    <t xml:space="preserve"> </t>
  </si>
  <si>
    <r>
      <t xml:space="preserve">Forecast Total Energy Demand / Consumption - </t>
    </r>
    <r>
      <rPr>
        <b/>
        <sz val="12"/>
        <rFont val="Times New Roman"/>
        <family val="1"/>
      </rPr>
      <t>get from EIA 861 pool annual MOY</t>
    </r>
  </si>
  <si>
    <r>
      <t xml:space="preserve">Forecast Total Peak-Hour 1-in-2 Demand - </t>
    </r>
    <r>
      <rPr>
        <b/>
        <sz val="12"/>
        <rFont val="Times New Roman"/>
        <family val="1"/>
      </rPr>
      <t>get from EIA 861 pool annual MOY</t>
    </r>
  </si>
  <si>
    <t>sum of 2a and 2b = Line 1</t>
  </si>
  <si>
    <t>and 2b = Line 1</t>
  </si>
  <si>
    <t>also = Line 1</t>
  </si>
  <si>
    <t>Lines 1,3,4</t>
  </si>
  <si>
    <t xml:space="preserve">Sum of </t>
  </si>
  <si>
    <t>Lines 5-6</t>
  </si>
  <si>
    <t>15% of Line 7</t>
  </si>
  <si>
    <t>Line 7</t>
  </si>
  <si>
    <t>(varies)</t>
  </si>
  <si>
    <t>Forecast Total Energy Demand / Consumption</t>
  </si>
  <si>
    <t>NCPA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</si>
</sst>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9]mmm\-yy;@"/>
    <numFmt numFmtId="165" formatCode="0.0"/>
    <numFmt numFmtId="166" formatCode="#,##0.0"/>
    <numFmt numFmtId="167" formatCode="m/d/yy;@"/>
  </numFmts>
  <fonts count="12" x14ac:knownFonts="1">
    <font>
      <sz val="12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rgb="FF008000"/>
      <name val="Times New Roman"/>
      <family val="1"/>
    </font>
    <font>
      <sz val="11"/>
      <name val="Times New Roman"/>
      <family val="1"/>
    </font>
    <font>
      <sz val="12"/>
      <name val="Wingdings"/>
      <charset val="2"/>
    </font>
    <font>
      <sz val="9"/>
      <name val="Wingdings"/>
      <charset val="2"/>
    </font>
    <font>
      <sz val="8"/>
      <name val="Times New Roman"/>
      <family val="1"/>
    </font>
    <font>
      <sz val="8"/>
      <name val="Wingdings"/>
      <charset val="2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indent="2"/>
    </xf>
    <xf numFmtId="0" fontId="2" fillId="0" borderId="0" xfId="0" applyFont="1" applyBorder="1" applyAlignment="1">
      <alignment horizontal="left" vertical="center" indent="2"/>
    </xf>
    <xf numFmtId="0" fontId="0" fillId="0" borderId="0" xfId="0" applyFill="1" applyBorder="1" applyAlignment="1">
      <alignment horizontal="left" vertical="center"/>
    </xf>
    <xf numFmtId="38" fontId="2" fillId="0" borderId="0" xfId="0" applyNumberFormat="1" applyFont="1" applyFill="1" applyBorder="1" applyAlignment="1">
      <alignment horizontal="left" vertical="center" indent="1"/>
    </xf>
    <xf numFmtId="3" fontId="0" fillId="0" borderId="0" xfId="0" applyNumberForma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0" fillId="0" borderId="0" xfId="0" applyBorder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/>
    </xf>
    <xf numFmtId="3" fontId="0" fillId="3" borderId="0" xfId="0" applyNumberForma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left" vertical="center" wrapText="1" indent="1"/>
    </xf>
    <xf numFmtId="164" fontId="2" fillId="4" borderId="4" xfId="0" applyNumberFormat="1" applyFont="1" applyFill="1" applyBorder="1" applyAlignment="1">
      <alignment horizontal="left" vertical="center" wrapText="1" indent="1"/>
    </xf>
    <xf numFmtId="49" fontId="2" fillId="4" borderId="2" xfId="0" applyNumberFormat="1" applyFont="1" applyFill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164" fontId="0" fillId="0" borderId="2" xfId="0" applyNumberForma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left" vertical="center" wrapText="1" indent="1"/>
    </xf>
    <xf numFmtId="164" fontId="2" fillId="0" borderId="4" xfId="0" applyNumberFormat="1" applyFont="1" applyBorder="1" applyAlignment="1">
      <alignment horizontal="left" vertical="center" wrapText="1" indent="1"/>
    </xf>
    <xf numFmtId="164" fontId="1" fillId="0" borderId="2" xfId="0" applyNumberFormat="1" applyFont="1" applyFill="1" applyBorder="1" applyAlignment="1">
      <alignment vertical="center"/>
    </xf>
    <xf numFmtId="38" fontId="0" fillId="0" borderId="2" xfId="0" applyNumberFormat="1" applyFill="1" applyBorder="1" applyAlignment="1">
      <alignment vertical="center"/>
    </xf>
    <xf numFmtId="38" fontId="1" fillId="0" borderId="2" xfId="0" applyNumberFormat="1" applyFont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38" fontId="4" fillId="0" borderId="2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/>
    </xf>
    <xf numFmtId="38" fontId="4" fillId="5" borderId="2" xfId="0" applyNumberFormat="1" applyFont="1" applyFill="1" applyBorder="1" applyAlignment="1">
      <alignment horizontal="right"/>
    </xf>
    <xf numFmtId="3" fontId="4" fillId="5" borderId="2" xfId="0" applyNumberFormat="1" applyFont="1" applyFill="1" applyBorder="1" applyAlignment="1">
      <alignment horizontal="right"/>
    </xf>
    <xf numFmtId="38" fontId="2" fillId="0" borderId="2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0" fontId="0" fillId="6" borderId="4" xfId="0" applyFill="1" applyBorder="1" applyAlignment="1">
      <alignment horizontal="center" vertical="center"/>
    </xf>
    <xf numFmtId="0" fontId="1" fillId="6" borderId="4" xfId="0" applyFont="1" applyFill="1" applyBorder="1" applyAlignment="1">
      <alignment horizontal="left" vertical="center" wrapText="1" indent="1"/>
    </xf>
    <xf numFmtId="0" fontId="1" fillId="6" borderId="1" xfId="0" applyFont="1" applyFill="1" applyBorder="1" applyAlignment="1">
      <alignment horizontal="left" vertical="center" wrapText="1" indent="1"/>
    </xf>
    <xf numFmtId="38" fontId="0" fillId="6" borderId="4" xfId="0" applyNumberFormat="1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164" fontId="5" fillId="7" borderId="2" xfId="0" applyNumberFormat="1" applyFont="1" applyFill="1" applyBorder="1" applyAlignment="1">
      <alignment horizontal="center" vertical="center"/>
    </xf>
    <xf numFmtId="164" fontId="2" fillId="7" borderId="2" xfId="0" applyNumberFormat="1" applyFont="1" applyFill="1" applyBorder="1" applyAlignment="1">
      <alignment horizontal="center" vertical="center"/>
    </xf>
    <xf numFmtId="49" fontId="2" fillId="7" borderId="2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1" fillId="0" borderId="2" xfId="0" applyNumberFormat="1" applyFont="1" applyBorder="1" applyAlignment="1">
      <alignment horizontal="left" vertical="center"/>
    </xf>
    <xf numFmtId="38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38" fontId="4" fillId="0" borderId="2" xfId="0" applyNumberFormat="1" applyFont="1" applyFill="1" applyBorder="1" applyAlignment="1">
      <alignment vertical="center"/>
    </xf>
    <xf numFmtId="38" fontId="4" fillId="5" borderId="2" xfId="0" applyNumberFormat="1" applyFont="1" applyFill="1" applyBorder="1" applyAlignment="1">
      <alignment vertical="center"/>
    </xf>
    <xf numFmtId="38" fontId="2" fillId="0" borderId="2" xfId="0" applyNumberFormat="1" applyFont="1" applyFill="1" applyBorder="1" applyAlignment="1">
      <alignment vertical="center"/>
    </xf>
    <xf numFmtId="0" fontId="0" fillId="6" borderId="3" xfId="0" applyFill="1" applyBorder="1" applyAlignment="1">
      <alignment horizontal="center" vertical="center"/>
    </xf>
    <xf numFmtId="0" fontId="0" fillId="6" borderId="5" xfId="0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vertical="center"/>
    </xf>
    <xf numFmtId="164" fontId="5" fillId="8" borderId="2" xfId="0" applyNumberFormat="1" applyFont="1" applyFill="1" applyBorder="1" applyAlignment="1">
      <alignment horizontal="center" vertical="center"/>
    </xf>
    <xf numFmtId="164" fontId="2" fillId="8" borderId="3" xfId="0" applyNumberFormat="1" applyFont="1" applyFill="1" applyBorder="1" applyAlignment="1">
      <alignment horizontal="left" vertical="center" wrapText="1" indent="1"/>
    </xf>
    <xf numFmtId="164" fontId="2" fillId="8" borderId="4" xfId="0" applyNumberFormat="1" applyFont="1" applyFill="1" applyBorder="1" applyAlignment="1">
      <alignment horizontal="left" vertical="center" wrapText="1" indent="1"/>
    </xf>
    <xf numFmtId="0" fontId="2" fillId="8" borderId="2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 indent="1"/>
    </xf>
    <xf numFmtId="0" fontId="1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 indent="1"/>
    </xf>
    <xf numFmtId="164" fontId="2" fillId="0" borderId="3" xfId="0" applyNumberFormat="1" applyFont="1" applyBorder="1" applyAlignment="1">
      <alignment horizontal="left" vertical="center" wrapText="1" indent="1"/>
    </xf>
    <xf numFmtId="164" fontId="2" fillId="0" borderId="4" xfId="0" applyNumberFormat="1" applyFont="1" applyBorder="1" applyAlignment="1">
      <alignment horizontal="left" vertical="center" wrapText="1" indent="1"/>
    </xf>
    <xf numFmtId="0" fontId="2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38" fontId="4" fillId="9" borderId="2" xfId="0" applyNumberFormat="1" applyFont="1" applyFill="1" applyBorder="1" applyAlignment="1">
      <alignment horizontal="right"/>
    </xf>
    <xf numFmtId="3" fontId="4" fillId="9" borderId="2" xfId="0" applyNumberFormat="1" applyFont="1" applyFill="1" applyBorder="1" applyAlignment="1">
      <alignment horizontal="right"/>
    </xf>
    <xf numFmtId="38" fontId="2" fillId="9" borderId="2" xfId="0" applyNumberFormat="1" applyFont="1" applyFill="1" applyBorder="1" applyAlignment="1">
      <alignment horizontal="right"/>
    </xf>
    <xf numFmtId="3" fontId="2" fillId="9" borderId="2" xfId="0" applyNumberFormat="1" applyFont="1" applyFill="1" applyBorder="1" applyAlignment="1">
      <alignment horizontal="right"/>
    </xf>
    <xf numFmtId="38" fontId="2" fillId="9" borderId="2" xfId="0" applyNumberFormat="1" applyFont="1" applyFill="1" applyBorder="1" applyAlignment="1"/>
    <xf numFmtId="38" fontId="4" fillId="9" borderId="2" xfId="0" applyNumberFormat="1" applyFont="1" applyFill="1" applyBorder="1" applyAlignment="1">
      <alignment horizontal="right" vertical="center"/>
    </xf>
    <xf numFmtId="38" fontId="4" fillId="9" borderId="2" xfId="0" applyNumberFormat="1" applyFont="1" applyFill="1" applyBorder="1" applyAlignment="1">
      <alignment vertical="center"/>
    </xf>
    <xf numFmtId="38" fontId="2" fillId="9" borderId="2" xfId="0" applyNumberFormat="1" applyFont="1" applyFill="1" applyBorder="1" applyAlignment="1">
      <alignment vertical="center"/>
    </xf>
    <xf numFmtId="165" fontId="1" fillId="9" borderId="2" xfId="0" applyNumberFormat="1" applyFont="1" applyFill="1" applyBorder="1" applyAlignment="1">
      <alignment horizontal="right" vertical="center"/>
    </xf>
    <xf numFmtId="166" fontId="1" fillId="9" borderId="2" xfId="0" applyNumberFormat="1" applyFont="1" applyFill="1" applyBorder="1" applyAlignment="1">
      <alignment vertical="center"/>
    </xf>
    <xf numFmtId="167" fontId="1" fillId="9" borderId="2" xfId="0" applyNumberFormat="1" applyFont="1" applyFill="1" applyBorder="1" applyAlignment="1">
      <alignment horizontal="right" vertical="center"/>
    </xf>
    <xf numFmtId="3" fontId="1" fillId="9" borderId="2" xfId="0" applyNumberFormat="1" applyFont="1" applyFill="1" applyBorder="1" applyAlignment="1">
      <alignment vertical="center"/>
    </xf>
    <xf numFmtId="166" fontId="2" fillId="9" borderId="2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10" borderId="3" xfId="0" applyFont="1" applyFill="1" applyBorder="1" applyAlignment="1">
      <alignment horizontal="left" vertical="center" wrapText="1" indent="1"/>
    </xf>
    <xf numFmtId="0" fontId="1" fillId="10" borderId="2" xfId="0" applyFont="1" applyFill="1" applyBorder="1" applyAlignment="1">
      <alignment horizontal="left" vertical="center" wrapText="1" indent="1"/>
    </xf>
    <xf numFmtId="0" fontId="1" fillId="11" borderId="3" xfId="0" applyFont="1" applyFill="1" applyBorder="1" applyAlignment="1">
      <alignment horizontal="left" vertical="center" wrapText="1" indent="1"/>
    </xf>
    <xf numFmtId="0" fontId="1" fillId="12" borderId="2" xfId="0" applyFont="1" applyFill="1" applyBorder="1" applyAlignment="1">
      <alignment horizontal="left" vertical="center" wrapText="1" indent="1"/>
    </xf>
    <xf numFmtId="0" fontId="1" fillId="0" borderId="4" xfId="0" applyFont="1" applyBorder="1" applyAlignment="1">
      <alignment horizontal="right" vertical="center" wrapText="1" indent="1"/>
    </xf>
    <xf numFmtId="0" fontId="1" fillId="0" borderId="0" xfId="0" applyFont="1" applyAlignment="1">
      <alignment horizontal="left"/>
    </xf>
    <xf numFmtId="0" fontId="1" fillId="10" borderId="4" xfId="0" applyFont="1" applyFill="1" applyBorder="1" applyAlignment="1">
      <alignment horizontal="right" vertical="center" wrapText="1" indent="1"/>
    </xf>
    <xf numFmtId="0" fontId="1" fillId="10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 wrapText="1"/>
    </xf>
    <xf numFmtId="3" fontId="1" fillId="9" borderId="2" xfId="0" applyNumberFormat="1" applyFont="1" applyFill="1" applyBorder="1" applyAlignment="1">
      <alignment horizontal="center" vertical="center"/>
    </xf>
    <xf numFmtId="38" fontId="4" fillId="0" borderId="2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4" xfId="0" applyNumberFormat="1" applyFont="1" applyBorder="1" applyAlignment="1">
      <alignment horizontal="left" vertical="center" wrapText="1" indent="1"/>
    </xf>
    <xf numFmtId="164" fontId="2" fillId="7" borderId="3" xfId="0" applyNumberFormat="1" applyFont="1" applyFill="1" applyBorder="1" applyAlignment="1">
      <alignment horizontal="left" vertical="center" wrapText="1"/>
    </xf>
    <xf numFmtId="164" fontId="2" fillId="7" borderId="4" xfId="0" applyNumberFormat="1" applyFont="1" applyFill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left" vertical="center" wrapText="1" indent="1"/>
    </xf>
    <xf numFmtId="164" fontId="2" fillId="0" borderId="4" xfId="0" applyNumberFormat="1" applyFont="1" applyBorder="1" applyAlignment="1">
      <alignment horizontal="left" vertical="center" wrapText="1" indent="1"/>
    </xf>
    <xf numFmtId="164" fontId="1" fillId="10" borderId="3" xfId="0" applyNumberFormat="1" applyFont="1" applyFill="1" applyBorder="1" applyAlignment="1">
      <alignment horizontal="left" vertical="center" wrapText="1" indent="1"/>
    </xf>
    <xf numFmtId="164" fontId="1" fillId="10" borderId="4" xfId="0" applyNumberFormat="1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59375" y="137583"/>
          <a:ext cx="1097915" cy="948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59375" y="137583"/>
          <a:ext cx="1097915" cy="948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5575" y="137583"/>
          <a:ext cx="1097915" cy="948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59375" y="137583"/>
          <a:ext cx="1097915" cy="948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59375" y="137583"/>
          <a:ext cx="1097915" cy="948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59375" y="137583"/>
          <a:ext cx="1097915" cy="948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59375" y="137583"/>
          <a:ext cx="1097915" cy="948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59375" y="137583"/>
          <a:ext cx="1097915" cy="948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59375" y="137583"/>
          <a:ext cx="1097915" cy="948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59375" y="137583"/>
          <a:ext cx="1097915" cy="948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59375" y="137583"/>
          <a:ext cx="1097915" cy="948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D54"/>
  <sheetViews>
    <sheetView showGridLines="0" tabSelected="1" zoomScale="90" zoomScaleNormal="90" workbookViewId="0">
      <selection activeCell="C6" sqref="C6"/>
    </sheetView>
  </sheetViews>
  <sheetFormatPr defaultColWidth="9" defaultRowHeight="15.5" x14ac:dyDescent="0.35"/>
  <cols>
    <col min="1" max="1" width="4.5" style="69" customWidth="1"/>
    <col min="2" max="2" width="53.58203125" style="70" customWidth="1"/>
    <col min="3" max="5" width="11.33203125" style="70" customWidth="1"/>
    <col min="6" max="6" width="9.75" style="69" customWidth="1"/>
    <col min="7" max="7" width="9.75" style="77" customWidth="1"/>
    <col min="8" max="19" width="9.75" style="72" customWidth="1"/>
    <col min="20" max="21" width="11.33203125" style="45" customWidth="1"/>
    <col min="22" max="34" width="9.75" style="45" customWidth="1"/>
    <col min="35" max="133" width="7.08203125" style="45" customWidth="1"/>
    <col min="134" max="16384" width="9" style="45"/>
  </cols>
  <sheetData>
    <row r="1" spans="1:30" s="5" customFormat="1" x14ac:dyDescent="0.35">
      <c r="A1" s="1"/>
      <c r="B1" s="2" t="s">
        <v>0</v>
      </c>
      <c r="C1" s="2"/>
      <c r="D1" s="2"/>
      <c r="E1" s="2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30" s="5" customFormat="1" x14ac:dyDescent="0.35">
      <c r="A2" s="1"/>
      <c r="B2" s="2" t="s">
        <v>1</v>
      </c>
      <c r="C2" s="2"/>
      <c r="D2" s="2"/>
      <c r="E2" s="2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8" customFormat="1" x14ac:dyDescent="0.35">
      <c r="A3" s="6"/>
      <c r="B3" s="7" t="s">
        <v>2</v>
      </c>
      <c r="C3" s="7"/>
      <c r="D3" s="7"/>
    </row>
    <row r="4" spans="1:30" s="8" customFormat="1" x14ac:dyDescent="0.35">
      <c r="A4" s="6"/>
      <c r="B4" s="9" t="s">
        <v>3</v>
      </c>
      <c r="C4" s="9"/>
      <c r="D4" s="10"/>
      <c r="E4" s="10"/>
      <c r="F4" s="1"/>
      <c r="G4" s="1"/>
    </row>
    <row r="5" spans="1:30" s="8" customFormat="1" x14ac:dyDescent="0.35">
      <c r="A5" s="6"/>
      <c r="B5" s="9"/>
      <c r="C5" s="11"/>
      <c r="D5" s="10"/>
      <c r="E5" s="10"/>
      <c r="F5"/>
      <c r="G5"/>
      <c r="H5"/>
      <c r="I5"/>
      <c r="J5"/>
      <c r="K5"/>
      <c r="L5"/>
      <c r="M5"/>
      <c r="N5"/>
    </row>
    <row r="6" spans="1:30" s="8" customFormat="1" ht="15.75" customHeight="1" x14ac:dyDescent="0.35">
      <c r="B6" s="2" t="s">
        <v>83</v>
      </c>
      <c r="C6" s="2"/>
      <c r="D6" s="2"/>
      <c r="E6" s="2"/>
      <c r="F6"/>
      <c r="G6"/>
      <c r="H6"/>
      <c r="I6"/>
      <c r="J6"/>
      <c r="K6"/>
      <c r="L6"/>
      <c r="M6"/>
      <c r="N6"/>
      <c r="O6" s="13"/>
      <c r="P6" s="13"/>
      <c r="Q6" s="13"/>
      <c r="R6" s="13"/>
      <c r="S6" s="13"/>
      <c r="W6" s="14"/>
      <c r="X6" s="12"/>
      <c r="Y6" s="11"/>
      <c r="Z6" s="11"/>
      <c r="AA6" s="11"/>
      <c r="AB6" s="15"/>
    </row>
    <row r="7" spans="1:30" s="8" customFormat="1" x14ac:dyDescent="0.35">
      <c r="B7"/>
      <c r="C7"/>
      <c r="D7"/>
      <c r="E7"/>
      <c r="F7"/>
      <c r="G7"/>
      <c r="H7"/>
      <c r="I7"/>
      <c r="J7" s="17"/>
      <c r="L7" s="18"/>
      <c r="M7" s="18"/>
      <c r="N7" s="18"/>
      <c r="O7" s="18"/>
      <c r="P7" s="18"/>
      <c r="Q7" s="18"/>
      <c r="R7" s="18"/>
      <c r="S7" s="18"/>
      <c r="W7" s="19"/>
      <c r="X7" s="20"/>
      <c r="Y7" s="20"/>
    </row>
    <row r="8" spans="1:30" s="8" customFormat="1" x14ac:dyDescent="0.35">
      <c r="B8" s="21"/>
      <c r="C8" s="21"/>
      <c r="D8" s="21"/>
      <c r="E8" s="21"/>
      <c r="F8" s="22"/>
      <c r="G8" s="23" t="s">
        <v>4</v>
      </c>
      <c r="H8" s="24"/>
      <c r="I8" s="25"/>
      <c r="J8" s="25"/>
      <c r="K8" s="26" t="s">
        <v>5</v>
      </c>
      <c r="L8" s="15"/>
      <c r="M8" s="15"/>
      <c r="N8" s="15"/>
      <c r="O8" s="15"/>
      <c r="P8" s="15"/>
      <c r="Q8" s="15"/>
      <c r="R8" s="15"/>
      <c r="S8" s="15"/>
      <c r="W8" s="27"/>
      <c r="AA8" s="26"/>
      <c r="AB8" s="15"/>
      <c r="AC8" s="15"/>
      <c r="AD8" s="15"/>
    </row>
    <row r="9" spans="1:30" s="32" customFormat="1" ht="31.5" customHeight="1" x14ac:dyDescent="0.35">
      <c r="A9" s="28" t="s">
        <v>6</v>
      </c>
      <c r="B9" s="29" t="s">
        <v>7</v>
      </c>
      <c r="C9" s="30"/>
      <c r="D9" s="30"/>
      <c r="E9" s="30"/>
      <c r="F9" s="31" t="s">
        <v>8</v>
      </c>
      <c r="G9" s="31" t="s">
        <v>9</v>
      </c>
      <c r="H9" s="31" t="s">
        <v>10</v>
      </c>
      <c r="I9" s="31" t="s">
        <v>11</v>
      </c>
      <c r="J9" s="31" t="s">
        <v>12</v>
      </c>
      <c r="K9" s="31" t="s">
        <v>13</v>
      </c>
      <c r="L9" s="31" t="s">
        <v>14</v>
      </c>
      <c r="M9" s="31" t="s">
        <v>15</v>
      </c>
      <c r="N9" s="31" t="s">
        <v>16</v>
      </c>
      <c r="O9" s="31" t="s">
        <v>17</v>
      </c>
      <c r="P9" s="31" t="s">
        <v>18</v>
      </c>
      <c r="Q9" s="31" t="s">
        <v>19</v>
      </c>
      <c r="R9" s="31" t="s">
        <v>20</v>
      </c>
      <c r="S9" s="31" t="s">
        <v>21</v>
      </c>
    </row>
    <row r="10" spans="1:30" s="40" customFormat="1" ht="15.75" customHeight="1" x14ac:dyDescent="0.35">
      <c r="A10" s="33"/>
      <c r="B10" s="83" t="s">
        <v>22</v>
      </c>
      <c r="C10" s="84"/>
      <c r="D10" s="84"/>
      <c r="E10" s="84"/>
      <c r="F10" s="36" t="s">
        <v>23</v>
      </c>
      <c r="G10" s="37"/>
      <c r="H10" s="38" t="s">
        <v>24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30" ht="15.75" customHeight="1" x14ac:dyDescent="0.35">
      <c r="A11" s="41">
        <v>1</v>
      </c>
      <c r="B11" s="102" t="s">
        <v>72</v>
      </c>
      <c r="C11"/>
      <c r="D11"/>
      <c r="E11"/>
      <c r="F11" s="93">
        <f>SUM(ALA!F11,BIG!F11,GRI!F11,HEA!F11,LOD!F11,LOM!F11,PAL!F11,PLU!F11,POR!F11,UKI!F11)</f>
        <v>515.16300000000001</v>
      </c>
      <c r="G11" s="93">
        <f>SUM(ALA!G11,BIG!G11,GRI!G11,HEA!G11,LOD!G11,LOM!G11,PAL!G11,PLU!G11,POR!G11,UKI!G11)</f>
        <v>464.31200000000001</v>
      </c>
      <c r="H11" s="44">
        <f>SUM(ALA!H11,BIG!H11,GRI!H11,HEA!H11,LOD!H11,LOM!H11,PAL!H11,PLU!H11,POR!H11,UKI!H11)</f>
        <v>472.9932</v>
      </c>
      <c r="I11" s="44">
        <f>SUM(ALA!I11,BIG!I11,GRI!I11,HEA!I11,LOD!I11,LOM!I11,PAL!I11,PLU!I11,POR!I11,UKI!I11)</f>
        <v>472.61460000000005</v>
      </c>
      <c r="J11" s="44">
        <f>SUM(ALA!J11,BIG!J11,GRI!J11,HEA!J11,LOD!J11,LOM!J11,PAL!J11,PLU!J11,POR!J11,UKI!J11)</f>
        <v>472.14419999999996</v>
      </c>
      <c r="K11" s="44">
        <f>SUM(ALA!K11,BIG!K11,GRI!K11,HEA!K11,LOD!K11,LOM!K11,PAL!K11,PLU!K11,POR!K11,UKI!K11)</f>
        <v>471.14149999999995</v>
      </c>
      <c r="L11" s="44">
        <f>SUM(ALA!L11,BIG!L11,GRI!L11,HEA!L11,LOD!L11,LOM!L11,PAL!L11,PLU!L11,POR!L11,UKI!L11)</f>
        <v>470.0419</v>
      </c>
      <c r="M11" s="44">
        <f>SUM(ALA!M11,BIG!M11,GRI!M11,HEA!M11,LOD!M11,LOM!M11,PAL!M11,PLU!M11,POR!M11,UKI!M11)</f>
        <v>468.73249999999996</v>
      </c>
      <c r="N11" s="44">
        <f>SUM(ALA!N11,BIG!N11,GRI!N11,HEA!N11,LOD!N11,LOM!N11,PAL!N11,PLU!N11,POR!N11,UKI!N11)</f>
        <v>467.34199999999993</v>
      </c>
      <c r="O11" s="44">
        <f>SUM(ALA!O11,BIG!O11,GRI!O11,HEA!O11,LOD!O11,LOM!O11,PAL!O11,PLU!O11,POR!O11,UKI!O11)</f>
        <v>465.78829999999988</v>
      </c>
      <c r="P11" s="44">
        <f>SUM(ALA!P11,BIG!P11,GRI!P11,HEA!P11,LOD!P11,LOM!P11,PAL!P11,PLU!P11,POR!P11,UKI!P11)</f>
        <v>464.16049999999996</v>
      </c>
      <c r="Q11" s="44">
        <f>SUM(ALA!Q11,BIG!Q11,GRI!Q11,HEA!Q11,LOD!Q11,LOM!Q11,PAL!Q11,PLU!Q11,POR!Q11,UKI!Q11)</f>
        <v>462.47660000000002</v>
      </c>
      <c r="R11" s="44">
        <f>SUM(ALA!R11,BIG!R11,GRI!R11,HEA!R11,LOD!R11,LOM!R11,PAL!R11,PLU!R11,POR!R11,UKI!R11)</f>
        <v>460.77520000000004</v>
      </c>
      <c r="S11" s="44">
        <f>SUM(ALA!S11,BIG!S11,GRI!S11,HEA!S11,LOD!S11,LOM!S11,PAL!S11,PLU!S11,POR!S11,UKI!S11)</f>
        <v>459.04449999999991</v>
      </c>
    </row>
    <row r="12" spans="1:30" ht="15.75" customHeight="1" x14ac:dyDescent="0.35">
      <c r="A12" s="46" t="s">
        <v>25</v>
      </c>
      <c r="B12" s="104" t="s">
        <v>26</v>
      </c>
      <c r="C12" s="43"/>
      <c r="D12" s="43"/>
      <c r="E12" s="43"/>
      <c r="F12" s="88"/>
      <c r="G12" s="89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30" ht="15.75" customHeight="1" x14ac:dyDescent="0.35">
      <c r="A13" s="46" t="s">
        <v>27</v>
      </c>
      <c r="B13" s="104" t="s">
        <v>28</v>
      </c>
      <c r="C13" s="110" t="s">
        <v>73</v>
      </c>
      <c r="D13" s="107" t="s">
        <v>74</v>
      </c>
      <c r="E13" s="43"/>
      <c r="F13" s="88"/>
      <c r="G13" s="89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30" ht="15.75" customHeight="1" x14ac:dyDescent="0.35">
      <c r="A14" s="41" t="s">
        <v>29</v>
      </c>
      <c r="B14" s="103" t="s">
        <v>30</v>
      </c>
      <c r="C14" s="110" t="s">
        <v>75</v>
      </c>
      <c r="D14" s="43"/>
      <c r="E14" s="43"/>
      <c r="F14" s="88"/>
      <c r="G14" s="88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1:30" ht="15.75" customHeight="1" x14ac:dyDescent="0.35">
      <c r="A15" s="46" t="s">
        <v>31</v>
      </c>
      <c r="B15" s="105" t="s">
        <v>32</v>
      </c>
      <c r="C15" s="106"/>
      <c r="D15" s="43"/>
      <c r="E15" s="43"/>
      <c r="F15" s="88"/>
      <c r="G15" s="89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30" ht="15.75" customHeight="1" x14ac:dyDescent="0.35">
      <c r="A16" s="41" t="s">
        <v>33</v>
      </c>
      <c r="B16" s="105" t="s">
        <v>34</v>
      </c>
      <c r="C16" s="106"/>
      <c r="D16" s="43"/>
      <c r="E16" s="43"/>
      <c r="F16" s="88"/>
      <c r="G16" s="88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19" ht="15.75" customHeight="1" x14ac:dyDescent="0.35">
      <c r="A17" s="46">
        <v>3</v>
      </c>
      <c r="B17" s="42" t="s">
        <v>35</v>
      </c>
      <c r="C17" s="106"/>
      <c r="D17" s="43"/>
      <c r="E17" s="43"/>
      <c r="F17" s="48"/>
      <c r="G17" s="49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ht="15.75" customHeight="1" x14ac:dyDescent="0.35">
      <c r="A18" s="41">
        <v>4</v>
      </c>
      <c r="B18" s="42" t="s">
        <v>36</v>
      </c>
      <c r="C18" s="106"/>
      <c r="D18" s="43"/>
      <c r="E18" s="43"/>
      <c r="F18" s="88"/>
      <c r="G18" s="88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1:19" ht="15.75" customHeight="1" x14ac:dyDescent="0.3">
      <c r="A19" s="46">
        <v>5</v>
      </c>
      <c r="B19" s="42" t="s">
        <v>37</v>
      </c>
      <c r="C19" s="108" t="s">
        <v>77</v>
      </c>
      <c r="D19" s="109" t="s">
        <v>76</v>
      </c>
      <c r="E19" s="43"/>
      <c r="F19" s="90">
        <f>F11+F17+F18</f>
        <v>515.16300000000001</v>
      </c>
      <c r="G19" s="91">
        <f>G11+G17+G18</f>
        <v>464.31200000000001</v>
      </c>
      <c r="H19" s="51">
        <f t="shared" ref="H19:S19" si="0">H11+H17+H18</f>
        <v>472.9932</v>
      </c>
      <c r="I19" s="51">
        <f t="shared" si="0"/>
        <v>472.61460000000005</v>
      </c>
      <c r="J19" s="51">
        <f t="shared" si="0"/>
        <v>472.14419999999996</v>
      </c>
      <c r="K19" s="51">
        <f t="shared" si="0"/>
        <v>471.14149999999995</v>
      </c>
      <c r="L19" s="51">
        <f t="shared" si="0"/>
        <v>470.0419</v>
      </c>
      <c r="M19" s="51">
        <f t="shared" si="0"/>
        <v>468.73249999999996</v>
      </c>
      <c r="N19" s="51">
        <f t="shared" si="0"/>
        <v>467.34199999999993</v>
      </c>
      <c r="O19" s="51">
        <f t="shared" si="0"/>
        <v>465.78829999999988</v>
      </c>
      <c r="P19" s="51">
        <f t="shared" si="0"/>
        <v>464.16049999999996</v>
      </c>
      <c r="Q19" s="51">
        <f t="shared" si="0"/>
        <v>462.47660000000002</v>
      </c>
      <c r="R19" s="51">
        <f t="shared" si="0"/>
        <v>460.77520000000004</v>
      </c>
      <c r="S19" s="51">
        <f t="shared" si="0"/>
        <v>459.04449999999991</v>
      </c>
    </row>
    <row r="20" spans="1:19" ht="15.75" customHeight="1" x14ac:dyDescent="0.35">
      <c r="A20" s="41">
        <v>6</v>
      </c>
      <c r="B20" s="42" t="s">
        <v>38</v>
      </c>
      <c r="E20" s="43"/>
      <c r="F20" s="88"/>
      <c r="G20" s="88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19" ht="15.75" customHeight="1" x14ac:dyDescent="0.3">
      <c r="A21" s="46">
        <v>7</v>
      </c>
      <c r="B21" s="42" t="s">
        <v>39</v>
      </c>
      <c r="C21" s="108" t="s">
        <v>77</v>
      </c>
      <c r="D21" s="109" t="s">
        <v>78</v>
      </c>
      <c r="E21" s="43"/>
      <c r="F21" s="90">
        <f>F19+F20</f>
        <v>515.16300000000001</v>
      </c>
      <c r="G21" s="91">
        <f>G19+G20</f>
        <v>464.31200000000001</v>
      </c>
      <c r="H21" s="51">
        <f t="shared" ref="H21:S21" si="1">H19+H20</f>
        <v>472.9932</v>
      </c>
      <c r="I21" s="51">
        <f>I19+I20</f>
        <v>472.61460000000005</v>
      </c>
      <c r="J21" s="51">
        <f t="shared" si="1"/>
        <v>472.14419999999996</v>
      </c>
      <c r="K21" s="51">
        <f t="shared" si="1"/>
        <v>471.14149999999995</v>
      </c>
      <c r="L21" s="51">
        <f t="shared" si="1"/>
        <v>470.0419</v>
      </c>
      <c r="M21" s="51">
        <f t="shared" si="1"/>
        <v>468.73249999999996</v>
      </c>
      <c r="N21" s="51">
        <f t="shared" si="1"/>
        <v>467.34199999999993</v>
      </c>
      <c r="O21" s="51">
        <f t="shared" si="1"/>
        <v>465.78829999999988</v>
      </c>
      <c r="P21" s="51">
        <f t="shared" si="1"/>
        <v>464.16049999999996</v>
      </c>
      <c r="Q21" s="51">
        <f t="shared" si="1"/>
        <v>462.47660000000002</v>
      </c>
      <c r="R21" s="51">
        <f t="shared" si="1"/>
        <v>460.77520000000004</v>
      </c>
      <c r="S21" s="51">
        <f t="shared" si="1"/>
        <v>459.04449999999991</v>
      </c>
    </row>
    <row r="22" spans="1:19" ht="15.75" customHeight="1" x14ac:dyDescent="0.3">
      <c r="A22" s="41">
        <v>8</v>
      </c>
      <c r="B22" s="42" t="s">
        <v>40</v>
      </c>
      <c r="C22" s="108" t="s">
        <v>79</v>
      </c>
      <c r="D22" s="112" t="s">
        <v>80</v>
      </c>
      <c r="E22" s="43"/>
      <c r="F22" s="90">
        <f>F21*0.15</f>
        <v>77.274450000000002</v>
      </c>
      <c r="G22" s="92">
        <f t="shared" ref="G22:S22" si="2">G21*0.15</f>
        <v>69.646799999999999</v>
      </c>
      <c r="H22" s="50">
        <f t="shared" si="2"/>
        <v>70.948979999999992</v>
      </c>
      <c r="I22" s="50">
        <f t="shared" si="2"/>
        <v>70.892189999999999</v>
      </c>
      <c r="J22" s="50">
        <f t="shared" si="2"/>
        <v>70.821629999999985</v>
      </c>
      <c r="K22" s="50">
        <f t="shared" si="2"/>
        <v>70.671224999999993</v>
      </c>
      <c r="L22" s="50">
        <f t="shared" si="2"/>
        <v>70.506284999999991</v>
      </c>
      <c r="M22" s="50">
        <f t="shared" si="2"/>
        <v>70.309874999999991</v>
      </c>
      <c r="N22" s="50">
        <f t="shared" si="2"/>
        <v>70.101299999999981</v>
      </c>
      <c r="O22" s="50">
        <f t="shared" si="2"/>
        <v>69.868244999999973</v>
      </c>
      <c r="P22" s="50">
        <f t="shared" si="2"/>
        <v>69.624074999999991</v>
      </c>
      <c r="Q22" s="50">
        <f t="shared" si="2"/>
        <v>69.371489999999994</v>
      </c>
      <c r="R22" s="50">
        <f t="shared" si="2"/>
        <v>69.116280000000003</v>
      </c>
      <c r="S22" s="50">
        <f t="shared" si="2"/>
        <v>68.856674999999981</v>
      </c>
    </row>
    <row r="23" spans="1:19" ht="15.75" customHeight="1" x14ac:dyDescent="0.35">
      <c r="A23" s="46">
        <v>9</v>
      </c>
      <c r="B23" s="42" t="s">
        <v>41</v>
      </c>
      <c r="C23" s="106"/>
      <c r="D23" s="111"/>
      <c r="E23" s="43"/>
      <c r="F23" s="88"/>
      <c r="G23" s="89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1:19" ht="15.75" customHeight="1" x14ac:dyDescent="0.35">
      <c r="A24" s="41">
        <v>10</v>
      </c>
      <c r="B24" s="42" t="s">
        <v>42</v>
      </c>
      <c r="C24" s="106"/>
      <c r="D24" s="111"/>
      <c r="E24" s="43"/>
      <c r="F24" s="88"/>
      <c r="G24" s="88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19" ht="15.75" customHeight="1" x14ac:dyDescent="0.3">
      <c r="A25" s="46">
        <v>11</v>
      </c>
      <c r="B25" s="42" t="s">
        <v>43</v>
      </c>
      <c r="C25" s="106"/>
      <c r="D25" s="111"/>
      <c r="E25" s="43"/>
      <c r="F25" s="90">
        <f>F21+F22+F23+F24</f>
        <v>592.43745000000001</v>
      </c>
      <c r="G25" s="91">
        <f>G21+G22+G23+G24</f>
        <v>533.9588</v>
      </c>
      <c r="H25" s="51">
        <f t="shared" ref="H25:S25" si="3">H21+H22+H23+H24</f>
        <v>543.94218000000001</v>
      </c>
      <c r="I25" s="51">
        <f t="shared" si="3"/>
        <v>543.50679000000002</v>
      </c>
      <c r="J25" s="51">
        <f t="shared" si="3"/>
        <v>542.96582999999998</v>
      </c>
      <c r="K25" s="51">
        <f t="shared" si="3"/>
        <v>541.812725</v>
      </c>
      <c r="L25" s="51">
        <f t="shared" si="3"/>
        <v>540.54818499999999</v>
      </c>
      <c r="M25" s="51">
        <f t="shared" si="3"/>
        <v>539.04237499999999</v>
      </c>
      <c r="N25" s="51">
        <f t="shared" si="3"/>
        <v>537.44329999999991</v>
      </c>
      <c r="O25" s="51">
        <f t="shared" si="3"/>
        <v>535.65654499999982</v>
      </c>
      <c r="P25" s="51">
        <f t="shared" si="3"/>
        <v>533.7845749999999</v>
      </c>
      <c r="Q25" s="51">
        <f t="shared" si="3"/>
        <v>531.84808999999996</v>
      </c>
      <c r="R25" s="51">
        <f t="shared" si="3"/>
        <v>529.89148</v>
      </c>
      <c r="S25" s="51">
        <f t="shared" si="3"/>
        <v>527.90117499999985</v>
      </c>
    </row>
    <row r="26" spans="1:19" ht="15" customHeight="1" x14ac:dyDescent="0.35">
      <c r="A26" s="52"/>
      <c r="B26" s="53"/>
      <c r="C26" s="54"/>
      <c r="D26" s="54"/>
      <c r="E26" s="54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</row>
    <row r="27" spans="1:19" ht="15" customHeight="1" x14ac:dyDescent="0.35">
      <c r="A27" s="57" t="s">
        <v>6</v>
      </c>
      <c r="B27" s="117" t="s">
        <v>44</v>
      </c>
      <c r="C27" s="118"/>
      <c r="D27" s="118"/>
      <c r="E27" s="118"/>
      <c r="F27" s="58"/>
      <c r="G27" s="58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19" ht="15" customHeight="1" x14ac:dyDescent="0.35">
      <c r="A28" s="60"/>
      <c r="B28" s="119" t="s">
        <v>45</v>
      </c>
      <c r="C28" s="120"/>
      <c r="D28" s="120"/>
      <c r="E28" s="120"/>
      <c r="F28" s="61" t="s">
        <v>46</v>
      </c>
      <c r="G28" s="62"/>
      <c r="H28" s="38" t="s">
        <v>24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1:19" ht="15" customHeight="1" x14ac:dyDescent="0.35">
      <c r="A29" s="41">
        <v>12</v>
      </c>
      <c r="B29" s="121" t="s">
        <v>82</v>
      </c>
      <c r="C29" s="122"/>
      <c r="D29" s="122"/>
      <c r="E29" s="122"/>
      <c r="F29" s="93">
        <f>SUM(ALA!F29,BIG!F29,GRI!F29,HEA!F29,LOD!F29,LOM!F29,PAL!F29,PLU!F29,POR!F29,UKI!F29)</f>
        <v>2383.4690000000001</v>
      </c>
      <c r="G29" s="93">
        <f>SUM(ALA!G29,BIG!G29,GRI!G29,HEA!G29,LOD!G29,LOM!G29,PAL!G29,PLU!G29,POR!G29,UKI!G29)</f>
        <v>2310.5310000000004</v>
      </c>
      <c r="H29" s="114">
        <f>SUM(ALA!H29,BIG!H29,GRI!H29,HEA!H29,LOD!H29,LOM!H29,PAL!H29,PLU!H29,POR!H29,UKI!H29)</f>
        <v>2368.4324860596298</v>
      </c>
      <c r="I29" s="114">
        <f>SUM(ALA!I29,BIG!I29,GRI!I29,HEA!I29,LOD!I29,LOM!I29,PAL!I29,PLU!I29,POR!I29,UKI!I29)</f>
        <v>2374.7621370622601</v>
      </c>
      <c r="J29" s="114">
        <f>SUM(ALA!J29,BIG!J29,GRI!J29,HEA!J29,LOD!J29,LOM!J29,PAL!J29,PLU!J29,POR!J29,UKI!J29)</f>
        <v>2376.8946832621605</v>
      </c>
      <c r="K29" s="114">
        <f>SUM(ALA!K29,BIG!K29,GRI!K29,HEA!K29,LOD!K29,LOM!K29,PAL!K29,PLU!K29,POR!K29,UKI!K29)</f>
        <v>2375.9083892783992</v>
      </c>
      <c r="L29" s="114">
        <f>SUM(ALA!L29,BIG!L29,GRI!L29,HEA!L29,LOD!L29,LOM!L29,PAL!L29,PLU!L29,POR!L29,UKI!L29)</f>
        <v>2374.2879771251401</v>
      </c>
      <c r="M29" s="114">
        <f>SUM(ALA!M29,BIG!M29,GRI!M29,HEA!M29,LOD!M29,LOM!M29,PAL!M29,PLU!M29,POR!M29,UKI!M29)</f>
        <v>2373.6195177468899</v>
      </c>
      <c r="N29" s="114">
        <f>SUM(ALA!N29,BIG!N29,GRI!N29,HEA!N29,LOD!N29,LOM!N29,PAL!N29,PLU!N29,POR!N29,UKI!N29)</f>
        <v>2369.8946823019801</v>
      </c>
      <c r="O29" s="114">
        <f>SUM(ALA!O29,BIG!O29,GRI!O29,HEA!O29,LOD!O29,LOM!O29,PAL!O29,PLU!O29,POR!O29,UKI!O29)</f>
        <v>2367.1242458368197</v>
      </c>
      <c r="P29" s="114">
        <f>SUM(ALA!P29,BIG!P29,GRI!P29,HEA!P29,LOD!P29,LOM!P29,PAL!P29,PLU!P29,POR!P29,UKI!P29)</f>
        <v>2364.8406412621603</v>
      </c>
      <c r="Q29" s="114">
        <f>SUM(ALA!Q29,BIG!Q29,GRI!Q29,HEA!Q29,LOD!Q29,LOM!Q29,PAL!Q29,PLU!Q29,POR!Q29,UKI!Q29)</f>
        <v>2363.3476410369199</v>
      </c>
      <c r="R29" s="114">
        <f>SUM(ALA!R29,BIG!R29,GRI!R29,HEA!R29,LOD!R29,LOM!R29,PAL!R29,PLU!R29,POR!R29,UKI!R29)</f>
        <v>2360.2983430426202</v>
      </c>
      <c r="S29" s="114">
        <f>SUM(ALA!S29,BIG!S29,GRI!S29,HEA!S29,LOD!S29,LOM!S29,PAL!S29,PLU!S29,POR!S29,UKI!S29)</f>
        <v>2360.2983430426202</v>
      </c>
    </row>
    <row r="30" spans="1:19" ht="15" customHeight="1" x14ac:dyDescent="0.35">
      <c r="A30" s="46" t="s">
        <v>47</v>
      </c>
      <c r="B30" s="115" t="s">
        <v>26</v>
      </c>
      <c r="C30" s="116"/>
      <c r="D30" s="116"/>
      <c r="E30" s="116"/>
      <c r="F30" s="93">
        <f>SUM(ALA!F30,BIG!F30,GRI!F30,HEA!F30,LOD!F30,LOM!F30,PAL!F30,PLU!F30,POR!F30,UKI!F30)</f>
        <v>0</v>
      </c>
      <c r="G30" s="93">
        <f>SUM(ALA!G30,BIG!G30,GRI!G30,HEA!G30,LOD!G30,LOM!G30,PAL!G30,PLU!G30,POR!G30,UKI!G30)</f>
        <v>0</v>
      </c>
      <c r="H30" s="114">
        <f>SUM(ALA!H30,BIG!H30,GRI!H30,HEA!H30,LOD!H30,LOM!H30,PAL!H30,PLU!H30,POR!H30,UKI!H30)</f>
        <v>0</v>
      </c>
      <c r="I30" s="114">
        <f>SUM(ALA!I30,BIG!I30,GRI!I30,HEA!I30,LOD!I30,LOM!I30,PAL!I30,PLU!I30,POR!I30,UKI!I30)</f>
        <v>0</v>
      </c>
      <c r="J30" s="114">
        <f>SUM(ALA!J30,BIG!J30,GRI!J30,HEA!J30,LOD!J30,LOM!J30,PAL!J30,PLU!J30,POR!J30,UKI!J30)</f>
        <v>0</v>
      </c>
      <c r="K30" s="114">
        <f>SUM(ALA!K30,BIG!K30,GRI!K30,HEA!K30,LOD!K30,LOM!K30,PAL!K30,PLU!K30,POR!K30,UKI!K30)</f>
        <v>0</v>
      </c>
      <c r="L30" s="114">
        <f>SUM(ALA!L30,BIG!L30,GRI!L30,HEA!L30,LOD!L30,LOM!L30,PAL!L30,PLU!L30,POR!L30,UKI!L30)</f>
        <v>0</v>
      </c>
      <c r="M30" s="114">
        <f>SUM(ALA!M30,BIG!M30,GRI!M30,HEA!M30,LOD!M30,LOM!M30,PAL!M30,PLU!M30,POR!M30,UKI!M30)</f>
        <v>0</v>
      </c>
      <c r="N30" s="114">
        <f>SUM(ALA!N30,BIG!N30,GRI!N30,HEA!N30,LOD!N30,LOM!N30,PAL!N30,PLU!N30,POR!N30,UKI!N30)</f>
        <v>0</v>
      </c>
      <c r="O30" s="114">
        <f>SUM(ALA!O30,BIG!O30,GRI!O30,HEA!O30,LOD!O30,LOM!O30,PAL!O30,PLU!O30,POR!O30,UKI!O30)</f>
        <v>0</v>
      </c>
      <c r="P30" s="114">
        <f>SUM(ALA!P30,BIG!P30,GRI!P30,HEA!P30,LOD!P30,LOM!P30,PAL!P30,PLU!P30,POR!P30,UKI!P30)</f>
        <v>0</v>
      </c>
      <c r="Q30" s="114">
        <f>SUM(ALA!Q30,BIG!Q30,GRI!Q30,HEA!Q30,LOD!Q30,LOM!Q30,PAL!Q30,PLU!Q30,POR!Q30,UKI!Q30)</f>
        <v>0</v>
      </c>
      <c r="R30" s="114">
        <f>SUM(ALA!R30,BIG!R30,GRI!R30,HEA!R30,LOD!R30,LOM!R30,PAL!R30,PLU!R30,POR!R30,UKI!R30)</f>
        <v>0</v>
      </c>
      <c r="S30" s="114">
        <f>SUM(ALA!S30,BIG!S30,GRI!S30,HEA!S30,LOD!S30,LOM!S30,PAL!S30,PLU!S30,POR!S30,UKI!S30)</f>
        <v>0</v>
      </c>
    </row>
    <row r="31" spans="1:19" ht="15" customHeight="1" x14ac:dyDescent="0.35">
      <c r="A31" s="46" t="s">
        <v>48</v>
      </c>
      <c r="B31" s="115" t="s">
        <v>28</v>
      </c>
      <c r="C31" s="116"/>
      <c r="D31" s="116"/>
      <c r="E31" s="116"/>
      <c r="F31" s="93">
        <f>SUM(ALA!F31,BIG!F31,GRI!F31,HEA!F31,LOD!F31,LOM!F31,PAL!F31,PLU!F31,POR!F31,UKI!F31)</f>
        <v>0</v>
      </c>
      <c r="G31" s="93">
        <f>SUM(ALA!G31,BIG!G31,GRI!G31,HEA!G31,LOD!G31,LOM!G31,PAL!G31,PLU!G31,POR!G31,UKI!G31)</f>
        <v>0</v>
      </c>
      <c r="H31" s="114">
        <f>SUM(ALA!H31,BIG!H31,GRI!H31,HEA!H31,LOD!H31,LOM!H31,PAL!H31,PLU!H31,POR!H31,UKI!H31)</f>
        <v>0</v>
      </c>
      <c r="I31" s="114">
        <f>SUM(ALA!I31,BIG!I31,GRI!I31,HEA!I31,LOD!I31,LOM!I31,PAL!I31,PLU!I31,POR!I31,UKI!I31)</f>
        <v>0</v>
      </c>
      <c r="J31" s="114">
        <f>SUM(ALA!J31,BIG!J31,GRI!J31,HEA!J31,LOD!J31,LOM!J31,PAL!J31,PLU!J31,POR!J31,UKI!J31)</f>
        <v>0</v>
      </c>
      <c r="K31" s="114">
        <f>SUM(ALA!K31,BIG!K31,GRI!K31,HEA!K31,LOD!K31,LOM!K31,PAL!K31,PLU!K31,POR!K31,UKI!K31)</f>
        <v>0</v>
      </c>
      <c r="L31" s="114">
        <f>SUM(ALA!L31,BIG!L31,GRI!L31,HEA!L31,LOD!L31,LOM!L31,PAL!L31,PLU!L31,POR!L31,UKI!L31)</f>
        <v>0</v>
      </c>
      <c r="M31" s="114">
        <f>SUM(ALA!M31,BIG!M31,GRI!M31,HEA!M31,LOD!M31,LOM!M31,PAL!M31,PLU!M31,POR!M31,UKI!M31)</f>
        <v>0</v>
      </c>
      <c r="N31" s="114">
        <f>SUM(ALA!N31,BIG!N31,GRI!N31,HEA!N31,LOD!N31,LOM!N31,PAL!N31,PLU!N31,POR!N31,UKI!N31)</f>
        <v>0</v>
      </c>
      <c r="O31" s="114">
        <f>SUM(ALA!O31,BIG!O31,GRI!O31,HEA!O31,LOD!O31,LOM!O31,PAL!O31,PLU!O31,POR!O31,UKI!O31)</f>
        <v>0</v>
      </c>
      <c r="P31" s="114">
        <f>SUM(ALA!P31,BIG!P31,GRI!P31,HEA!P31,LOD!P31,LOM!P31,PAL!P31,PLU!P31,POR!P31,UKI!P31)</f>
        <v>0</v>
      </c>
      <c r="Q31" s="114">
        <f>SUM(ALA!Q31,BIG!Q31,GRI!Q31,HEA!Q31,LOD!Q31,LOM!Q31,PAL!Q31,PLU!Q31,POR!Q31,UKI!Q31)</f>
        <v>0</v>
      </c>
      <c r="R31" s="114">
        <f>SUM(ALA!R31,BIG!R31,GRI!R31,HEA!R31,LOD!R31,LOM!R31,PAL!R31,PLU!R31,POR!R31,UKI!R31)</f>
        <v>0</v>
      </c>
      <c r="S31" s="114">
        <f>SUM(ALA!S31,BIG!S31,GRI!S31,HEA!S31,LOD!S31,LOM!S31,PAL!S31,PLU!S31,POR!S31,UKI!S31)</f>
        <v>0</v>
      </c>
    </row>
    <row r="32" spans="1:19" ht="15" customHeight="1" x14ac:dyDescent="0.35">
      <c r="A32" s="41" t="s">
        <v>49</v>
      </c>
      <c r="B32" s="115" t="s">
        <v>30</v>
      </c>
      <c r="C32" s="116"/>
      <c r="D32" s="116"/>
      <c r="E32" s="116"/>
      <c r="F32" s="93">
        <f>SUM(ALA!F32,BIG!F32,GRI!F32,HEA!F32,LOD!F32,LOM!F32,PAL!F32,PLU!F32,POR!F32,UKI!F32)</f>
        <v>0</v>
      </c>
      <c r="G32" s="93">
        <f>SUM(ALA!G32,BIG!G32,GRI!G32,HEA!G32,LOD!G32,LOM!G32,PAL!G32,PLU!G32,POR!G32,UKI!G32)</f>
        <v>0</v>
      </c>
      <c r="H32" s="114">
        <f>SUM(ALA!H32,BIG!H32,GRI!H32,HEA!H32,LOD!H32,LOM!H32,PAL!H32,PLU!H32,POR!H32,UKI!H32)</f>
        <v>0</v>
      </c>
      <c r="I32" s="114">
        <f>SUM(ALA!I32,BIG!I32,GRI!I32,HEA!I32,LOD!I32,LOM!I32,PAL!I32,PLU!I32,POR!I32,UKI!I32)</f>
        <v>0</v>
      </c>
      <c r="J32" s="114">
        <f>SUM(ALA!J32,BIG!J32,GRI!J32,HEA!J32,LOD!J32,LOM!J32,PAL!J32,PLU!J32,POR!J32,UKI!J32)</f>
        <v>0</v>
      </c>
      <c r="K32" s="114">
        <f>SUM(ALA!K32,BIG!K32,GRI!K32,HEA!K32,LOD!K32,LOM!K32,PAL!K32,PLU!K32,POR!K32,UKI!K32)</f>
        <v>0</v>
      </c>
      <c r="L32" s="114">
        <f>SUM(ALA!L32,BIG!L32,GRI!L32,HEA!L32,LOD!L32,LOM!L32,PAL!L32,PLU!L32,POR!L32,UKI!L32)</f>
        <v>0</v>
      </c>
      <c r="M32" s="114">
        <f>SUM(ALA!M32,BIG!M32,GRI!M32,HEA!M32,LOD!M32,LOM!M32,PAL!M32,PLU!M32,POR!M32,UKI!M32)</f>
        <v>0</v>
      </c>
      <c r="N32" s="114">
        <f>SUM(ALA!N32,BIG!N32,GRI!N32,HEA!N32,LOD!N32,LOM!N32,PAL!N32,PLU!N32,POR!N32,UKI!N32)</f>
        <v>0</v>
      </c>
      <c r="O32" s="114">
        <f>SUM(ALA!O32,BIG!O32,GRI!O32,HEA!O32,LOD!O32,LOM!O32,PAL!O32,PLU!O32,POR!O32,UKI!O32)</f>
        <v>0</v>
      </c>
      <c r="P32" s="114">
        <f>SUM(ALA!P32,BIG!P32,GRI!P32,HEA!P32,LOD!P32,LOM!P32,PAL!P32,PLU!P32,POR!P32,UKI!P32)</f>
        <v>0</v>
      </c>
      <c r="Q32" s="114">
        <f>SUM(ALA!Q32,BIG!Q32,GRI!Q32,HEA!Q32,LOD!Q32,LOM!Q32,PAL!Q32,PLU!Q32,POR!Q32,UKI!Q32)</f>
        <v>0</v>
      </c>
      <c r="R32" s="114">
        <f>SUM(ALA!R32,BIG!R32,GRI!R32,HEA!R32,LOD!R32,LOM!R32,PAL!R32,PLU!R32,POR!R32,UKI!R32)</f>
        <v>0</v>
      </c>
      <c r="S32" s="114">
        <f>SUM(ALA!S32,BIG!S32,GRI!S32,HEA!S32,LOD!S32,LOM!S32,PAL!S32,PLU!S32,POR!S32,UKI!S32)</f>
        <v>0</v>
      </c>
    </row>
    <row r="33" spans="1:19" ht="15" customHeight="1" x14ac:dyDescent="0.35">
      <c r="A33" s="46" t="s">
        <v>50</v>
      </c>
      <c r="B33" s="115" t="s">
        <v>32</v>
      </c>
      <c r="C33" s="116"/>
      <c r="D33" s="116"/>
      <c r="E33" s="116"/>
      <c r="F33" s="93">
        <f>SUM(ALA!F33,BIG!F33,GRI!F33,HEA!F33,LOD!F33,LOM!F33,PAL!F33,PLU!F33,POR!F33,UKI!F33)</f>
        <v>0</v>
      </c>
      <c r="G33" s="93">
        <f>SUM(ALA!G33,BIG!G33,GRI!G33,HEA!G33,LOD!G33,LOM!G33,PAL!G33,PLU!G33,POR!G33,UKI!G33)</f>
        <v>0</v>
      </c>
      <c r="H33" s="114">
        <f>SUM(ALA!H33,BIG!H33,GRI!H33,HEA!H33,LOD!H33,LOM!H33,PAL!H33,PLU!H33,POR!H33,UKI!H33)</f>
        <v>0</v>
      </c>
      <c r="I33" s="114">
        <f>SUM(ALA!I33,BIG!I33,GRI!I33,HEA!I33,LOD!I33,LOM!I33,PAL!I33,PLU!I33,POR!I33,UKI!I33)</f>
        <v>0</v>
      </c>
      <c r="J33" s="114">
        <f>SUM(ALA!J33,BIG!J33,GRI!J33,HEA!J33,LOD!J33,LOM!J33,PAL!J33,PLU!J33,POR!J33,UKI!J33)</f>
        <v>0</v>
      </c>
      <c r="K33" s="114">
        <f>SUM(ALA!K33,BIG!K33,GRI!K33,HEA!K33,LOD!K33,LOM!K33,PAL!K33,PLU!K33,POR!K33,UKI!K33)</f>
        <v>0</v>
      </c>
      <c r="L33" s="114">
        <f>SUM(ALA!L33,BIG!L33,GRI!L33,HEA!L33,LOD!L33,LOM!L33,PAL!L33,PLU!L33,POR!L33,UKI!L33)</f>
        <v>0</v>
      </c>
      <c r="M33" s="114">
        <f>SUM(ALA!M33,BIG!M33,GRI!M33,HEA!M33,LOD!M33,LOM!M33,PAL!M33,PLU!M33,POR!M33,UKI!M33)</f>
        <v>0</v>
      </c>
      <c r="N33" s="114">
        <f>SUM(ALA!N33,BIG!N33,GRI!N33,HEA!N33,LOD!N33,LOM!N33,PAL!N33,PLU!N33,POR!N33,UKI!N33)</f>
        <v>0</v>
      </c>
      <c r="O33" s="114">
        <f>SUM(ALA!O33,BIG!O33,GRI!O33,HEA!O33,LOD!O33,LOM!O33,PAL!O33,PLU!O33,POR!O33,UKI!O33)</f>
        <v>0</v>
      </c>
      <c r="P33" s="114">
        <f>SUM(ALA!P33,BIG!P33,GRI!P33,HEA!P33,LOD!P33,LOM!P33,PAL!P33,PLU!P33,POR!P33,UKI!P33)</f>
        <v>0</v>
      </c>
      <c r="Q33" s="114">
        <f>SUM(ALA!Q33,BIG!Q33,GRI!Q33,HEA!Q33,LOD!Q33,LOM!Q33,PAL!Q33,PLU!Q33,POR!Q33,UKI!Q33)</f>
        <v>0</v>
      </c>
      <c r="R33" s="114">
        <f>SUM(ALA!R33,BIG!R33,GRI!R33,HEA!R33,LOD!R33,LOM!R33,PAL!R33,PLU!R33,POR!R33,UKI!R33)</f>
        <v>0</v>
      </c>
      <c r="S33" s="114">
        <f>SUM(ALA!S33,BIG!S33,GRI!S33,HEA!S33,LOD!S33,LOM!S33,PAL!S33,PLU!S33,POR!S33,UKI!S33)</f>
        <v>0</v>
      </c>
    </row>
    <row r="34" spans="1:19" ht="15" customHeight="1" x14ac:dyDescent="0.35">
      <c r="A34" s="41" t="s">
        <v>51</v>
      </c>
      <c r="B34" s="115" t="s">
        <v>34</v>
      </c>
      <c r="C34" s="116"/>
      <c r="D34" s="116"/>
      <c r="E34" s="116"/>
      <c r="F34" s="93">
        <f>SUM(ALA!F34,BIG!F34,GRI!F34,HEA!F34,LOD!F34,LOM!F34,PAL!F34,PLU!F34,POR!F34,UKI!F34)</f>
        <v>0</v>
      </c>
      <c r="G34" s="93">
        <f>SUM(ALA!G34,BIG!G34,GRI!G34,HEA!G34,LOD!G34,LOM!G34,PAL!G34,PLU!G34,POR!G34,UKI!G34)</f>
        <v>0</v>
      </c>
      <c r="H34" s="114">
        <f>SUM(ALA!H34,BIG!H34,GRI!H34,HEA!H34,LOD!H34,LOM!H34,PAL!H34,PLU!H34,POR!H34,UKI!H34)</f>
        <v>0</v>
      </c>
      <c r="I34" s="114">
        <f>SUM(ALA!I34,BIG!I34,GRI!I34,HEA!I34,LOD!I34,LOM!I34,PAL!I34,PLU!I34,POR!I34,UKI!I34)</f>
        <v>0</v>
      </c>
      <c r="J34" s="114">
        <f>SUM(ALA!J34,BIG!J34,GRI!J34,HEA!J34,LOD!J34,LOM!J34,PAL!J34,PLU!J34,POR!J34,UKI!J34)</f>
        <v>0</v>
      </c>
      <c r="K34" s="114">
        <f>SUM(ALA!K34,BIG!K34,GRI!K34,HEA!K34,LOD!K34,LOM!K34,PAL!K34,PLU!K34,POR!K34,UKI!K34)</f>
        <v>0</v>
      </c>
      <c r="L34" s="114">
        <f>SUM(ALA!L34,BIG!L34,GRI!L34,HEA!L34,LOD!L34,LOM!L34,PAL!L34,PLU!L34,POR!L34,UKI!L34)</f>
        <v>0</v>
      </c>
      <c r="M34" s="114">
        <f>SUM(ALA!M34,BIG!M34,GRI!M34,HEA!M34,LOD!M34,LOM!M34,PAL!M34,PLU!M34,POR!M34,UKI!M34)</f>
        <v>0</v>
      </c>
      <c r="N34" s="114">
        <f>SUM(ALA!N34,BIG!N34,GRI!N34,HEA!N34,LOD!N34,LOM!N34,PAL!N34,PLU!N34,POR!N34,UKI!N34)</f>
        <v>0</v>
      </c>
      <c r="O34" s="114">
        <f>SUM(ALA!O34,BIG!O34,GRI!O34,HEA!O34,LOD!O34,LOM!O34,PAL!O34,PLU!O34,POR!O34,UKI!O34)</f>
        <v>0</v>
      </c>
      <c r="P34" s="114">
        <f>SUM(ALA!P34,BIG!P34,GRI!P34,HEA!P34,LOD!P34,LOM!P34,PAL!P34,PLU!P34,POR!P34,UKI!P34)</f>
        <v>0</v>
      </c>
      <c r="Q34" s="114">
        <f>SUM(ALA!Q34,BIG!Q34,GRI!Q34,HEA!Q34,LOD!Q34,LOM!Q34,PAL!Q34,PLU!Q34,POR!Q34,UKI!Q34)</f>
        <v>0</v>
      </c>
      <c r="R34" s="114">
        <f>SUM(ALA!R34,BIG!R34,GRI!R34,HEA!R34,LOD!R34,LOM!R34,PAL!R34,PLU!R34,POR!R34,UKI!R34)</f>
        <v>0</v>
      </c>
      <c r="S34" s="114">
        <f>SUM(ALA!S34,BIG!S34,GRI!S34,HEA!S34,LOD!S34,LOM!S34,PAL!S34,PLU!S34,POR!S34,UKI!S34)</f>
        <v>0</v>
      </c>
    </row>
    <row r="35" spans="1:19" ht="15" customHeight="1" x14ac:dyDescent="0.35">
      <c r="A35" s="46">
        <v>14</v>
      </c>
      <c r="B35" s="115" t="s">
        <v>35</v>
      </c>
      <c r="C35" s="116"/>
      <c r="D35" s="116"/>
      <c r="E35" s="116"/>
      <c r="F35" s="93">
        <f>SUM(ALA!F35,BIG!F35,GRI!F35,HEA!F35,LOD!F35,LOM!F35,PAL!F35,PLU!F35,POR!F35,UKI!F35)</f>
        <v>0</v>
      </c>
      <c r="G35" s="93">
        <f>SUM(ALA!G35,BIG!G35,GRI!G35,HEA!G35,LOD!G35,LOM!G35,PAL!G35,PLU!G35,POR!G35,UKI!G35)</f>
        <v>0</v>
      </c>
      <c r="H35" s="114">
        <f>SUM(ALA!H35,BIG!H35,GRI!H35,HEA!H35,LOD!H35,LOM!H35,PAL!H35,PLU!H35,POR!H35,UKI!H35)</f>
        <v>0</v>
      </c>
      <c r="I35" s="114">
        <f>SUM(ALA!I35,BIG!I35,GRI!I35,HEA!I35,LOD!I35,LOM!I35,PAL!I35,PLU!I35,POR!I35,UKI!I35)</f>
        <v>0</v>
      </c>
      <c r="J35" s="114">
        <f>SUM(ALA!J35,BIG!J35,GRI!J35,HEA!J35,LOD!J35,LOM!J35,PAL!J35,PLU!J35,POR!J35,UKI!J35)</f>
        <v>0</v>
      </c>
      <c r="K35" s="114">
        <f>SUM(ALA!K35,BIG!K35,GRI!K35,HEA!K35,LOD!K35,LOM!K35,PAL!K35,PLU!K35,POR!K35,UKI!K35)</f>
        <v>0</v>
      </c>
      <c r="L35" s="114">
        <f>SUM(ALA!L35,BIG!L35,GRI!L35,HEA!L35,LOD!L35,LOM!L35,PAL!L35,PLU!L35,POR!L35,UKI!L35)</f>
        <v>0</v>
      </c>
      <c r="M35" s="114">
        <f>SUM(ALA!M35,BIG!M35,GRI!M35,HEA!M35,LOD!M35,LOM!M35,PAL!M35,PLU!M35,POR!M35,UKI!M35)</f>
        <v>0</v>
      </c>
      <c r="N35" s="114">
        <f>SUM(ALA!N35,BIG!N35,GRI!N35,HEA!N35,LOD!N35,LOM!N35,PAL!N35,PLU!N35,POR!N35,UKI!N35)</f>
        <v>0</v>
      </c>
      <c r="O35" s="114">
        <f>SUM(ALA!O35,BIG!O35,GRI!O35,HEA!O35,LOD!O35,LOM!O35,PAL!O35,PLU!O35,POR!O35,UKI!O35)</f>
        <v>0</v>
      </c>
      <c r="P35" s="114">
        <f>SUM(ALA!P35,BIG!P35,GRI!P35,HEA!P35,LOD!P35,LOM!P35,PAL!P35,PLU!P35,POR!P35,UKI!P35)</f>
        <v>0</v>
      </c>
      <c r="Q35" s="114">
        <f>SUM(ALA!Q35,BIG!Q35,GRI!Q35,HEA!Q35,LOD!Q35,LOM!Q35,PAL!Q35,PLU!Q35,POR!Q35,UKI!Q35)</f>
        <v>0</v>
      </c>
      <c r="R35" s="114">
        <f>SUM(ALA!R35,BIG!R35,GRI!R35,HEA!R35,LOD!R35,LOM!R35,PAL!R35,PLU!R35,POR!R35,UKI!R35)</f>
        <v>0</v>
      </c>
      <c r="S35" s="114">
        <f>SUM(ALA!S35,BIG!S35,GRI!S35,HEA!S35,LOD!S35,LOM!S35,PAL!S35,PLU!S35,POR!S35,UKI!S35)</f>
        <v>0</v>
      </c>
    </row>
    <row r="36" spans="1:19" ht="15" customHeight="1" x14ac:dyDescent="0.35">
      <c r="A36" s="41">
        <v>15</v>
      </c>
      <c r="B36" s="115" t="s">
        <v>36</v>
      </c>
      <c r="C36" s="116"/>
      <c r="D36" s="116"/>
      <c r="E36" s="116"/>
      <c r="F36" s="93">
        <f>SUM(ALA!F36,BIG!F36,GRI!F36,HEA!F36,LOD!F36,LOM!F36,PAL!F36,PLU!F36,POR!F36,UKI!F36)</f>
        <v>0</v>
      </c>
      <c r="G36" s="93">
        <f>SUM(ALA!G36,BIG!G36,GRI!G36,HEA!G36,LOD!G36,LOM!G36,PAL!G36,PLU!G36,POR!G36,UKI!G36)</f>
        <v>0</v>
      </c>
      <c r="H36" s="114">
        <f>SUM(ALA!H36,BIG!H36,GRI!H36,HEA!H36,LOD!H36,LOM!H36,PAL!H36,PLU!H36,POR!H36,UKI!H36)</f>
        <v>0</v>
      </c>
      <c r="I36" s="114">
        <f>SUM(ALA!I36,BIG!I36,GRI!I36,HEA!I36,LOD!I36,LOM!I36,PAL!I36,PLU!I36,POR!I36,UKI!I36)</f>
        <v>0</v>
      </c>
      <c r="J36" s="114">
        <f>SUM(ALA!J36,BIG!J36,GRI!J36,HEA!J36,LOD!J36,LOM!J36,PAL!J36,PLU!J36,POR!J36,UKI!J36)</f>
        <v>0</v>
      </c>
      <c r="K36" s="114">
        <f>SUM(ALA!K36,BIG!K36,GRI!K36,HEA!K36,LOD!K36,LOM!K36,PAL!K36,PLU!K36,POR!K36,UKI!K36)</f>
        <v>0</v>
      </c>
      <c r="L36" s="114">
        <f>SUM(ALA!L36,BIG!L36,GRI!L36,HEA!L36,LOD!L36,LOM!L36,PAL!L36,PLU!L36,POR!L36,UKI!L36)</f>
        <v>0</v>
      </c>
      <c r="M36" s="114">
        <f>SUM(ALA!M36,BIG!M36,GRI!M36,HEA!M36,LOD!M36,LOM!M36,PAL!M36,PLU!M36,POR!M36,UKI!M36)</f>
        <v>0</v>
      </c>
      <c r="N36" s="114">
        <f>SUM(ALA!N36,BIG!N36,GRI!N36,HEA!N36,LOD!N36,LOM!N36,PAL!N36,PLU!N36,POR!N36,UKI!N36)</f>
        <v>0</v>
      </c>
      <c r="O36" s="114">
        <f>SUM(ALA!O36,BIG!O36,GRI!O36,HEA!O36,LOD!O36,LOM!O36,PAL!O36,PLU!O36,POR!O36,UKI!O36)</f>
        <v>0</v>
      </c>
      <c r="P36" s="114">
        <f>SUM(ALA!P36,BIG!P36,GRI!P36,HEA!P36,LOD!P36,LOM!P36,PAL!P36,PLU!P36,POR!P36,UKI!P36)</f>
        <v>0</v>
      </c>
      <c r="Q36" s="114">
        <f>SUM(ALA!Q36,BIG!Q36,GRI!Q36,HEA!Q36,LOD!Q36,LOM!Q36,PAL!Q36,PLU!Q36,POR!Q36,UKI!Q36)</f>
        <v>0</v>
      </c>
      <c r="R36" s="114">
        <f>SUM(ALA!R36,BIG!R36,GRI!R36,HEA!R36,LOD!R36,LOM!R36,PAL!R36,PLU!R36,POR!R36,UKI!R36)</f>
        <v>0</v>
      </c>
      <c r="S36" s="114">
        <f>SUM(ALA!S36,BIG!S36,GRI!S36,HEA!S36,LOD!S36,LOM!S36,PAL!S36,PLU!S36,POR!S36,UKI!S36)</f>
        <v>0</v>
      </c>
    </row>
    <row r="37" spans="1:19" ht="15" customHeight="1" x14ac:dyDescent="0.35">
      <c r="A37" s="46">
        <v>16</v>
      </c>
      <c r="B37" s="115" t="str">
        <f>B19</f>
        <v>Adjusted Demand: End-Use Customers</v>
      </c>
      <c r="C37" s="116"/>
      <c r="D37" s="116"/>
      <c r="E37" s="116"/>
      <c r="F37" s="95">
        <f>F29+F35+F36</f>
        <v>2383.4690000000001</v>
      </c>
      <c r="G37" s="95">
        <f>G29+G35+G36</f>
        <v>2310.5310000000004</v>
      </c>
      <c r="H37" s="66">
        <f>H29+H35+H36</f>
        <v>2368.4324860596298</v>
      </c>
      <c r="I37" s="66">
        <f t="shared" ref="I37:S37" si="4">I29+I35+I36</f>
        <v>2374.7621370622601</v>
      </c>
      <c r="J37" s="66">
        <f t="shared" si="4"/>
        <v>2376.8946832621605</v>
      </c>
      <c r="K37" s="66">
        <f t="shared" si="4"/>
        <v>2375.9083892783992</v>
      </c>
      <c r="L37" s="66">
        <f t="shared" si="4"/>
        <v>2374.2879771251401</v>
      </c>
      <c r="M37" s="66">
        <f t="shared" si="4"/>
        <v>2373.6195177468899</v>
      </c>
      <c r="N37" s="66">
        <f t="shared" si="4"/>
        <v>2369.8946823019801</v>
      </c>
      <c r="O37" s="66">
        <f t="shared" si="4"/>
        <v>2367.1242458368197</v>
      </c>
      <c r="P37" s="66">
        <f t="shared" si="4"/>
        <v>2364.8406412621603</v>
      </c>
      <c r="Q37" s="66">
        <f t="shared" si="4"/>
        <v>2363.3476410369199</v>
      </c>
      <c r="R37" s="66">
        <f t="shared" si="4"/>
        <v>2360.2983430426202</v>
      </c>
      <c r="S37" s="66">
        <f t="shared" si="4"/>
        <v>2360.2983430426202</v>
      </c>
    </row>
    <row r="38" spans="1:19" ht="15" customHeight="1" x14ac:dyDescent="0.35">
      <c r="A38" s="41">
        <v>17</v>
      </c>
      <c r="B38" s="115" t="s">
        <v>42</v>
      </c>
      <c r="C38" s="116"/>
      <c r="D38" s="116"/>
      <c r="E38" s="116"/>
      <c r="F38" s="93">
        <f>SUM(ALA!F38,BIG!F38,GRI!F38,HEA!F38,LOD!F38,LOM!F38,PAL!F38,PLU!F38,POR!F38,UKI!F38)</f>
        <v>0</v>
      </c>
      <c r="G38" s="93">
        <f>SUM(ALA!G38,BIG!G38,GRI!G38,HEA!G38,LOD!G38,LOM!G38,PAL!G38,PLU!G38,POR!G38,UKI!G38)</f>
        <v>0</v>
      </c>
      <c r="H38" s="114">
        <f>SUM(ALA!H38,BIG!H38,GRI!H38,HEA!H38,LOD!H38,LOM!H38,PAL!H38,PLU!H38,POR!H38,UKI!H38)</f>
        <v>0</v>
      </c>
      <c r="I38" s="114">
        <f>SUM(ALA!I38,BIG!I38,GRI!I38,HEA!I38,LOD!I38,LOM!I38,PAL!I38,PLU!I38,POR!I38,UKI!I38)</f>
        <v>0</v>
      </c>
      <c r="J38" s="114">
        <f>SUM(ALA!J38,BIG!J38,GRI!J38,HEA!J38,LOD!J38,LOM!J38,PAL!J38,PLU!J38,POR!J38,UKI!J38)</f>
        <v>0</v>
      </c>
      <c r="K38" s="114">
        <f>SUM(ALA!K38,BIG!K38,GRI!K38,HEA!K38,LOD!K38,LOM!K38,PAL!K38,PLU!K38,POR!K38,UKI!K38)</f>
        <v>0</v>
      </c>
      <c r="L38" s="114">
        <f>SUM(ALA!L38,BIG!L38,GRI!L38,HEA!L38,LOD!L38,LOM!L38,PAL!L38,PLU!L38,POR!L38,UKI!L38)</f>
        <v>0</v>
      </c>
      <c r="M38" s="114">
        <f>SUM(ALA!M38,BIG!M38,GRI!M38,HEA!M38,LOD!M38,LOM!M38,PAL!M38,PLU!M38,POR!M38,UKI!M38)</f>
        <v>0</v>
      </c>
      <c r="N38" s="114">
        <f>SUM(ALA!N38,BIG!N38,GRI!N38,HEA!N38,LOD!N38,LOM!N38,PAL!N38,PLU!N38,POR!N38,UKI!N38)</f>
        <v>0</v>
      </c>
      <c r="O38" s="114">
        <f>SUM(ALA!O38,BIG!O38,GRI!O38,HEA!O38,LOD!O38,LOM!O38,PAL!O38,PLU!O38,POR!O38,UKI!O38)</f>
        <v>0</v>
      </c>
      <c r="P38" s="114">
        <f>SUM(ALA!P38,BIG!P38,GRI!P38,HEA!P38,LOD!P38,LOM!P38,PAL!P38,PLU!P38,POR!P38,UKI!P38)</f>
        <v>0</v>
      </c>
      <c r="Q38" s="114">
        <f>SUM(ALA!Q38,BIG!Q38,GRI!Q38,HEA!Q38,LOD!Q38,LOM!Q38,PAL!Q38,PLU!Q38,POR!Q38,UKI!Q38)</f>
        <v>0</v>
      </c>
      <c r="R38" s="114">
        <f>SUM(ALA!R38,BIG!R38,GRI!R38,HEA!R38,LOD!R38,LOM!R38,PAL!R38,PLU!R38,POR!R38,UKI!R38)</f>
        <v>0</v>
      </c>
      <c r="S38" s="114">
        <f>SUM(ALA!S38,BIG!S38,GRI!S38,HEA!S38,LOD!S38,LOM!S38,PAL!S38,PLU!S38,POR!S38,UKI!S38)</f>
        <v>0</v>
      </c>
    </row>
    <row r="39" spans="1:19" ht="15" customHeight="1" x14ac:dyDescent="0.35">
      <c r="A39" s="46">
        <v>18</v>
      </c>
      <c r="B39" s="115" t="str">
        <f>B25</f>
        <v>Firm LSE Procurement Requirement</v>
      </c>
      <c r="C39" s="116"/>
      <c r="D39" s="116"/>
      <c r="E39" s="116"/>
      <c r="F39" s="95">
        <f t="shared" ref="F39:S39" si="5">SUM(F37:F38)</f>
        <v>2383.4690000000001</v>
      </c>
      <c r="G39" s="95">
        <f t="shared" si="5"/>
        <v>2310.5310000000004</v>
      </c>
      <c r="H39" s="66">
        <f t="shared" si="5"/>
        <v>2368.4324860596298</v>
      </c>
      <c r="I39" s="66">
        <f t="shared" si="5"/>
        <v>2374.7621370622601</v>
      </c>
      <c r="J39" s="66">
        <f t="shared" si="5"/>
        <v>2376.8946832621605</v>
      </c>
      <c r="K39" s="66">
        <f t="shared" si="5"/>
        <v>2375.9083892783992</v>
      </c>
      <c r="L39" s="66">
        <f t="shared" si="5"/>
        <v>2374.2879771251401</v>
      </c>
      <c r="M39" s="66">
        <f t="shared" si="5"/>
        <v>2373.6195177468899</v>
      </c>
      <c r="N39" s="66">
        <f t="shared" si="5"/>
        <v>2369.8946823019801</v>
      </c>
      <c r="O39" s="66">
        <f t="shared" si="5"/>
        <v>2367.1242458368197</v>
      </c>
      <c r="P39" s="66">
        <f t="shared" si="5"/>
        <v>2364.8406412621603</v>
      </c>
      <c r="Q39" s="66">
        <f t="shared" si="5"/>
        <v>2363.3476410369199</v>
      </c>
      <c r="R39" s="66">
        <f t="shared" si="5"/>
        <v>2360.2983430426202</v>
      </c>
      <c r="S39" s="66">
        <f t="shared" si="5"/>
        <v>2360.2983430426202</v>
      </c>
    </row>
    <row r="40" spans="1:19" ht="15" customHeight="1" x14ac:dyDescent="0.35">
      <c r="A40" s="67"/>
      <c r="B40" s="53"/>
      <c r="C40" s="53"/>
      <c r="D40" s="53"/>
      <c r="E40" s="53"/>
      <c r="F40" s="55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68"/>
      <c r="R40" s="56"/>
      <c r="S40" s="68"/>
    </row>
    <row r="42" spans="1:19" x14ac:dyDescent="0.35">
      <c r="F42" s="71" t="s">
        <v>52</v>
      </c>
      <c r="G42" s="71" t="s">
        <v>52</v>
      </c>
    </row>
    <row r="43" spans="1:19" x14ac:dyDescent="0.35">
      <c r="A43" s="73" t="s">
        <v>6</v>
      </c>
      <c r="B43" s="74" t="s">
        <v>53</v>
      </c>
      <c r="C43" s="75"/>
      <c r="D43" s="75"/>
      <c r="E43" s="75"/>
      <c r="F43" s="76" t="s">
        <v>54</v>
      </c>
      <c r="G43" s="76" t="s">
        <v>55</v>
      </c>
      <c r="H43"/>
      <c r="I43"/>
      <c r="J43"/>
      <c r="K43"/>
    </row>
    <row r="44" spans="1:19" x14ac:dyDescent="0.35">
      <c r="A44" s="46">
        <v>19</v>
      </c>
      <c r="B44" s="42" t="s">
        <v>56</v>
      </c>
      <c r="C44" s="43"/>
      <c r="D44" s="43"/>
      <c r="E44" s="43"/>
      <c r="F44" s="93">
        <f>SUM(ALA!F44,BIG!F44,GRI!F44,HEA!F44,LOD!F44,LOM!F44,PAL!F44,PLU!F44,POR!F44,UKI!F44)</f>
        <v>515.16300000000001</v>
      </c>
      <c r="G44" s="93">
        <f>SUM(ALA!G44,BIG!G44,GRI!G44,HEA!G44,LOD!G44,LOM!G44,PAL!G44,PLU!G44,POR!G44,UKI!G44)</f>
        <v>464.31200000000001</v>
      </c>
      <c r="H44"/>
      <c r="I44"/>
      <c r="J44"/>
      <c r="K44"/>
    </row>
    <row r="45" spans="1:19" x14ac:dyDescent="0.35">
      <c r="A45" s="46">
        <v>20</v>
      </c>
      <c r="B45" s="42" t="s">
        <v>57</v>
      </c>
      <c r="C45" s="43"/>
      <c r="D45" s="43"/>
      <c r="E45" s="43"/>
      <c r="F45" s="98" t="s">
        <v>58</v>
      </c>
      <c r="G45" s="98" t="s">
        <v>59</v>
      </c>
      <c r="H45"/>
      <c r="I45"/>
      <c r="J45"/>
      <c r="K45"/>
    </row>
    <row r="46" spans="1:19" x14ac:dyDescent="0.35">
      <c r="A46" s="46">
        <v>21</v>
      </c>
      <c r="B46" s="42" t="s">
        <v>60</v>
      </c>
      <c r="C46" s="43"/>
      <c r="D46" s="43"/>
      <c r="E46" s="43"/>
      <c r="F46" s="113" t="s">
        <v>81</v>
      </c>
      <c r="G46" s="113" t="s">
        <v>81</v>
      </c>
      <c r="H46"/>
      <c r="I46"/>
      <c r="J46"/>
      <c r="K46"/>
    </row>
    <row r="47" spans="1:19" x14ac:dyDescent="0.35">
      <c r="A47" s="46">
        <v>22</v>
      </c>
      <c r="B47" s="42" t="s">
        <v>61</v>
      </c>
      <c r="C47" s="43"/>
      <c r="D47" s="43"/>
      <c r="E47" s="43"/>
      <c r="F47" s="93">
        <f>SUM(ALA!F47,BIG!F47,GRI!F47,HEA!F47,LOD!F47,LOM!F47,PAL!F47,PLU!F47,POR!F47,UKI!F47)</f>
        <v>0</v>
      </c>
      <c r="G47" s="93">
        <f>SUM(ALA!G47,BIG!G47,GRI!G47,HEA!G47,LOD!G47,LOM!G47,PAL!G47,PLU!G47,POR!G47,UKI!G47)</f>
        <v>0</v>
      </c>
      <c r="H47"/>
      <c r="I47"/>
      <c r="J47"/>
      <c r="K47"/>
    </row>
    <row r="48" spans="1:19" x14ac:dyDescent="0.35">
      <c r="A48" s="46">
        <v>23</v>
      </c>
      <c r="B48" s="42" t="s">
        <v>62</v>
      </c>
      <c r="C48" s="43"/>
      <c r="D48" s="43"/>
      <c r="E48" s="43"/>
      <c r="F48" s="93">
        <f>SUM(ALA!F48,BIG!F48,GRI!F48,HEA!F48,LOD!F48,LOM!F48,PAL!F48,PLU!F48,POR!F48,UKI!F48)</f>
        <v>0</v>
      </c>
      <c r="G48" s="93">
        <f>SUM(ALA!G48,BIG!G48,GRI!G48,HEA!G48,LOD!G48,LOM!G48,PAL!G48,PLU!G48,POR!G48,UKI!G48)</f>
        <v>0</v>
      </c>
      <c r="H48" s="101" t="s">
        <v>70</v>
      </c>
      <c r="K48"/>
    </row>
    <row r="49" spans="1:11" x14ac:dyDescent="0.35">
      <c r="A49" s="46">
        <v>24</v>
      </c>
      <c r="B49" s="42" t="s">
        <v>63</v>
      </c>
      <c r="C49" s="43"/>
      <c r="D49" s="43"/>
      <c r="E49" s="43"/>
      <c r="F49" s="93">
        <f>SUM(ALA!F49,BIG!F49,GRI!F49,HEA!F49,LOD!F49,LOM!F49,PAL!F49,PLU!F49,POR!F49,UKI!F49)</f>
        <v>0</v>
      </c>
      <c r="G49" s="93">
        <f>SUM(ALA!G49,BIG!G49,GRI!G49,HEA!G49,LOD!G49,LOM!G49,PAL!G49,PLU!G49,POR!G49,UKI!G49)</f>
        <v>0</v>
      </c>
      <c r="K49"/>
    </row>
    <row r="50" spans="1:11" x14ac:dyDescent="0.35">
      <c r="A50" s="46">
        <v>25</v>
      </c>
      <c r="B50" s="42" t="s">
        <v>64</v>
      </c>
      <c r="C50" s="43"/>
      <c r="D50" s="43"/>
      <c r="E50" s="43"/>
      <c r="F50" s="100">
        <f>F44+F47+F48+F49</f>
        <v>515.16300000000001</v>
      </c>
      <c r="G50" s="100">
        <f>G44+G47+G48+G49</f>
        <v>464.31200000000001</v>
      </c>
      <c r="K50"/>
    </row>
    <row r="51" spans="1:11" x14ac:dyDescent="0.35">
      <c r="F51" s="77"/>
      <c r="G51" s="72"/>
    </row>
    <row r="52" spans="1:11" x14ac:dyDescent="0.35">
      <c r="A52" s="78" t="s">
        <v>65</v>
      </c>
      <c r="B52" s="79" t="s">
        <v>66</v>
      </c>
      <c r="C52" s="79"/>
      <c r="D52" s="79"/>
      <c r="E52" s="79"/>
      <c r="F52" s="77"/>
      <c r="G52" s="72"/>
    </row>
    <row r="53" spans="1:11" x14ac:dyDescent="0.35">
      <c r="A53" s="80" t="s">
        <v>67</v>
      </c>
      <c r="B53" s="81"/>
      <c r="C53" s="82"/>
      <c r="D53" s="2"/>
      <c r="E53" s="2"/>
      <c r="F53" s="1"/>
      <c r="G53" s="3"/>
      <c r="H53" s="4"/>
    </row>
    <row r="54" spans="1:11" x14ac:dyDescent="0.35">
      <c r="A54" s="80" t="s">
        <v>67</v>
      </c>
      <c r="B54" s="81"/>
      <c r="C54" s="82"/>
      <c r="D54" s="2"/>
      <c r="E54" s="2"/>
      <c r="F54" s="1"/>
      <c r="G54" s="3"/>
      <c r="H54" s="4"/>
    </row>
  </sheetData>
  <mergeCells count="13">
    <mergeCell ref="B32:E32"/>
    <mergeCell ref="B27:E27"/>
    <mergeCell ref="B28:E28"/>
    <mergeCell ref="B29:E29"/>
    <mergeCell ref="B30:E30"/>
    <mergeCell ref="B31:E31"/>
    <mergeCell ref="B39:E39"/>
    <mergeCell ref="B33:E33"/>
    <mergeCell ref="B34:E34"/>
    <mergeCell ref="B35:E35"/>
    <mergeCell ref="B36:E36"/>
    <mergeCell ref="B37:E37"/>
    <mergeCell ref="B38:E38"/>
  </mergeCells>
  <dataValidations count="4">
    <dataValidation type="textLength" operator="equal" allowBlank="1" showInputMessage="1" showErrorMessage="1" error="Data entry in this field is not allowed." sqref="F39:S39">
      <formula1>0</formula1>
    </dataValidation>
    <dataValidation type="textLength" operator="equal" allowBlank="1" showInputMessage="1" showErrorMessage="1" error="Data entry not allowed in this cell." sqref="F22:S22">
      <formula1>0</formula1>
    </dataValidation>
    <dataValidation type="textLength" operator="equal" allowBlank="1" showInputMessage="1" showErrorMessage="1" error="Data entry is not allowed in this cell." sqref="F21:S21 F25:S25 F37:S37 F50:G50">
      <formula1>0</formula1>
    </dataValidation>
    <dataValidation type="textLength" operator="equal" allowBlank="1" showInputMessage="1" showErrorMessage="1" error="No data entry allowed in this cell" sqref="F17:G17 F19:S19">
      <formula1>0</formula1>
    </dataValidation>
  </dataValidations>
  <printOptions horizontalCentered="1"/>
  <pageMargins left="0.44" right="0.5" top="0.52" bottom="0.42" header="0.52" footer="0.4"/>
  <pageSetup scale="63" fitToWidth="0" pageOrder="overThenDown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D54"/>
  <sheetViews>
    <sheetView showGridLines="0" zoomScale="90" zoomScaleNormal="90" workbookViewId="0">
      <selection activeCell="H12" sqref="H12"/>
    </sheetView>
  </sheetViews>
  <sheetFormatPr defaultColWidth="9" defaultRowHeight="15.5" x14ac:dyDescent="0.35"/>
  <cols>
    <col min="1" max="1" width="4.5" style="69" customWidth="1"/>
    <col min="2" max="2" width="53.58203125" style="70" customWidth="1"/>
    <col min="3" max="5" width="11.33203125" style="70" customWidth="1"/>
    <col min="6" max="6" width="9.75" style="69" customWidth="1"/>
    <col min="7" max="7" width="9.75" style="77" customWidth="1"/>
    <col min="8" max="19" width="9.75" style="72" customWidth="1"/>
    <col min="20" max="21" width="11.33203125" style="45" customWidth="1"/>
    <col min="22" max="34" width="9.75" style="45" customWidth="1"/>
    <col min="35" max="133" width="7.08203125" style="45" customWidth="1"/>
    <col min="134" max="16384" width="9" style="45"/>
  </cols>
  <sheetData>
    <row r="1" spans="1:30" s="5" customFormat="1" x14ac:dyDescent="0.35">
      <c r="A1" s="1"/>
      <c r="B1" s="2" t="s">
        <v>0</v>
      </c>
      <c r="C1" s="2"/>
      <c r="D1" s="2"/>
      <c r="E1" s="2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30" s="5" customFormat="1" x14ac:dyDescent="0.35">
      <c r="A2" s="1"/>
      <c r="B2" s="2" t="s">
        <v>1</v>
      </c>
      <c r="C2" s="2"/>
      <c r="D2" s="2"/>
      <c r="E2" s="2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8" customFormat="1" x14ac:dyDescent="0.35">
      <c r="A3" s="6"/>
      <c r="B3" s="7" t="s">
        <v>2</v>
      </c>
      <c r="C3" s="7"/>
      <c r="D3" s="7"/>
    </row>
    <row r="4" spans="1:30" s="8" customFormat="1" x14ac:dyDescent="0.35">
      <c r="A4" s="6"/>
      <c r="B4" s="9" t="s">
        <v>3</v>
      </c>
      <c r="C4" s="9"/>
      <c r="D4" s="10"/>
      <c r="E4" s="10"/>
      <c r="F4" s="1"/>
      <c r="G4" s="1"/>
    </row>
    <row r="5" spans="1:30" s="8" customFormat="1" x14ac:dyDescent="0.35">
      <c r="A5" s="6"/>
      <c r="B5" s="9"/>
      <c r="C5" s="11"/>
      <c r="D5" s="10"/>
      <c r="E5" s="10"/>
      <c r="F5"/>
      <c r="G5"/>
      <c r="H5"/>
      <c r="I5"/>
      <c r="J5"/>
      <c r="K5"/>
      <c r="L5"/>
      <c r="M5"/>
      <c r="N5"/>
    </row>
    <row r="6" spans="1:30" s="8" customFormat="1" ht="15.75" customHeight="1" x14ac:dyDescent="0.35">
      <c r="B6" s="2" t="s">
        <v>68</v>
      </c>
      <c r="C6" s="2"/>
      <c r="D6" s="2"/>
      <c r="E6" s="2"/>
      <c r="F6"/>
      <c r="G6"/>
      <c r="H6"/>
      <c r="I6"/>
      <c r="J6"/>
      <c r="K6"/>
      <c r="L6"/>
      <c r="M6"/>
      <c r="N6"/>
      <c r="O6" s="13"/>
      <c r="P6" s="13"/>
      <c r="Q6" s="13"/>
      <c r="R6" s="13"/>
      <c r="S6" s="13"/>
      <c r="W6" s="14"/>
      <c r="X6" s="12"/>
      <c r="Y6" s="11"/>
      <c r="Z6" s="11"/>
      <c r="AA6" s="11"/>
      <c r="AB6" s="15"/>
    </row>
    <row r="7" spans="1:30" s="8" customFormat="1" x14ac:dyDescent="0.35">
      <c r="B7" s="16"/>
      <c r="C7" s="85"/>
      <c r="D7" s="86"/>
      <c r="E7" s="86" t="s">
        <v>69</v>
      </c>
      <c r="F7" s="87"/>
      <c r="G7" s="87"/>
      <c r="H7" s="87"/>
      <c r="I7" s="17"/>
      <c r="J7" s="17"/>
      <c r="L7" s="18"/>
      <c r="M7" s="18"/>
      <c r="N7" s="18"/>
      <c r="O7" s="18"/>
      <c r="P7" s="18"/>
      <c r="Q7" s="18"/>
      <c r="R7" s="18"/>
      <c r="S7" s="18"/>
      <c r="W7" s="19"/>
      <c r="X7" s="20"/>
      <c r="Y7" s="20"/>
    </row>
    <row r="8" spans="1:30" s="8" customFormat="1" x14ac:dyDescent="0.35">
      <c r="B8" s="21"/>
      <c r="C8" s="21"/>
      <c r="D8" s="21"/>
      <c r="E8" s="21"/>
      <c r="F8" s="22"/>
      <c r="G8" s="23" t="s">
        <v>4</v>
      </c>
      <c r="H8" s="24"/>
      <c r="I8" s="25"/>
      <c r="J8" s="25"/>
      <c r="K8" s="26" t="s">
        <v>5</v>
      </c>
      <c r="L8" s="15"/>
      <c r="M8" s="15"/>
      <c r="N8" s="15"/>
      <c r="O8" s="15"/>
      <c r="P8" s="15"/>
      <c r="Q8" s="15"/>
      <c r="R8" s="15"/>
      <c r="S8" s="15"/>
      <c r="W8" s="27"/>
      <c r="AA8" s="26"/>
      <c r="AB8" s="15"/>
      <c r="AC8" s="15"/>
      <c r="AD8" s="15"/>
    </row>
    <row r="9" spans="1:30" s="32" customFormat="1" ht="31.5" customHeight="1" x14ac:dyDescent="0.35">
      <c r="A9" s="28" t="s">
        <v>6</v>
      </c>
      <c r="B9" s="29" t="s">
        <v>7</v>
      </c>
      <c r="C9" s="30"/>
      <c r="D9" s="30"/>
      <c r="E9" s="30"/>
      <c r="F9" s="31" t="s">
        <v>8</v>
      </c>
      <c r="G9" s="31" t="s">
        <v>9</v>
      </c>
      <c r="H9" s="31" t="s">
        <v>10</v>
      </c>
      <c r="I9" s="31" t="s">
        <v>11</v>
      </c>
      <c r="J9" s="31" t="s">
        <v>12</v>
      </c>
      <c r="K9" s="31" t="s">
        <v>13</v>
      </c>
      <c r="L9" s="31" t="s">
        <v>14</v>
      </c>
      <c r="M9" s="31" t="s">
        <v>15</v>
      </c>
      <c r="N9" s="31" t="s">
        <v>16</v>
      </c>
      <c r="O9" s="31" t="s">
        <v>17</v>
      </c>
      <c r="P9" s="31" t="s">
        <v>18</v>
      </c>
      <c r="Q9" s="31" t="s">
        <v>19</v>
      </c>
      <c r="R9" s="31" t="s">
        <v>20</v>
      </c>
      <c r="S9" s="31" t="s">
        <v>21</v>
      </c>
    </row>
    <row r="10" spans="1:30" s="40" customFormat="1" ht="15.75" customHeight="1" x14ac:dyDescent="0.35">
      <c r="A10" s="33"/>
      <c r="B10" s="83" t="s">
        <v>22</v>
      </c>
      <c r="C10" s="84"/>
      <c r="D10" s="84"/>
      <c r="E10" s="84"/>
      <c r="F10" s="36" t="s">
        <v>23</v>
      </c>
      <c r="G10" s="37"/>
      <c r="H10" s="38" t="s">
        <v>24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30" ht="15.75" customHeight="1" x14ac:dyDescent="0.35">
      <c r="A11" s="41">
        <v>1</v>
      </c>
      <c r="B11" s="102" t="s">
        <v>72</v>
      </c>
      <c r="C11"/>
      <c r="D11"/>
      <c r="E11"/>
      <c r="F11" s="88">
        <v>16.951000000000001</v>
      </c>
      <c r="G11" s="88">
        <v>19.399999999999999</v>
      </c>
      <c r="H11" s="44">
        <v>24.903900000000004</v>
      </c>
      <c r="I11" s="44">
        <v>24.9422</v>
      </c>
      <c r="J11" s="44">
        <v>24.956399999999999</v>
      </c>
      <c r="K11" s="44">
        <v>24.961599999999997</v>
      </c>
      <c r="L11" s="44">
        <v>24.9636</v>
      </c>
      <c r="M11" s="44">
        <v>24.964099999999998</v>
      </c>
      <c r="N11" s="44">
        <v>24.964300000000001</v>
      </c>
      <c r="O11" s="44">
        <v>24.964499999999997</v>
      </c>
      <c r="P11" s="44">
        <v>24.964499999999997</v>
      </c>
      <c r="Q11" s="44">
        <v>24.964499999999997</v>
      </c>
      <c r="R11" s="44">
        <v>24.964499999999997</v>
      </c>
      <c r="S11" s="44">
        <v>24.964499999999997</v>
      </c>
    </row>
    <row r="12" spans="1:30" ht="15.75" customHeight="1" x14ac:dyDescent="0.35">
      <c r="A12" s="46" t="s">
        <v>25</v>
      </c>
      <c r="B12" s="104" t="s">
        <v>26</v>
      </c>
      <c r="C12" s="43"/>
      <c r="D12" s="43"/>
      <c r="E12" s="43"/>
      <c r="F12" s="88"/>
      <c r="G12" s="89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30" ht="15.75" customHeight="1" x14ac:dyDescent="0.35">
      <c r="A13" s="46" t="s">
        <v>27</v>
      </c>
      <c r="B13" s="104" t="s">
        <v>28</v>
      </c>
      <c r="C13" s="110" t="s">
        <v>73</v>
      </c>
      <c r="D13" s="107" t="s">
        <v>74</v>
      </c>
      <c r="E13" s="43"/>
      <c r="F13" s="88"/>
      <c r="G13" s="89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30" ht="15.75" customHeight="1" x14ac:dyDescent="0.35">
      <c r="A14" s="41" t="s">
        <v>29</v>
      </c>
      <c r="B14" s="103" t="s">
        <v>30</v>
      </c>
      <c r="C14" s="110" t="s">
        <v>75</v>
      </c>
      <c r="D14" s="43"/>
      <c r="E14" s="43"/>
      <c r="F14" s="88"/>
      <c r="G14" s="88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1:30" ht="15.75" customHeight="1" x14ac:dyDescent="0.35">
      <c r="A15" s="46" t="s">
        <v>31</v>
      </c>
      <c r="B15" s="105" t="s">
        <v>32</v>
      </c>
      <c r="C15" s="106"/>
      <c r="D15" s="43"/>
      <c r="E15" s="43"/>
      <c r="F15" s="88"/>
      <c r="G15" s="89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30" ht="15.75" customHeight="1" x14ac:dyDescent="0.35">
      <c r="A16" s="41" t="s">
        <v>33</v>
      </c>
      <c r="B16" s="105" t="s">
        <v>34</v>
      </c>
      <c r="C16" s="106"/>
      <c r="D16" s="43"/>
      <c r="E16" s="43"/>
      <c r="F16" s="88"/>
      <c r="G16" s="88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19" ht="15.75" customHeight="1" x14ac:dyDescent="0.35">
      <c r="A17" s="46">
        <v>3</v>
      </c>
      <c r="B17" s="42" t="s">
        <v>35</v>
      </c>
      <c r="C17" s="106"/>
      <c r="D17" s="43"/>
      <c r="E17" s="43"/>
      <c r="F17" s="48"/>
      <c r="G17" s="49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ht="15.75" customHeight="1" x14ac:dyDescent="0.35">
      <c r="A18" s="41">
        <v>4</v>
      </c>
      <c r="B18" s="42" t="s">
        <v>36</v>
      </c>
      <c r="C18" s="106"/>
      <c r="D18" s="43"/>
      <c r="E18" s="43"/>
      <c r="F18" s="88"/>
      <c r="G18" s="88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1:19" ht="15.75" customHeight="1" x14ac:dyDescent="0.3">
      <c r="A19" s="46">
        <v>5</v>
      </c>
      <c r="B19" s="42" t="s">
        <v>37</v>
      </c>
      <c r="C19" s="108" t="s">
        <v>77</v>
      </c>
      <c r="D19" s="109" t="s">
        <v>76</v>
      </c>
      <c r="E19" s="43"/>
      <c r="F19" s="90">
        <f>F11+F17+F18</f>
        <v>16.951000000000001</v>
      </c>
      <c r="G19" s="91">
        <f>G11+G17+G18</f>
        <v>19.399999999999999</v>
      </c>
      <c r="H19" s="51">
        <f t="shared" ref="H19:S19" si="0">H11+H17+H18</f>
        <v>24.903900000000004</v>
      </c>
      <c r="I19" s="51">
        <f t="shared" si="0"/>
        <v>24.9422</v>
      </c>
      <c r="J19" s="51">
        <f t="shared" si="0"/>
        <v>24.956399999999999</v>
      </c>
      <c r="K19" s="51">
        <f t="shared" si="0"/>
        <v>24.961599999999997</v>
      </c>
      <c r="L19" s="51">
        <f t="shared" si="0"/>
        <v>24.9636</v>
      </c>
      <c r="M19" s="51">
        <f t="shared" si="0"/>
        <v>24.964099999999998</v>
      </c>
      <c r="N19" s="51">
        <f t="shared" si="0"/>
        <v>24.964300000000001</v>
      </c>
      <c r="O19" s="51">
        <f t="shared" si="0"/>
        <v>24.964499999999997</v>
      </c>
      <c r="P19" s="51">
        <f t="shared" si="0"/>
        <v>24.964499999999997</v>
      </c>
      <c r="Q19" s="51">
        <f t="shared" si="0"/>
        <v>24.964499999999997</v>
      </c>
      <c r="R19" s="51">
        <f t="shared" si="0"/>
        <v>24.964499999999997</v>
      </c>
      <c r="S19" s="51">
        <f t="shared" si="0"/>
        <v>24.964499999999997</v>
      </c>
    </row>
    <row r="20" spans="1:19" ht="15.75" customHeight="1" x14ac:dyDescent="0.35">
      <c r="A20" s="41">
        <v>6</v>
      </c>
      <c r="B20" s="42" t="s">
        <v>38</v>
      </c>
      <c r="E20" s="43"/>
      <c r="F20" s="88"/>
      <c r="G20" s="88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19" ht="15.75" customHeight="1" x14ac:dyDescent="0.3">
      <c r="A21" s="46">
        <v>7</v>
      </c>
      <c r="B21" s="42" t="s">
        <v>39</v>
      </c>
      <c r="C21" s="108" t="s">
        <v>77</v>
      </c>
      <c r="D21" s="109" t="s">
        <v>78</v>
      </c>
      <c r="E21" s="43"/>
      <c r="F21" s="90">
        <f>F19+F20</f>
        <v>16.951000000000001</v>
      </c>
      <c r="G21" s="91">
        <f>G19+G20</f>
        <v>19.399999999999999</v>
      </c>
      <c r="H21" s="51">
        <f t="shared" ref="H21:S21" si="1">H19+H20</f>
        <v>24.903900000000004</v>
      </c>
      <c r="I21" s="51">
        <f>I19+I20</f>
        <v>24.9422</v>
      </c>
      <c r="J21" s="51">
        <f t="shared" si="1"/>
        <v>24.956399999999999</v>
      </c>
      <c r="K21" s="51">
        <f t="shared" si="1"/>
        <v>24.961599999999997</v>
      </c>
      <c r="L21" s="51">
        <f t="shared" si="1"/>
        <v>24.9636</v>
      </c>
      <c r="M21" s="51">
        <f t="shared" si="1"/>
        <v>24.964099999999998</v>
      </c>
      <c r="N21" s="51">
        <f t="shared" si="1"/>
        <v>24.964300000000001</v>
      </c>
      <c r="O21" s="51">
        <f t="shared" si="1"/>
        <v>24.964499999999997</v>
      </c>
      <c r="P21" s="51">
        <f t="shared" si="1"/>
        <v>24.964499999999997</v>
      </c>
      <c r="Q21" s="51">
        <f t="shared" si="1"/>
        <v>24.964499999999997</v>
      </c>
      <c r="R21" s="51">
        <f t="shared" si="1"/>
        <v>24.964499999999997</v>
      </c>
      <c r="S21" s="51">
        <f t="shared" si="1"/>
        <v>24.964499999999997</v>
      </c>
    </row>
    <row r="22" spans="1:19" ht="15.75" customHeight="1" x14ac:dyDescent="0.3">
      <c r="A22" s="41">
        <v>8</v>
      </c>
      <c r="B22" s="42" t="s">
        <v>40</v>
      </c>
      <c r="C22" s="108" t="s">
        <v>79</v>
      </c>
      <c r="D22" s="112" t="s">
        <v>80</v>
      </c>
      <c r="E22" s="43"/>
      <c r="F22" s="90">
        <f>F21*0.15</f>
        <v>2.5426500000000001</v>
      </c>
      <c r="G22" s="92">
        <f t="shared" ref="G22:S22" si="2">G21*0.15</f>
        <v>2.9099999999999997</v>
      </c>
      <c r="H22" s="50">
        <f t="shared" si="2"/>
        <v>3.7355850000000004</v>
      </c>
      <c r="I22" s="50">
        <f t="shared" si="2"/>
        <v>3.7413299999999996</v>
      </c>
      <c r="J22" s="50">
        <f t="shared" si="2"/>
        <v>3.7434599999999998</v>
      </c>
      <c r="K22" s="50">
        <f t="shared" si="2"/>
        <v>3.7442399999999996</v>
      </c>
      <c r="L22" s="50">
        <f t="shared" si="2"/>
        <v>3.7445399999999998</v>
      </c>
      <c r="M22" s="50">
        <f t="shared" si="2"/>
        <v>3.7446149999999996</v>
      </c>
      <c r="N22" s="50">
        <f t="shared" si="2"/>
        <v>3.7446450000000002</v>
      </c>
      <c r="O22" s="50">
        <f t="shared" si="2"/>
        <v>3.7446749999999995</v>
      </c>
      <c r="P22" s="50">
        <f t="shared" si="2"/>
        <v>3.7446749999999995</v>
      </c>
      <c r="Q22" s="50">
        <f t="shared" si="2"/>
        <v>3.7446749999999995</v>
      </c>
      <c r="R22" s="50">
        <f t="shared" si="2"/>
        <v>3.7446749999999995</v>
      </c>
      <c r="S22" s="50">
        <f t="shared" si="2"/>
        <v>3.7446749999999995</v>
      </c>
    </row>
    <row r="23" spans="1:19" ht="15.75" customHeight="1" x14ac:dyDescent="0.35">
      <c r="A23" s="46">
        <v>9</v>
      </c>
      <c r="B23" s="42" t="s">
        <v>41</v>
      </c>
      <c r="C23" s="106"/>
      <c r="D23" s="111"/>
      <c r="E23" s="43"/>
      <c r="F23" s="88"/>
      <c r="G23" s="89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1:19" ht="15.75" customHeight="1" x14ac:dyDescent="0.35">
      <c r="A24" s="41">
        <v>10</v>
      </c>
      <c r="B24" s="42" t="s">
        <v>42</v>
      </c>
      <c r="C24" s="106"/>
      <c r="D24" s="111"/>
      <c r="E24" s="43"/>
      <c r="F24" s="88"/>
      <c r="G24" s="88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19" ht="15.75" customHeight="1" x14ac:dyDescent="0.3">
      <c r="A25" s="46">
        <v>11</v>
      </c>
      <c r="B25" s="42" t="s">
        <v>43</v>
      </c>
      <c r="C25" s="106"/>
      <c r="D25" s="111"/>
      <c r="E25" s="43"/>
      <c r="F25" s="90">
        <f>F21+F22+F23+F24</f>
        <v>19.493650000000002</v>
      </c>
      <c r="G25" s="91">
        <f>G21+G22+G23+G24</f>
        <v>22.31</v>
      </c>
      <c r="H25" s="51">
        <f t="shared" ref="H25:S25" si="3">H21+H22+H23+H24</f>
        <v>28.639485000000004</v>
      </c>
      <c r="I25" s="51">
        <f t="shared" si="3"/>
        <v>28.683529999999998</v>
      </c>
      <c r="J25" s="51">
        <f t="shared" si="3"/>
        <v>28.699859999999997</v>
      </c>
      <c r="K25" s="51">
        <f t="shared" si="3"/>
        <v>28.705839999999995</v>
      </c>
      <c r="L25" s="51">
        <f t="shared" si="3"/>
        <v>28.70814</v>
      </c>
      <c r="M25" s="51">
        <f t="shared" si="3"/>
        <v>28.708714999999998</v>
      </c>
      <c r="N25" s="51">
        <f t="shared" si="3"/>
        <v>28.708945</v>
      </c>
      <c r="O25" s="51">
        <f t="shared" si="3"/>
        <v>28.709174999999998</v>
      </c>
      <c r="P25" s="51">
        <f t="shared" si="3"/>
        <v>28.709174999999998</v>
      </c>
      <c r="Q25" s="51">
        <f t="shared" si="3"/>
        <v>28.709174999999998</v>
      </c>
      <c r="R25" s="51">
        <f t="shared" si="3"/>
        <v>28.709174999999998</v>
      </c>
      <c r="S25" s="51">
        <f t="shared" si="3"/>
        <v>28.709174999999998</v>
      </c>
    </row>
    <row r="26" spans="1:19" ht="15" customHeight="1" x14ac:dyDescent="0.35">
      <c r="A26" s="52"/>
      <c r="B26" s="53"/>
      <c r="C26" s="54"/>
      <c r="D26" s="54"/>
      <c r="E26" s="54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</row>
    <row r="27" spans="1:19" ht="15" customHeight="1" x14ac:dyDescent="0.35">
      <c r="A27" s="57" t="s">
        <v>6</v>
      </c>
      <c r="B27" s="117" t="s">
        <v>44</v>
      </c>
      <c r="C27" s="118"/>
      <c r="D27" s="118"/>
      <c r="E27" s="118"/>
      <c r="F27" s="58"/>
      <c r="G27" s="58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19" ht="15" customHeight="1" x14ac:dyDescent="0.35">
      <c r="A28" s="60"/>
      <c r="B28" s="119" t="s">
        <v>45</v>
      </c>
      <c r="C28" s="120"/>
      <c r="D28" s="120"/>
      <c r="E28" s="120"/>
      <c r="F28" s="61" t="s">
        <v>46</v>
      </c>
      <c r="G28" s="62"/>
      <c r="H28" s="38" t="s">
        <v>24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1:19" ht="15" customHeight="1" x14ac:dyDescent="0.35">
      <c r="A29" s="41">
        <v>12</v>
      </c>
      <c r="B29" s="121" t="s">
        <v>71</v>
      </c>
      <c r="C29" s="122"/>
      <c r="D29" s="122"/>
      <c r="E29" s="122"/>
      <c r="F29" s="93">
        <v>91.228999999999999</v>
      </c>
      <c r="G29" s="93">
        <v>104.88</v>
      </c>
      <c r="H29" s="44">
        <v>108.79990805963001</v>
      </c>
      <c r="I29" s="44">
        <v>109.40307306226001</v>
      </c>
      <c r="J29" s="44">
        <v>109.20440026215999</v>
      </c>
      <c r="K29" s="44">
        <v>109.2443122784</v>
      </c>
      <c r="L29" s="44">
        <v>109.26030012514001</v>
      </c>
      <c r="M29" s="44">
        <v>109.56761874689001</v>
      </c>
      <c r="N29" s="44">
        <v>109.26643130197999</v>
      </c>
      <c r="O29" s="44">
        <v>109.26971283682002</v>
      </c>
      <c r="P29" s="44">
        <v>109.26521626215998</v>
      </c>
      <c r="Q29" s="44">
        <v>109.56836603692</v>
      </c>
      <c r="R29" s="44">
        <v>109.26667504261999</v>
      </c>
      <c r="S29" s="44">
        <v>109.26667504261999</v>
      </c>
    </row>
    <row r="30" spans="1:19" ht="15" customHeight="1" x14ac:dyDescent="0.35">
      <c r="A30" s="46" t="s">
        <v>47</v>
      </c>
      <c r="B30" s="115" t="s">
        <v>26</v>
      </c>
      <c r="C30" s="116"/>
      <c r="D30" s="116"/>
      <c r="E30" s="116"/>
      <c r="F30" s="94"/>
      <c r="G30" s="9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spans="1:19" ht="15" customHeight="1" x14ac:dyDescent="0.35">
      <c r="A31" s="46" t="s">
        <v>48</v>
      </c>
      <c r="B31" s="115" t="s">
        <v>28</v>
      </c>
      <c r="C31" s="116"/>
      <c r="D31" s="116"/>
      <c r="E31" s="116"/>
      <c r="F31" s="94"/>
      <c r="G31" s="9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1:19" ht="15" customHeight="1" x14ac:dyDescent="0.35">
      <c r="A32" s="41" t="s">
        <v>49</v>
      </c>
      <c r="B32" s="115" t="s">
        <v>30</v>
      </c>
      <c r="C32" s="116"/>
      <c r="D32" s="116"/>
      <c r="E32" s="116"/>
      <c r="F32" s="93"/>
      <c r="G32" s="93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</row>
    <row r="33" spans="1:19" ht="15" customHeight="1" x14ac:dyDescent="0.35">
      <c r="A33" s="46" t="s">
        <v>50</v>
      </c>
      <c r="B33" s="115" t="s">
        <v>32</v>
      </c>
      <c r="C33" s="116"/>
      <c r="D33" s="116"/>
      <c r="E33" s="116"/>
      <c r="F33" s="94"/>
      <c r="G33" s="9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1:19" ht="15" customHeight="1" x14ac:dyDescent="0.35">
      <c r="A34" s="41" t="s">
        <v>51</v>
      </c>
      <c r="B34" s="115" t="s">
        <v>34</v>
      </c>
      <c r="C34" s="116"/>
      <c r="D34" s="116"/>
      <c r="E34" s="116"/>
      <c r="F34" s="93"/>
      <c r="G34" s="93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</row>
    <row r="35" spans="1:19" ht="15" customHeight="1" x14ac:dyDescent="0.35">
      <c r="A35" s="46">
        <v>14</v>
      </c>
      <c r="B35" s="115" t="s">
        <v>35</v>
      </c>
      <c r="C35" s="116"/>
      <c r="D35" s="116"/>
      <c r="E35" s="116"/>
      <c r="F35" s="65"/>
      <c r="G35" s="65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1:19" ht="15" customHeight="1" x14ac:dyDescent="0.35">
      <c r="A36" s="41">
        <v>15</v>
      </c>
      <c r="B36" s="115" t="s">
        <v>36</v>
      </c>
      <c r="C36" s="116"/>
      <c r="D36" s="116"/>
      <c r="E36" s="116"/>
      <c r="F36" s="93"/>
      <c r="G36" s="93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</row>
    <row r="37" spans="1:19" ht="15" customHeight="1" x14ac:dyDescent="0.35">
      <c r="A37" s="46">
        <v>16</v>
      </c>
      <c r="B37" s="115" t="str">
        <f>B19</f>
        <v>Adjusted Demand: End-Use Customers</v>
      </c>
      <c r="C37" s="116"/>
      <c r="D37" s="116"/>
      <c r="E37" s="116"/>
      <c r="F37" s="95">
        <f>F29+F35+F36</f>
        <v>91.228999999999999</v>
      </c>
      <c r="G37" s="95">
        <f>G29+G35+G36</f>
        <v>104.88</v>
      </c>
      <c r="H37" s="66">
        <f>H29+H35+H36</f>
        <v>108.79990805963001</v>
      </c>
      <c r="I37" s="66">
        <f t="shared" ref="I37:S37" si="4">I29+I35+I36</f>
        <v>109.40307306226001</v>
      </c>
      <c r="J37" s="66">
        <f t="shared" si="4"/>
        <v>109.20440026215999</v>
      </c>
      <c r="K37" s="66">
        <f t="shared" si="4"/>
        <v>109.2443122784</v>
      </c>
      <c r="L37" s="66">
        <f t="shared" si="4"/>
        <v>109.26030012514001</v>
      </c>
      <c r="M37" s="66">
        <f t="shared" si="4"/>
        <v>109.56761874689001</v>
      </c>
      <c r="N37" s="66">
        <f t="shared" si="4"/>
        <v>109.26643130197999</v>
      </c>
      <c r="O37" s="66">
        <f t="shared" si="4"/>
        <v>109.26971283682002</v>
      </c>
      <c r="P37" s="66">
        <f t="shared" si="4"/>
        <v>109.26521626215998</v>
      </c>
      <c r="Q37" s="66">
        <f t="shared" si="4"/>
        <v>109.56836603692</v>
      </c>
      <c r="R37" s="66">
        <f t="shared" si="4"/>
        <v>109.26667504261999</v>
      </c>
      <c r="S37" s="66">
        <f t="shared" si="4"/>
        <v>109.26667504261999</v>
      </c>
    </row>
    <row r="38" spans="1:19" ht="15" customHeight="1" x14ac:dyDescent="0.35">
      <c r="A38" s="41">
        <v>17</v>
      </c>
      <c r="B38" s="115" t="s">
        <v>42</v>
      </c>
      <c r="C38" s="116"/>
      <c r="D38" s="116"/>
      <c r="E38" s="116"/>
      <c r="F38" s="93"/>
      <c r="G38" s="93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</row>
    <row r="39" spans="1:19" ht="15" customHeight="1" x14ac:dyDescent="0.35">
      <c r="A39" s="46">
        <v>18</v>
      </c>
      <c r="B39" s="115" t="str">
        <f>B25</f>
        <v>Firm LSE Procurement Requirement</v>
      </c>
      <c r="C39" s="116"/>
      <c r="D39" s="116"/>
      <c r="E39" s="116"/>
      <c r="F39" s="95">
        <f t="shared" ref="F39:S39" si="5">SUM(F37:F38)</f>
        <v>91.228999999999999</v>
      </c>
      <c r="G39" s="95">
        <f t="shared" si="5"/>
        <v>104.88</v>
      </c>
      <c r="H39" s="66">
        <f t="shared" si="5"/>
        <v>108.79990805963001</v>
      </c>
      <c r="I39" s="66">
        <f t="shared" si="5"/>
        <v>109.40307306226001</v>
      </c>
      <c r="J39" s="66">
        <f t="shared" si="5"/>
        <v>109.20440026215999</v>
      </c>
      <c r="K39" s="66">
        <f t="shared" si="5"/>
        <v>109.2443122784</v>
      </c>
      <c r="L39" s="66">
        <f t="shared" si="5"/>
        <v>109.26030012514001</v>
      </c>
      <c r="M39" s="66">
        <f t="shared" si="5"/>
        <v>109.56761874689001</v>
      </c>
      <c r="N39" s="66">
        <f t="shared" si="5"/>
        <v>109.26643130197999</v>
      </c>
      <c r="O39" s="66">
        <f t="shared" si="5"/>
        <v>109.26971283682002</v>
      </c>
      <c r="P39" s="66">
        <f t="shared" si="5"/>
        <v>109.26521626215998</v>
      </c>
      <c r="Q39" s="66">
        <f t="shared" si="5"/>
        <v>109.56836603692</v>
      </c>
      <c r="R39" s="66">
        <f t="shared" si="5"/>
        <v>109.26667504261999</v>
      </c>
      <c r="S39" s="66">
        <f t="shared" si="5"/>
        <v>109.26667504261999</v>
      </c>
    </row>
    <row r="40" spans="1:19" ht="15" customHeight="1" x14ac:dyDescent="0.35">
      <c r="A40" s="67"/>
      <c r="B40" s="53"/>
      <c r="C40" s="53"/>
      <c r="D40" s="53"/>
      <c r="E40" s="53"/>
      <c r="F40" s="55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68"/>
      <c r="R40" s="56"/>
      <c r="S40" s="68"/>
    </row>
    <row r="42" spans="1:19" x14ac:dyDescent="0.35">
      <c r="F42" s="71" t="s">
        <v>52</v>
      </c>
      <c r="G42" s="71" t="s">
        <v>52</v>
      </c>
      <c r="H42"/>
      <c r="I42"/>
      <c r="J42"/>
      <c r="K42"/>
      <c r="L42"/>
      <c r="M42"/>
    </row>
    <row r="43" spans="1:19" x14ac:dyDescent="0.35">
      <c r="A43" s="73" t="s">
        <v>6</v>
      </c>
      <c r="B43" s="74" t="s">
        <v>53</v>
      </c>
      <c r="C43" s="75"/>
      <c r="D43" s="75"/>
      <c r="E43" s="75"/>
      <c r="F43" s="76" t="s">
        <v>54</v>
      </c>
      <c r="G43" s="76" t="s">
        <v>55</v>
      </c>
      <c r="H43"/>
      <c r="I43"/>
      <c r="J43"/>
      <c r="K43"/>
      <c r="L43"/>
      <c r="M43"/>
    </row>
    <row r="44" spans="1:19" x14ac:dyDescent="0.35">
      <c r="A44" s="46">
        <v>19</v>
      </c>
      <c r="B44" s="42" t="s">
        <v>56</v>
      </c>
      <c r="C44" s="43"/>
      <c r="D44" s="43"/>
      <c r="E44" s="43"/>
      <c r="F44" s="96">
        <v>16.951000000000001</v>
      </c>
      <c r="G44" s="97">
        <v>19.399999999999999</v>
      </c>
      <c r="H44"/>
      <c r="I44"/>
      <c r="J44"/>
      <c r="K44"/>
      <c r="L44"/>
      <c r="M44"/>
    </row>
    <row r="45" spans="1:19" x14ac:dyDescent="0.35">
      <c r="A45" s="46">
        <v>20</v>
      </c>
      <c r="B45" s="42" t="s">
        <v>57</v>
      </c>
      <c r="C45" s="43"/>
      <c r="D45" s="43"/>
      <c r="E45" s="43"/>
      <c r="F45" s="98">
        <v>42800</v>
      </c>
      <c r="G45" s="98">
        <v>43433</v>
      </c>
      <c r="H45"/>
      <c r="I45"/>
      <c r="J45"/>
      <c r="K45"/>
      <c r="L45"/>
      <c r="M45"/>
    </row>
    <row r="46" spans="1:19" x14ac:dyDescent="0.35">
      <c r="A46" s="46">
        <v>21</v>
      </c>
      <c r="B46" s="42" t="s">
        <v>60</v>
      </c>
      <c r="C46" s="43"/>
      <c r="D46" s="43"/>
      <c r="E46" s="43"/>
      <c r="F46" s="99">
        <v>19</v>
      </c>
      <c r="G46" s="99">
        <v>18</v>
      </c>
      <c r="H46"/>
      <c r="I46"/>
      <c r="J46"/>
      <c r="K46"/>
      <c r="L46"/>
      <c r="M46"/>
    </row>
    <row r="47" spans="1:19" x14ac:dyDescent="0.35">
      <c r="A47" s="46">
        <v>22</v>
      </c>
      <c r="B47" s="42" t="s">
        <v>61</v>
      </c>
      <c r="C47" s="43"/>
      <c r="D47" s="43"/>
      <c r="E47" s="43"/>
      <c r="F47" s="97">
        <v>0</v>
      </c>
      <c r="G47" s="97">
        <v>0</v>
      </c>
      <c r="H47"/>
      <c r="I47"/>
      <c r="J47"/>
      <c r="K47"/>
      <c r="L47"/>
      <c r="M47"/>
    </row>
    <row r="48" spans="1:19" x14ac:dyDescent="0.35">
      <c r="A48" s="46">
        <v>23</v>
      </c>
      <c r="B48" s="42" t="s">
        <v>62</v>
      </c>
      <c r="C48" s="43"/>
      <c r="D48" s="43"/>
      <c r="E48" s="43"/>
      <c r="F48" s="97">
        <v>0</v>
      </c>
      <c r="G48" s="97">
        <v>0</v>
      </c>
      <c r="H48"/>
      <c r="I48"/>
      <c r="J48"/>
      <c r="K48"/>
      <c r="L48"/>
      <c r="M48"/>
    </row>
    <row r="49" spans="1:13" x14ac:dyDescent="0.35">
      <c r="A49" s="46">
        <v>24</v>
      </c>
      <c r="B49" s="42" t="s">
        <v>63</v>
      </c>
      <c r="C49" s="43"/>
      <c r="D49" s="43"/>
      <c r="E49" s="43"/>
      <c r="F49" s="97">
        <v>0</v>
      </c>
      <c r="G49" s="97">
        <v>0</v>
      </c>
      <c r="H49"/>
      <c r="I49"/>
      <c r="J49"/>
      <c r="K49"/>
      <c r="L49"/>
      <c r="M49"/>
    </row>
    <row r="50" spans="1:13" x14ac:dyDescent="0.35">
      <c r="A50" s="46">
        <v>25</v>
      </c>
      <c r="B50" s="42" t="s">
        <v>64</v>
      </c>
      <c r="C50" s="43"/>
      <c r="D50" s="43"/>
      <c r="E50" s="43"/>
      <c r="F50" s="100">
        <f>F44+F47+F48+F49</f>
        <v>16.951000000000001</v>
      </c>
      <c r="G50" s="100">
        <f>G44+G47+G48+G49</f>
        <v>19.399999999999999</v>
      </c>
      <c r="K50"/>
    </row>
    <row r="51" spans="1:13" x14ac:dyDescent="0.35">
      <c r="F51" s="77"/>
      <c r="G51" s="72"/>
    </row>
    <row r="52" spans="1:13" x14ac:dyDescent="0.35">
      <c r="A52" s="78" t="s">
        <v>65</v>
      </c>
      <c r="B52" s="79" t="s">
        <v>66</v>
      </c>
      <c r="C52" s="79"/>
      <c r="D52" s="79"/>
      <c r="E52" s="79"/>
      <c r="F52" s="77"/>
      <c r="G52" s="72"/>
    </row>
    <row r="53" spans="1:13" x14ac:dyDescent="0.35">
      <c r="A53" s="80" t="s">
        <v>67</v>
      </c>
      <c r="B53" s="81"/>
      <c r="C53" s="82"/>
      <c r="D53" s="2"/>
      <c r="E53" s="2"/>
      <c r="F53" s="1"/>
      <c r="G53" s="3"/>
      <c r="H53" s="4"/>
    </row>
    <row r="54" spans="1:13" x14ac:dyDescent="0.35">
      <c r="A54" s="80" t="s">
        <v>67</v>
      </c>
      <c r="B54" s="81"/>
      <c r="C54" s="82"/>
      <c r="D54" s="2"/>
      <c r="E54" s="2"/>
      <c r="F54" s="1"/>
      <c r="G54" s="3"/>
      <c r="H54" s="4"/>
    </row>
  </sheetData>
  <mergeCells count="13">
    <mergeCell ref="B32:E32"/>
    <mergeCell ref="B27:E27"/>
    <mergeCell ref="B28:E28"/>
    <mergeCell ref="B29:E29"/>
    <mergeCell ref="B30:E30"/>
    <mergeCell ref="B31:E31"/>
    <mergeCell ref="B39:E39"/>
    <mergeCell ref="B33:E33"/>
    <mergeCell ref="B34:E34"/>
    <mergeCell ref="B35:E35"/>
    <mergeCell ref="B36:E36"/>
    <mergeCell ref="B37:E37"/>
    <mergeCell ref="B38:E38"/>
  </mergeCells>
  <dataValidations count="5">
    <dataValidation type="textLength" operator="equal" allowBlank="1" showInputMessage="1" showErrorMessage="1" error="No data entry allowed in this cell" sqref="F17:G17 F19:S19">
      <formula1>0</formula1>
    </dataValidation>
    <dataValidation type="textLength" operator="equal" allowBlank="1" showInputMessage="1" showErrorMessage="1" error="Data entry is not allowed in this cell." sqref="F21:S21 F25:S25 F37:S37 F50:G50">
      <formula1>0</formula1>
    </dataValidation>
    <dataValidation type="textLength" operator="equal" allowBlank="1" showInputMessage="1" showErrorMessage="1" error="Data entry not allowed in this cell." sqref="F22:S22">
      <formula1>0</formula1>
    </dataValidation>
    <dataValidation type="textLength" operator="equal" allowBlank="1" showInputMessage="1" showErrorMessage="1" error="Data entry in this cell is not allowed." sqref="F35:G35">
      <formula1>0</formula1>
    </dataValidation>
    <dataValidation type="textLength" operator="equal" allowBlank="1" showInputMessage="1" showErrorMessage="1" error="Data entry in this field is not allowed." sqref="F39:S39">
      <formula1>0</formula1>
    </dataValidation>
  </dataValidations>
  <printOptions horizontalCentered="1"/>
  <pageMargins left="0.44" right="0.5" top="0.52" bottom="0.42" header="0.52" footer="0.4"/>
  <pageSetup scale="63" fitToWidth="0" pageOrder="overThenDown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D54"/>
  <sheetViews>
    <sheetView showGridLines="0" zoomScale="90" zoomScaleNormal="90" workbookViewId="0">
      <selection activeCell="C11" sqref="C11"/>
    </sheetView>
  </sheetViews>
  <sheetFormatPr defaultColWidth="9" defaultRowHeight="15.5" x14ac:dyDescent="0.35"/>
  <cols>
    <col min="1" max="1" width="4.5" style="69" customWidth="1"/>
    <col min="2" max="2" width="53.58203125" style="70" customWidth="1"/>
    <col min="3" max="5" width="11.33203125" style="70" customWidth="1"/>
    <col min="6" max="6" width="9.75" style="69" customWidth="1"/>
    <col min="7" max="7" width="9.75" style="77" customWidth="1"/>
    <col min="8" max="19" width="9.75" style="72" customWidth="1"/>
    <col min="20" max="21" width="11.33203125" style="45" customWidth="1"/>
    <col min="22" max="34" width="9.75" style="45" customWidth="1"/>
    <col min="35" max="133" width="7.08203125" style="45" customWidth="1"/>
    <col min="134" max="16384" width="9" style="45"/>
  </cols>
  <sheetData>
    <row r="1" spans="1:30" s="5" customFormat="1" x14ac:dyDescent="0.35">
      <c r="A1" s="1"/>
      <c r="B1" s="2" t="s">
        <v>0</v>
      </c>
      <c r="C1" s="2"/>
      <c r="D1" s="2"/>
      <c r="E1" s="2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30" s="5" customFormat="1" x14ac:dyDescent="0.35">
      <c r="A2" s="1"/>
      <c r="B2" s="2" t="s">
        <v>1</v>
      </c>
      <c r="C2" s="2"/>
      <c r="D2" s="2"/>
      <c r="E2" s="2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8" customFormat="1" x14ac:dyDescent="0.35">
      <c r="A3" s="6"/>
      <c r="B3" s="7" t="s">
        <v>2</v>
      </c>
      <c r="C3" s="7"/>
      <c r="D3" s="7"/>
    </row>
    <row r="4" spans="1:30" s="8" customFormat="1" x14ac:dyDescent="0.35">
      <c r="A4" s="6"/>
      <c r="B4" s="9" t="s">
        <v>3</v>
      </c>
      <c r="C4" s="9"/>
      <c r="D4" s="10"/>
      <c r="E4" s="10"/>
      <c r="F4" s="1"/>
      <c r="G4" s="1"/>
    </row>
    <row r="5" spans="1:30" s="8" customFormat="1" x14ac:dyDescent="0.35">
      <c r="A5" s="6"/>
      <c r="B5" s="9"/>
      <c r="C5" s="11"/>
      <c r="D5" s="10"/>
      <c r="E5" s="10"/>
      <c r="F5"/>
      <c r="G5"/>
      <c r="H5"/>
      <c r="I5"/>
      <c r="J5"/>
      <c r="K5"/>
      <c r="L5"/>
      <c r="M5"/>
      <c r="N5"/>
    </row>
    <row r="6" spans="1:30" s="8" customFormat="1" ht="15.75" customHeight="1" x14ac:dyDescent="0.35">
      <c r="B6" s="2" t="s">
        <v>68</v>
      </c>
      <c r="C6" s="2"/>
      <c r="D6" s="2"/>
      <c r="E6" s="2"/>
      <c r="F6"/>
      <c r="G6"/>
      <c r="H6"/>
      <c r="I6"/>
      <c r="J6"/>
      <c r="K6"/>
      <c r="L6"/>
      <c r="M6"/>
      <c r="N6"/>
      <c r="O6" s="13"/>
      <c r="P6" s="13"/>
      <c r="Q6" s="13"/>
      <c r="R6" s="13"/>
      <c r="S6" s="13"/>
      <c r="W6" s="14"/>
      <c r="X6" s="12"/>
      <c r="Y6" s="11"/>
      <c r="Z6" s="11"/>
      <c r="AA6" s="11"/>
      <c r="AB6" s="15"/>
    </row>
    <row r="7" spans="1:30" s="8" customFormat="1" x14ac:dyDescent="0.35">
      <c r="B7" s="16"/>
      <c r="C7" s="85"/>
      <c r="D7" s="86"/>
      <c r="E7" s="86" t="s">
        <v>69</v>
      </c>
      <c r="F7" s="87"/>
      <c r="G7" s="87"/>
      <c r="H7" s="87"/>
      <c r="I7" s="17"/>
      <c r="J7" s="17"/>
      <c r="L7" s="18"/>
      <c r="M7" s="18"/>
      <c r="N7" s="18"/>
      <c r="O7" s="18"/>
      <c r="P7" s="18"/>
      <c r="Q7" s="18"/>
      <c r="R7" s="18"/>
      <c r="S7" s="18"/>
      <c r="W7" s="19"/>
      <c r="X7" s="20"/>
      <c r="Y7" s="20"/>
    </row>
    <row r="8" spans="1:30" s="8" customFormat="1" x14ac:dyDescent="0.35">
      <c r="B8" s="21"/>
      <c r="C8" s="21"/>
      <c r="D8" s="21"/>
      <c r="E8" s="21"/>
      <c r="F8" s="22"/>
      <c r="G8" s="23" t="s">
        <v>4</v>
      </c>
      <c r="H8" s="24"/>
      <c r="I8" s="25"/>
      <c r="J8" s="25"/>
      <c r="K8" s="26" t="s">
        <v>5</v>
      </c>
      <c r="L8" s="15"/>
      <c r="M8" s="15"/>
      <c r="N8" s="15"/>
      <c r="O8" s="15"/>
      <c r="P8" s="15"/>
      <c r="Q8" s="15"/>
      <c r="R8" s="15"/>
      <c r="S8" s="15"/>
      <c r="W8" s="27"/>
      <c r="AA8" s="26"/>
      <c r="AB8" s="15"/>
      <c r="AC8" s="15"/>
      <c r="AD8" s="15"/>
    </row>
    <row r="9" spans="1:30" s="32" customFormat="1" ht="31.5" customHeight="1" x14ac:dyDescent="0.35">
      <c r="A9" s="28" t="s">
        <v>6</v>
      </c>
      <c r="B9" s="29" t="s">
        <v>7</v>
      </c>
      <c r="C9" s="30"/>
      <c r="D9" s="30"/>
      <c r="E9" s="30"/>
      <c r="F9" s="31" t="s">
        <v>8</v>
      </c>
      <c r="G9" s="31" t="s">
        <v>9</v>
      </c>
      <c r="H9" s="31" t="s">
        <v>10</v>
      </c>
      <c r="I9" s="31" t="s">
        <v>11</v>
      </c>
      <c r="J9" s="31" t="s">
        <v>12</v>
      </c>
      <c r="K9" s="31" t="s">
        <v>13</v>
      </c>
      <c r="L9" s="31" t="s">
        <v>14</v>
      </c>
      <c r="M9" s="31" t="s">
        <v>15</v>
      </c>
      <c r="N9" s="31" t="s">
        <v>16</v>
      </c>
      <c r="O9" s="31" t="s">
        <v>17</v>
      </c>
      <c r="P9" s="31" t="s">
        <v>18</v>
      </c>
      <c r="Q9" s="31" t="s">
        <v>19</v>
      </c>
      <c r="R9" s="31" t="s">
        <v>20</v>
      </c>
      <c r="S9" s="31" t="s">
        <v>21</v>
      </c>
    </row>
    <row r="10" spans="1:30" s="40" customFormat="1" ht="15.75" customHeight="1" x14ac:dyDescent="0.35">
      <c r="A10" s="33"/>
      <c r="B10" s="34" t="s">
        <v>22</v>
      </c>
      <c r="C10" s="35"/>
      <c r="D10" s="35"/>
      <c r="E10" s="35"/>
      <c r="F10" s="36" t="s">
        <v>23</v>
      </c>
      <c r="G10" s="37"/>
      <c r="H10" s="38" t="s">
        <v>24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30" ht="15.75" customHeight="1" x14ac:dyDescent="0.35">
      <c r="A11" s="41">
        <v>1</v>
      </c>
      <c r="B11" s="102" t="s">
        <v>72</v>
      </c>
      <c r="C11"/>
      <c r="D11"/>
      <c r="E11"/>
      <c r="F11" s="88">
        <v>33.14</v>
      </c>
      <c r="G11" s="88">
        <v>32.954000000000001</v>
      </c>
      <c r="H11" s="44">
        <v>25.799700000000001</v>
      </c>
      <c r="I11" s="44">
        <v>25.612600000000004</v>
      </c>
      <c r="J11" s="44">
        <v>25.542199999999998</v>
      </c>
      <c r="K11" s="44">
        <v>25.531700000000004</v>
      </c>
      <c r="L11" s="44">
        <v>25.557700000000001</v>
      </c>
      <c r="M11" s="44">
        <v>25.600299999999997</v>
      </c>
      <c r="N11" s="44">
        <v>25.649700000000003</v>
      </c>
      <c r="O11" s="44">
        <v>25.700199999999995</v>
      </c>
      <c r="P11" s="44">
        <v>25.749400000000001</v>
      </c>
      <c r="Q11" s="44">
        <v>25.796100000000003</v>
      </c>
      <c r="R11" s="44">
        <v>25.839900000000007</v>
      </c>
      <c r="S11" s="44">
        <v>25.880499999999994</v>
      </c>
    </row>
    <row r="12" spans="1:30" ht="15.75" customHeight="1" x14ac:dyDescent="0.35">
      <c r="A12" s="46" t="s">
        <v>25</v>
      </c>
      <c r="B12" s="104" t="s">
        <v>26</v>
      </c>
      <c r="C12" s="43"/>
      <c r="D12" s="43"/>
      <c r="E12" s="43"/>
      <c r="F12" s="88"/>
      <c r="G12" s="89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30" ht="15.75" customHeight="1" x14ac:dyDescent="0.35">
      <c r="A13" s="46" t="s">
        <v>27</v>
      </c>
      <c r="B13" s="104" t="s">
        <v>28</v>
      </c>
      <c r="C13" s="110" t="s">
        <v>73</v>
      </c>
      <c r="D13" s="107" t="s">
        <v>74</v>
      </c>
      <c r="E13" s="43"/>
      <c r="F13" s="88"/>
      <c r="G13" s="89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30" ht="15.75" customHeight="1" x14ac:dyDescent="0.35">
      <c r="A14" s="41" t="s">
        <v>29</v>
      </c>
      <c r="B14" s="103" t="s">
        <v>30</v>
      </c>
      <c r="C14" s="110" t="s">
        <v>75</v>
      </c>
      <c r="D14" s="43"/>
      <c r="E14" s="43"/>
      <c r="F14" s="88"/>
      <c r="G14" s="88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1:30" ht="15.75" customHeight="1" x14ac:dyDescent="0.35">
      <c r="A15" s="46" t="s">
        <v>31</v>
      </c>
      <c r="B15" s="105" t="s">
        <v>32</v>
      </c>
      <c r="C15" s="106"/>
      <c r="D15" s="43"/>
      <c r="E15" s="43"/>
      <c r="F15" s="88"/>
      <c r="G15" s="89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30" ht="15.75" customHeight="1" x14ac:dyDescent="0.35">
      <c r="A16" s="41" t="s">
        <v>33</v>
      </c>
      <c r="B16" s="105" t="s">
        <v>34</v>
      </c>
      <c r="C16" s="106"/>
      <c r="D16" s="43"/>
      <c r="E16" s="43"/>
      <c r="F16" s="88"/>
      <c r="G16" s="88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19" ht="15.75" customHeight="1" x14ac:dyDescent="0.35">
      <c r="A17" s="46">
        <v>3</v>
      </c>
      <c r="B17" s="42" t="s">
        <v>35</v>
      </c>
      <c r="C17" s="106"/>
      <c r="D17" s="43"/>
      <c r="E17" s="43"/>
      <c r="F17" s="48"/>
      <c r="G17" s="49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ht="15.75" customHeight="1" x14ac:dyDescent="0.35">
      <c r="A18" s="41">
        <v>4</v>
      </c>
      <c r="B18" s="42" t="s">
        <v>36</v>
      </c>
      <c r="C18" s="106"/>
      <c r="D18" s="43"/>
      <c r="E18" s="43"/>
      <c r="F18" s="88"/>
      <c r="G18" s="88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1:19" ht="15.75" customHeight="1" x14ac:dyDescent="0.3">
      <c r="A19" s="46">
        <v>5</v>
      </c>
      <c r="B19" s="42" t="s">
        <v>37</v>
      </c>
      <c r="C19" s="108" t="s">
        <v>77</v>
      </c>
      <c r="D19" s="109" t="s">
        <v>76</v>
      </c>
      <c r="E19" s="43"/>
      <c r="F19" s="90">
        <f>F11+F17+F18</f>
        <v>33.14</v>
      </c>
      <c r="G19" s="91">
        <f>G11+G17+G18</f>
        <v>32.954000000000001</v>
      </c>
      <c r="H19" s="51">
        <f t="shared" ref="H19:S19" si="0">H11+H17+H18</f>
        <v>25.799700000000001</v>
      </c>
      <c r="I19" s="51">
        <f t="shared" si="0"/>
        <v>25.612600000000004</v>
      </c>
      <c r="J19" s="51">
        <f t="shared" si="0"/>
        <v>25.542199999999998</v>
      </c>
      <c r="K19" s="51">
        <f t="shared" si="0"/>
        <v>25.531700000000004</v>
      </c>
      <c r="L19" s="51">
        <f t="shared" si="0"/>
        <v>25.557700000000001</v>
      </c>
      <c r="M19" s="51">
        <f t="shared" si="0"/>
        <v>25.600299999999997</v>
      </c>
      <c r="N19" s="51">
        <f t="shared" si="0"/>
        <v>25.649700000000003</v>
      </c>
      <c r="O19" s="51">
        <f t="shared" si="0"/>
        <v>25.700199999999995</v>
      </c>
      <c r="P19" s="51">
        <f t="shared" si="0"/>
        <v>25.749400000000001</v>
      </c>
      <c r="Q19" s="51">
        <f t="shared" si="0"/>
        <v>25.796100000000003</v>
      </c>
      <c r="R19" s="51">
        <f t="shared" si="0"/>
        <v>25.839900000000007</v>
      </c>
      <c r="S19" s="51">
        <f t="shared" si="0"/>
        <v>25.880499999999994</v>
      </c>
    </row>
    <row r="20" spans="1:19" ht="15.75" customHeight="1" x14ac:dyDescent="0.35">
      <c r="A20" s="41">
        <v>6</v>
      </c>
      <c r="B20" s="42" t="s">
        <v>38</v>
      </c>
      <c r="E20" s="43"/>
      <c r="F20" s="88"/>
      <c r="G20" s="88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19" ht="15.75" customHeight="1" x14ac:dyDescent="0.3">
      <c r="A21" s="46">
        <v>7</v>
      </c>
      <c r="B21" s="42" t="s">
        <v>39</v>
      </c>
      <c r="C21" s="108" t="s">
        <v>77</v>
      </c>
      <c r="D21" s="109" t="s">
        <v>78</v>
      </c>
      <c r="E21" s="43"/>
      <c r="F21" s="90">
        <f>F19+F20</f>
        <v>33.14</v>
      </c>
      <c r="G21" s="91">
        <f>G19+G20</f>
        <v>32.954000000000001</v>
      </c>
      <c r="H21" s="51">
        <f t="shared" ref="H21:S21" si="1">H19+H20</f>
        <v>25.799700000000001</v>
      </c>
      <c r="I21" s="51">
        <f>I19+I20</f>
        <v>25.612600000000004</v>
      </c>
      <c r="J21" s="51">
        <f t="shared" si="1"/>
        <v>25.542199999999998</v>
      </c>
      <c r="K21" s="51">
        <f t="shared" si="1"/>
        <v>25.531700000000004</v>
      </c>
      <c r="L21" s="51">
        <f t="shared" si="1"/>
        <v>25.557700000000001</v>
      </c>
      <c r="M21" s="51">
        <f t="shared" si="1"/>
        <v>25.600299999999997</v>
      </c>
      <c r="N21" s="51">
        <f t="shared" si="1"/>
        <v>25.649700000000003</v>
      </c>
      <c r="O21" s="51">
        <f t="shared" si="1"/>
        <v>25.700199999999995</v>
      </c>
      <c r="P21" s="51">
        <f t="shared" si="1"/>
        <v>25.749400000000001</v>
      </c>
      <c r="Q21" s="51">
        <f t="shared" si="1"/>
        <v>25.796100000000003</v>
      </c>
      <c r="R21" s="51">
        <f t="shared" si="1"/>
        <v>25.839900000000007</v>
      </c>
      <c r="S21" s="51">
        <f t="shared" si="1"/>
        <v>25.880499999999994</v>
      </c>
    </row>
    <row r="22" spans="1:19" ht="15.75" customHeight="1" x14ac:dyDescent="0.3">
      <c r="A22" s="41">
        <v>8</v>
      </c>
      <c r="B22" s="42" t="s">
        <v>40</v>
      </c>
      <c r="C22" s="108" t="s">
        <v>79</v>
      </c>
      <c r="D22" s="112" t="s">
        <v>80</v>
      </c>
      <c r="E22" s="43"/>
      <c r="F22" s="90">
        <f>F21*0.15</f>
        <v>4.9710000000000001</v>
      </c>
      <c r="G22" s="92">
        <f t="shared" ref="G22:S22" si="2">G21*0.15</f>
        <v>4.9431000000000003</v>
      </c>
      <c r="H22" s="50">
        <f t="shared" si="2"/>
        <v>3.869955</v>
      </c>
      <c r="I22" s="50">
        <f t="shared" si="2"/>
        <v>3.8418900000000002</v>
      </c>
      <c r="J22" s="50">
        <f t="shared" si="2"/>
        <v>3.8313299999999995</v>
      </c>
      <c r="K22" s="50">
        <f t="shared" si="2"/>
        <v>3.8297550000000005</v>
      </c>
      <c r="L22" s="50">
        <f t="shared" si="2"/>
        <v>3.8336549999999998</v>
      </c>
      <c r="M22" s="50">
        <f t="shared" si="2"/>
        <v>3.8400449999999995</v>
      </c>
      <c r="N22" s="50">
        <f t="shared" si="2"/>
        <v>3.8474550000000001</v>
      </c>
      <c r="O22" s="50">
        <f t="shared" si="2"/>
        <v>3.8550299999999993</v>
      </c>
      <c r="P22" s="50">
        <f t="shared" si="2"/>
        <v>3.8624100000000001</v>
      </c>
      <c r="Q22" s="50">
        <f t="shared" si="2"/>
        <v>3.869415</v>
      </c>
      <c r="R22" s="50">
        <f t="shared" si="2"/>
        <v>3.8759850000000009</v>
      </c>
      <c r="S22" s="50">
        <f t="shared" si="2"/>
        <v>3.8820749999999991</v>
      </c>
    </row>
    <row r="23" spans="1:19" ht="15.75" customHeight="1" x14ac:dyDescent="0.35">
      <c r="A23" s="46">
        <v>9</v>
      </c>
      <c r="B23" s="42" t="s">
        <v>41</v>
      </c>
      <c r="C23" s="106"/>
      <c r="D23" s="111"/>
      <c r="E23" s="43"/>
      <c r="F23" s="88"/>
      <c r="G23" s="89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1:19" ht="15.75" customHeight="1" x14ac:dyDescent="0.35">
      <c r="A24" s="41">
        <v>10</v>
      </c>
      <c r="B24" s="42" t="s">
        <v>42</v>
      </c>
      <c r="C24" s="106"/>
      <c r="D24" s="111"/>
      <c r="E24" s="43"/>
      <c r="F24" s="88"/>
      <c r="G24" s="88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19" ht="15.75" customHeight="1" x14ac:dyDescent="0.3">
      <c r="A25" s="46">
        <v>11</v>
      </c>
      <c r="B25" s="42" t="s">
        <v>43</v>
      </c>
      <c r="C25" s="106"/>
      <c r="D25" s="111"/>
      <c r="E25" s="43"/>
      <c r="F25" s="90">
        <f>F21+F22+F23+F24</f>
        <v>38.111000000000004</v>
      </c>
      <c r="G25" s="91">
        <f>G21+G22+G23+G24</f>
        <v>37.897100000000002</v>
      </c>
      <c r="H25" s="51">
        <f t="shared" ref="H25:S25" si="3">H21+H22+H23+H24</f>
        <v>29.669655000000002</v>
      </c>
      <c r="I25" s="51">
        <f t="shared" si="3"/>
        <v>29.454490000000003</v>
      </c>
      <c r="J25" s="51">
        <f t="shared" si="3"/>
        <v>29.373529999999995</v>
      </c>
      <c r="K25" s="51">
        <f t="shared" si="3"/>
        <v>29.361455000000007</v>
      </c>
      <c r="L25" s="51">
        <f t="shared" si="3"/>
        <v>29.391355000000001</v>
      </c>
      <c r="M25" s="51">
        <f t="shared" si="3"/>
        <v>29.440344999999997</v>
      </c>
      <c r="N25" s="51">
        <f t="shared" si="3"/>
        <v>29.497155000000003</v>
      </c>
      <c r="O25" s="51">
        <f t="shared" si="3"/>
        <v>29.555229999999995</v>
      </c>
      <c r="P25" s="51">
        <f t="shared" si="3"/>
        <v>29.611810000000002</v>
      </c>
      <c r="Q25" s="51">
        <f t="shared" si="3"/>
        <v>29.665515000000003</v>
      </c>
      <c r="R25" s="51">
        <f t="shared" si="3"/>
        <v>29.715885000000007</v>
      </c>
      <c r="S25" s="51">
        <f t="shared" si="3"/>
        <v>29.762574999999995</v>
      </c>
    </row>
    <row r="26" spans="1:19" ht="15" customHeight="1" x14ac:dyDescent="0.35">
      <c r="A26" s="52"/>
      <c r="B26" s="53"/>
      <c r="C26" s="54"/>
      <c r="D26" s="54"/>
      <c r="E26" s="54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</row>
    <row r="27" spans="1:19" ht="15" customHeight="1" x14ac:dyDescent="0.35">
      <c r="A27" s="57" t="s">
        <v>6</v>
      </c>
      <c r="B27" s="117" t="s">
        <v>44</v>
      </c>
      <c r="C27" s="118"/>
      <c r="D27" s="118"/>
      <c r="E27" s="118"/>
      <c r="F27" s="58"/>
      <c r="G27" s="58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19" ht="15" customHeight="1" x14ac:dyDescent="0.35">
      <c r="A28" s="60"/>
      <c r="B28" s="119" t="s">
        <v>45</v>
      </c>
      <c r="C28" s="120"/>
      <c r="D28" s="120"/>
      <c r="E28" s="120"/>
      <c r="F28" s="61" t="s">
        <v>46</v>
      </c>
      <c r="G28" s="62"/>
      <c r="H28" s="38" t="s">
        <v>24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1:19" ht="15" customHeight="1" x14ac:dyDescent="0.35">
      <c r="A29" s="41">
        <v>12</v>
      </c>
      <c r="B29" s="121" t="s">
        <v>71</v>
      </c>
      <c r="C29" s="122"/>
      <c r="D29" s="122"/>
      <c r="E29" s="122"/>
      <c r="F29" s="93">
        <v>116.003</v>
      </c>
      <c r="G29" s="93">
        <v>109.9</v>
      </c>
      <c r="H29" s="44">
        <v>112.31187199999998</v>
      </c>
      <c r="I29" s="44">
        <v>112.508743</v>
      </c>
      <c r="J29" s="44">
        <v>112.26594899999999</v>
      </c>
      <c r="K29" s="44">
        <v>112.45322700000001</v>
      </c>
      <c r="L29" s="44">
        <v>112.68572899999999</v>
      </c>
      <c r="M29" s="44">
        <v>113.21509999999999</v>
      </c>
      <c r="N29" s="44">
        <v>113.16501200000003</v>
      </c>
      <c r="O29" s="44">
        <v>113.38340300000002</v>
      </c>
      <c r="P29" s="44">
        <v>113.58246000000001</v>
      </c>
      <c r="Q29" s="44">
        <v>114.05279800000001</v>
      </c>
      <c r="R29" s="44">
        <v>113.93389300000001</v>
      </c>
      <c r="S29" s="44">
        <v>113.93389300000001</v>
      </c>
    </row>
    <row r="30" spans="1:19" ht="15" customHeight="1" x14ac:dyDescent="0.35">
      <c r="A30" s="46" t="s">
        <v>47</v>
      </c>
      <c r="B30" s="115" t="s">
        <v>26</v>
      </c>
      <c r="C30" s="116"/>
      <c r="D30" s="116"/>
      <c r="E30" s="116"/>
      <c r="F30" s="94"/>
      <c r="G30" s="9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spans="1:19" ht="15" customHeight="1" x14ac:dyDescent="0.35">
      <c r="A31" s="46" t="s">
        <v>48</v>
      </c>
      <c r="B31" s="115" t="s">
        <v>28</v>
      </c>
      <c r="C31" s="116"/>
      <c r="D31" s="116"/>
      <c r="E31" s="116"/>
      <c r="F31" s="94"/>
      <c r="G31" s="9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1:19" ht="15" customHeight="1" x14ac:dyDescent="0.35">
      <c r="A32" s="41" t="s">
        <v>49</v>
      </c>
      <c r="B32" s="115" t="s">
        <v>30</v>
      </c>
      <c r="C32" s="116"/>
      <c r="D32" s="116"/>
      <c r="E32" s="116"/>
      <c r="F32" s="93"/>
      <c r="G32" s="93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</row>
    <row r="33" spans="1:19" ht="15" customHeight="1" x14ac:dyDescent="0.35">
      <c r="A33" s="46" t="s">
        <v>50</v>
      </c>
      <c r="B33" s="115" t="s">
        <v>32</v>
      </c>
      <c r="C33" s="116"/>
      <c r="D33" s="116"/>
      <c r="E33" s="116"/>
      <c r="F33" s="94"/>
      <c r="G33" s="9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1:19" ht="15" customHeight="1" x14ac:dyDescent="0.35">
      <c r="A34" s="41" t="s">
        <v>51</v>
      </c>
      <c r="B34" s="115" t="s">
        <v>34</v>
      </c>
      <c r="C34" s="116"/>
      <c r="D34" s="116"/>
      <c r="E34" s="116"/>
      <c r="F34" s="93"/>
      <c r="G34" s="93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</row>
    <row r="35" spans="1:19" ht="15" customHeight="1" x14ac:dyDescent="0.35">
      <c r="A35" s="46">
        <v>14</v>
      </c>
      <c r="B35" s="115" t="s">
        <v>35</v>
      </c>
      <c r="C35" s="116"/>
      <c r="D35" s="116"/>
      <c r="E35" s="116"/>
      <c r="F35" s="65"/>
      <c r="G35" s="65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1:19" ht="15" customHeight="1" x14ac:dyDescent="0.35">
      <c r="A36" s="41">
        <v>15</v>
      </c>
      <c r="B36" s="115" t="s">
        <v>36</v>
      </c>
      <c r="C36" s="116"/>
      <c r="D36" s="116"/>
      <c r="E36" s="116"/>
      <c r="F36" s="93"/>
      <c r="G36" s="93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</row>
    <row r="37" spans="1:19" ht="15" customHeight="1" x14ac:dyDescent="0.35">
      <c r="A37" s="46">
        <v>16</v>
      </c>
      <c r="B37" s="115" t="str">
        <f>B19</f>
        <v>Adjusted Demand: End-Use Customers</v>
      </c>
      <c r="C37" s="116"/>
      <c r="D37" s="116"/>
      <c r="E37" s="116"/>
      <c r="F37" s="95">
        <f>F29+F35+F36</f>
        <v>116.003</v>
      </c>
      <c r="G37" s="95">
        <f>G29+G35+G36</f>
        <v>109.9</v>
      </c>
      <c r="H37" s="66">
        <f>H29+H35+H36</f>
        <v>112.31187199999998</v>
      </c>
      <c r="I37" s="66">
        <f t="shared" ref="I37:S37" si="4">I29+I35+I36</f>
        <v>112.508743</v>
      </c>
      <c r="J37" s="66">
        <f t="shared" si="4"/>
        <v>112.26594899999999</v>
      </c>
      <c r="K37" s="66">
        <f t="shared" si="4"/>
        <v>112.45322700000001</v>
      </c>
      <c r="L37" s="66">
        <f t="shared" si="4"/>
        <v>112.68572899999999</v>
      </c>
      <c r="M37" s="66">
        <f t="shared" si="4"/>
        <v>113.21509999999999</v>
      </c>
      <c r="N37" s="66">
        <f t="shared" si="4"/>
        <v>113.16501200000003</v>
      </c>
      <c r="O37" s="66">
        <f t="shared" si="4"/>
        <v>113.38340300000002</v>
      </c>
      <c r="P37" s="66">
        <f t="shared" si="4"/>
        <v>113.58246000000001</v>
      </c>
      <c r="Q37" s="66">
        <f t="shared" si="4"/>
        <v>114.05279800000001</v>
      </c>
      <c r="R37" s="66">
        <f t="shared" si="4"/>
        <v>113.93389300000001</v>
      </c>
      <c r="S37" s="66">
        <f t="shared" si="4"/>
        <v>113.93389300000001</v>
      </c>
    </row>
    <row r="38" spans="1:19" ht="15" customHeight="1" x14ac:dyDescent="0.35">
      <c r="A38" s="41">
        <v>17</v>
      </c>
      <c r="B38" s="115" t="s">
        <v>42</v>
      </c>
      <c r="C38" s="116"/>
      <c r="D38" s="116"/>
      <c r="E38" s="116"/>
      <c r="F38" s="93"/>
      <c r="G38" s="93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</row>
    <row r="39" spans="1:19" ht="15" customHeight="1" x14ac:dyDescent="0.35">
      <c r="A39" s="46">
        <v>18</v>
      </c>
      <c r="B39" s="115" t="str">
        <f>B25</f>
        <v>Firm LSE Procurement Requirement</v>
      </c>
      <c r="C39" s="116"/>
      <c r="D39" s="116"/>
      <c r="E39" s="116"/>
      <c r="F39" s="95">
        <f t="shared" ref="F39:S39" si="5">SUM(F37:F38)</f>
        <v>116.003</v>
      </c>
      <c r="G39" s="95">
        <f t="shared" si="5"/>
        <v>109.9</v>
      </c>
      <c r="H39" s="66">
        <f t="shared" si="5"/>
        <v>112.31187199999998</v>
      </c>
      <c r="I39" s="66">
        <f t="shared" si="5"/>
        <v>112.508743</v>
      </c>
      <c r="J39" s="66">
        <f t="shared" si="5"/>
        <v>112.26594899999999</v>
      </c>
      <c r="K39" s="66">
        <f t="shared" si="5"/>
        <v>112.45322700000001</v>
      </c>
      <c r="L39" s="66">
        <f t="shared" si="5"/>
        <v>112.68572899999999</v>
      </c>
      <c r="M39" s="66">
        <f t="shared" si="5"/>
        <v>113.21509999999999</v>
      </c>
      <c r="N39" s="66">
        <f t="shared" si="5"/>
        <v>113.16501200000003</v>
      </c>
      <c r="O39" s="66">
        <f t="shared" si="5"/>
        <v>113.38340300000002</v>
      </c>
      <c r="P39" s="66">
        <f t="shared" si="5"/>
        <v>113.58246000000001</v>
      </c>
      <c r="Q39" s="66">
        <f t="shared" si="5"/>
        <v>114.05279800000001</v>
      </c>
      <c r="R39" s="66">
        <f t="shared" si="5"/>
        <v>113.93389300000001</v>
      </c>
      <c r="S39" s="66">
        <f t="shared" si="5"/>
        <v>113.93389300000001</v>
      </c>
    </row>
    <row r="40" spans="1:19" ht="15" customHeight="1" x14ac:dyDescent="0.35">
      <c r="A40" s="67"/>
      <c r="B40" s="53"/>
      <c r="C40" s="53"/>
      <c r="D40" s="53"/>
      <c r="E40" s="53"/>
      <c r="F40" s="55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68"/>
      <c r="R40" s="56"/>
      <c r="S40" s="68"/>
    </row>
    <row r="42" spans="1:19" x14ac:dyDescent="0.35">
      <c r="F42" s="71" t="s">
        <v>52</v>
      </c>
      <c r="G42" s="71" t="s">
        <v>52</v>
      </c>
    </row>
    <row r="43" spans="1:19" x14ac:dyDescent="0.35">
      <c r="A43" s="73" t="s">
        <v>6</v>
      </c>
      <c r="B43" s="74" t="s">
        <v>53</v>
      </c>
      <c r="C43" s="75"/>
      <c r="D43" s="75"/>
      <c r="E43" s="75"/>
      <c r="F43" s="76" t="s">
        <v>54</v>
      </c>
      <c r="G43" s="76" t="s">
        <v>55</v>
      </c>
      <c r="H43"/>
      <c r="I43"/>
      <c r="J43"/>
      <c r="K43"/>
      <c r="L43"/>
      <c r="M43"/>
    </row>
    <row r="44" spans="1:19" x14ac:dyDescent="0.35">
      <c r="A44" s="46">
        <v>19</v>
      </c>
      <c r="B44" s="42" t="s">
        <v>56</v>
      </c>
      <c r="C44" s="43"/>
      <c r="D44" s="43"/>
      <c r="E44" s="43"/>
      <c r="F44" s="96">
        <v>33.14</v>
      </c>
      <c r="G44" s="97">
        <v>32.954000000000001</v>
      </c>
      <c r="H44"/>
      <c r="I44"/>
      <c r="J44"/>
      <c r="K44"/>
      <c r="L44"/>
      <c r="M44"/>
    </row>
    <row r="45" spans="1:19" x14ac:dyDescent="0.35">
      <c r="A45" s="46">
        <v>20</v>
      </c>
      <c r="B45" s="42" t="s">
        <v>57</v>
      </c>
      <c r="C45" s="43"/>
      <c r="D45" s="43"/>
      <c r="E45" s="43"/>
      <c r="F45" s="98">
        <v>42905</v>
      </c>
      <c r="G45" s="98">
        <v>43306</v>
      </c>
      <c r="H45"/>
      <c r="I45"/>
      <c r="J45"/>
      <c r="K45"/>
      <c r="L45"/>
      <c r="M45"/>
    </row>
    <row r="46" spans="1:19" x14ac:dyDescent="0.35">
      <c r="A46" s="46">
        <v>21</v>
      </c>
      <c r="B46" s="42" t="s">
        <v>60</v>
      </c>
      <c r="C46" s="43"/>
      <c r="D46" s="43"/>
      <c r="E46" s="43"/>
      <c r="F46" s="99">
        <v>16</v>
      </c>
      <c r="G46" s="99">
        <v>17</v>
      </c>
      <c r="H46"/>
      <c r="I46"/>
      <c r="J46"/>
      <c r="K46"/>
      <c r="L46"/>
      <c r="M46"/>
    </row>
    <row r="47" spans="1:19" x14ac:dyDescent="0.35">
      <c r="A47" s="46">
        <v>22</v>
      </c>
      <c r="B47" s="42" t="s">
        <v>61</v>
      </c>
      <c r="C47" s="43"/>
      <c r="D47" s="43"/>
      <c r="E47" s="43"/>
      <c r="F47" s="97">
        <v>0</v>
      </c>
      <c r="G47" s="97">
        <v>0</v>
      </c>
      <c r="H47"/>
      <c r="I47"/>
      <c r="J47"/>
      <c r="K47"/>
      <c r="L47"/>
      <c r="M47"/>
    </row>
    <row r="48" spans="1:19" x14ac:dyDescent="0.35">
      <c r="A48" s="46">
        <v>23</v>
      </c>
      <c r="B48" s="42" t="s">
        <v>62</v>
      </c>
      <c r="C48" s="43"/>
      <c r="D48" s="43"/>
      <c r="E48" s="43"/>
      <c r="F48" s="97">
        <v>0</v>
      </c>
      <c r="G48" s="97">
        <v>0</v>
      </c>
      <c r="H48"/>
      <c r="I48"/>
      <c r="J48"/>
      <c r="K48"/>
      <c r="L48"/>
      <c r="M48"/>
    </row>
    <row r="49" spans="1:13" x14ac:dyDescent="0.35">
      <c r="A49" s="46">
        <v>24</v>
      </c>
      <c r="B49" s="42" t="s">
        <v>63</v>
      </c>
      <c r="C49" s="43"/>
      <c r="D49" s="43"/>
      <c r="E49" s="43"/>
      <c r="F49" s="97">
        <v>0</v>
      </c>
      <c r="G49" s="97">
        <v>0</v>
      </c>
      <c r="H49"/>
      <c r="I49"/>
      <c r="J49"/>
      <c r="K49"/>
      <c r="L49"/>
      <c r="M49"/>
    </row>
    <row r="50" spans="1:13" x14ac:dyDescent="0.35">
      <c r="A50" s="46">
        <v>25</v>
      </c>
      <c r="B50" s="42" t="s">
        <v>64</v>
      </c>
      <c r="C50" s="43"/>
      <c r="D50" s="43"/>
      <c r="E50" s="43"/>
      <c r="F50" s="100">
        <f>F44+F47+F48+F49</f>
        <v>33.14</v>
      </c>
      <c r="G50" s="100">
        <f>G44+G47+G48+G49</f>
        <v>32.954000000000001</v>
      </c>
      <c r="K50"/>
    </row>
    <row r="51" spans="1:13" x14ac:dyDescent="0.35">
      <c r="F51" s="77"/>
      <c r="G51" s="72"/>
    </row>
    <row r="52" spans="1:13" x14ac:dyDescent="0.35">
      <c r="A52" s="78" t="s">
        <v>65</v>
      </c>
      <c r="B52" s="79" t="s">
        <v>66</v>
      </c>
      <c r="C52" s="79"/>
      <c r="D52" s="79"/>
      <c r="E52" s="79"/>
      <c r="F52" s="77"/>
      <c r="G52" s="72"/>
    </row>
    <row r="53" spans="1:13" x14ac:dyDescent="0.35">
      <c r="A53" s="80" t="s">
        <v>67</v>
      </c>
      <c r="B53" s="81"/>
      <c r="C53" s="82"/>
      <c r="D53" s="2"/>
      <c r="E53" s="2"/>
      <c r="F53" s="1"/>
      <c r="G53" s="3"/>
      <c r="H53" s="4"/>
    </row>
    <row r="54" spans="1:13" x14ac:dyDescent="0.35">
      <c r="A54" s="80" t="s">
        <v>67</v>
      </c>
      <c r="B54" s="81"/>
      <c r="C54" s="82"/>
      <c r="D54" s="2"/>
      <c r="E54" s="2"/>
      <c r="F54" s="1"/>
      <c r="G54" s="3"/>
      <c r="H54" s="4"/>
    </row>
  </sheetData>
  <mergeCells count="13">
    <mergeCell ref="B32:E32"/>
    <mergeCell ref="B27:E27"/>
    <mergeCell ref="B28:E28"/>
    <mergeCell ref="B29:E29"/>
    <mergeCell ref="B30:E30"/>
    <mergeCell ref="B31:E31"/>
    <mergeCell ref="B39:E39"/>
    <mergeCell ref="B33:E33"/>
    <mergeCell ref="B34:E34"/>
    <mergeCell ref="B35:E35"/>
    <mergeCell ref="B36:E36"/>
    <mergeCell ref="B37:E37"/>
    <mergeCell ref="B38:E38"/>
  </mergeCells>
  <dataValidations count="5">
    <dataValidation type="textLength" operator="equal" allowBlank="1" showInputMessage="1" showErrorMessage="1" error="Data entry in this field is not allowed." sqref="F39:S39">
      <formula1>0</formula1>
    </dataValidation>
    <dataValidation type="textLength" operator="equal" allowBlank="1" showInputMessage="1" showErrorMessage="1" error="Data entry in this cell is not allowed." sqref="F35:G35">
      <formula1>0</formula1>
    </dataValidation>
    <dataValidation type="textLength" operator="equal" allowBlank="1" showInputMessage="1" showErrorMessage="1" error="Data entry not allowed in this cell." sqref="F22:S22">
      <formula1>0</formula1>
    </dataValidation>
    <dataValidation type="textLength" operator="equal" allowBlank="1" showInputMessage="1" showErrorMessage="1" error="Data entry is not allowed in this cell." sqref="F21:S21 F25:S25 F37:S37 F50:G50">
      <formula1>0</formula1>
    </dataValidation>
    <dataValidation type="textLength" operator="equal" allowBlank="1" showInputMessage="1" showErrorMessage="1" error="No data entry allowed in this cell" sqref="F17:G17 F19:S19">
      <formula1>0</formula1>
    </dataValidation>
  </dataValidations>
  <printOptions horizontalCentered="1"/>
  <pageMargins left="0.44" right="0.5" top="0.52" bottom="0.42" header="0.52" footer="0.4"/>
  <pageSetup scale="63" fitToWidth="0" pageOrder="overThenDown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D54"/>
  <sheetViews>
    <sheetView showGridLines="0" topLeftCell="B1" zoomScale="90" zoomScaleNormal="90" workbookViewId="0">
      <selection activeCell="K4" sqref="K4"/>
    </sheetView>
  </sheetViews>
  <sheetFormatPr defaultColWidth="9" defaultRowHeight="15.5" x14ac:dyDescent="0.35"/>
  <cols>
    <col min="1" max="1" width="4.5" style="69" customWidth="1"/>
    <col min="2" max="2" width="53.58203125" style="70" customWidth="1"/>
    <col min="3" max="5" width="11.33203125" style="70" customWidth="1"/>
    <col min="6" max="6" width="9.75" style="69" customWidth="1"/>
    <col min="7" max="7" width="9.75" style="77" customWidth="1"/>
    <col min="8" max="19" width="9.75" style="72" customWidth="1"/>
    <col min="20" max="21" width="11.33203125" style="45" customWidth="1"/>
    <col min="22" max="34" width="9.75" style="45" customWidth="1"/>
    <col min="35" max="133" width="7.08203125" style="45" customWidth="1"/>
    <col min="134" max="16384" width="9" style="45"/>
  </cols>
  <sheetData>
    <row r="1" spans="1:30" s="5" customFormat="1" x14ac:dyDescent="0.35">
      <c r="A1" s="1"/>
      <c r="B1" s="2" t="s">
        <v>0</v>
      </c>
      <c r="C1" s="2"/>
      <c r="D1" s="2"/>
      <c r="E1" s="2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30" s="5" customFormat="1" x14ac:dyDescent="0.35">
      <c r="A2" s="1"/>
      <c r="B2" s="2" t="s">
        <v>1</v>
      </c>
      <c r="C2" s="2"/>
      <c r="D2" s="2"/>
      <c r="E2" s="2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8" customFormat="1" x14ac:dyDescent="0.35">
      <c r="A3" s="6"/>
      <c r="B3" s="7" t="s">
        <v>2</v>
      </c>
      <c r="C3" s="7"/>
      <c r="D3" s="7"/>
    </row>
    <row r="4" spans="1:30" s="8" customFormat="1" x14ac:dyDescent="0.35">
      <c r="A4" s="6"/>
      <c r="B4" s="9" t="s">
        <v>3</v>
      </c>
      <c r="C4" s="9"/>
      <c r="D4" s="10"/>
      <c r="E4" s="10"/>
      <c r="F4" s="1"/>
      <c r="G4" s="1"/>
    </row>
    <row r="5" spans="1:30" s="8" customFormat="1" x14ac:dyDescent="0.35">
      <c r="A5" s="6"/>
      <c r="B5" s="9"/>
      <c r="C5" s="11"/>
      <c r="D5" s="10"/>
      <c r="E5" s="10"/>
      <c r="F5"/>
      <c r="G5"/>
      <c r="H5"/>
      <c r="I5"/>
      <c r="J5"/>
      <c r="K5"/>
      <c r="L5"/>
      <c r="M5"/>
      <c r="N5"/>
    </row>
    <row r="6" spans="1:30" s="8" customFormat="1" ht="15.75" customHeight="1" x14ac:dyDescent="0.35">
      <c r="B6" s="2" t="s">
        <v>68</v>
      </c>
      <c r="C6" s="2"/>
      <c r="D6" s="2"/>
      <c r="E6" s="2"/>
      <c r="F6"/>
      <c r="G6"/>
      <c r="H6"/>
      <c r="I6"/>
      <c r="J6"/>
      <c r="K6"/>
      <c r="L6"/>
      <c r="M6"/>
      <c r="N6"/>
      <c r="O6" s="13"/>
      <c r="P6" s="13"/>
      <c r="Q6" s="13"/>
      <c r="R6" s="13"/>
      <c r="S6" s="13"/>
      <c r="W6" s="14"/>
      <c r="X6" s="12"/>
      <c r="Y6" s="11"/>
      <c r="Z6" s="11"/>
      <c r="AA6" s="11"/>
      <c r="AB6" s="15"/>
    </row>
    <row r="7" spans="1:30" s="8" customFormat="1" x14ac:dyDescent="0.35">
      <c r="B7" s="16"/>
      <c r="C7" s="85"/>
      <c r="D7" s="86"/>
      <c r="E7" s="86" t="s">
        <v>69</v>
      </c>
      <c r="F7" s="87"/>
      <c r="G7" s="87"/>
      <c r="H7" s="87"/>
      <c r="I7" s="17"/>
      <c r="J7" s="17"/>
      <c r="L7" s="18"/>
      <c r="M7" s="18"/>
      <c r="N7" s="18"/>
      <c r="O7" s="18"/>
      <c r="P7" s="18"/>
      <c r="Q7" s="18"/>
      <c r="R7" s="18"/>
      <c r="S7" s="18"/>
      <c r="W7" s="19"/>
      <c r="X7" s="20"/>
      <c r="Y7" s="20"/>
    </row>
    <row r="8" spans="1:30" s="8" customFormat="1" x14ac:dyDescent="0.35">
      <c r="B8" s="21"/>
      <c r="C8" s="21"/>
      <c r="D8" s="21"/>
      <c r="E8" s="21"/>
      <c r="F8" s="22"/>
      <c r="G8" s="23" t="s">
        <v>4</v>
      </c>
      <c r="H8" s="24"/>
      <c r="I8" s="25"/>
      <c r="J8" s="25"/>
      <c r="K8" s="26" t="s">
        <v>5</v>
      </c>
      <c r="L8" s="15"/>
      <c r="M8" s="15"/>
      <c r="N8" s="15"/>
      <c r="O8" s="15"/>
      <c r="P8" s="15"/>
      <c r="Q8" s="15"/>
      <c r="R8" s="15"/>
      <c r="S8" s="15"/>
      <c r="W8" s="27"/>
      <c r="AA8" s="26"/>
      <c r="AB8" s="15"/>
      <c r="AC8" s="15"/>
      <c r="AD8" s="15"/>
    </row>
    <row r="9" spans="1:30" s="32" customFormat="1" ht="31.5" customHeight="1" x14ac:dyDescent="0.35">
      <c r="A9" s="28" t="s">
        <v>6</v>
      </c>
      <c r="B9" s="29" t="s">
        <v>7</v>
      </c>
      <c r="C9" s="30"/>
      <c r="D9" s="30"/>
      <c r="E9" s="30"/>
      <c r="F9" s="31" t="s">
        <v>8</v>
      </c>
      <c r="G9" s="31" t="s">
        <v>9</v>
      </c>
      <c r="H9" s="31" t="s">
        <v>10</v>
      </c>
      <c r="I9" s="31" t="s">
        <v>11</v>
      </c>
      <c r="J9" s="31" t="s">
        <v>12</v>
      </c>
      <c r="K9" s="31" t="s">
        <v>13</v>
      </c>
      <c r="L9" s="31" t="s">
        <v>14</v>
      </c>
      <c r="M9" s="31" t="s">
        <v>15</v>
      </c>
      <c r="N9" s="31" t="s">
        <v>16</v>
      </c>
      <c r="O9" s="31" t="s">
        <v>17</v>
      </c>
      <c r="P9" s="31" t="s">
        <v>18</v>
      </c>
      <c r="Q9" s="31" t="s">
        <v>19</v>
      </c>
      <c r="R9" s="31" t="s">
        <v>20</v>
      </c>
      <c r="S9" s="31" t="s">
        <v>21</v>
      </c>
    </row>
    <row r="10" spans="1:30" s="40" customFormat="1" ht="15.75" customHeight="1" x14ac:dyDescent="0.35">
      <c r="A10" s="33"/>
      <c r="B10" s="83" t="s">
        <v>22</v>
      </c>
      <c r="C10" s="84"/>
      <c r="D10" s="84"/>
      <c r="E10" s="84"/>
      <c r="F10" s="36" t="s">
        <v>23</v>
      </c>
      <c r="G10" s="37"/>
      <c r="H10" s="38" t="s">
        <v>24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30" ht="15.75" customHeight="1" x14ac:dyDescent="0.35">
      <c r="A11" s="41">
        <v>1</v>
      </c>
      <c r="B11" s="102" t="s">
        <v>72</v>
      </c>
      <c r="C11"/>
      <c r="D11"/>
      <c r="E11"/>
      <c r="F11" s="88">
        <v>63.738</v>
      </c>
      <c r="G11" s="88">
        <v>59.743000000000002</v>
      </c>
      <c r="H11" s="44">
        <v>66.132300000000001</v>
      </c>
      <c r="I11" s="44">
        <v>66.778999999999996</v>
      </c>
      <c r="J11" s="44">
        <v>67.515000000000001</v>
      </c>
      <c r="K11" s="44">
        <v>67.89500000000001</v>
      </c>
      <c r="L11" s="44">
        <v>68.265000000000015</v>
      </c>
      <c r="M11" s="44">
        <v>68.498999999999995</v>
      </c>
      <c r="N11" s="44">
        <v>68.683000000000007</v>
      </c>
      <c r="O11" s="44">
        <v>68.763000000000005</v>
      </c>
      <c r="P11" s="44">
        <v>68.8</v>
      </c>
      <c r="Q11" s="44">
        <v>68.835000000000008</v>
      </c>
      <c r="R11" s="44">
        <v>68.884</v>
      </c>
      <c r="S11" s="44">
        <v>68.947999999999993</v>
      </c>
    </row>
    <row r="12" spans="1:30" ht="15.75" customHeight="1" x14ac:dyDescent="0.35">
      <c r="A12" s="46" t="s">
        <v>25</v>
      </c>
      <c r="B12" s="104" t="s">
        <v>26</v>
      </c>
      <c r="C12" s="43"/>
      <c r="D12" s="43"/>
      <c r="E12" s="43"/>
      <c r="F12" s="88"/>
      <c r="G12" s="89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30" ht="15.75" customHeight="1" x14ac:dyDescent="0.35">
      <c r="A13" s="46" t="s">
        <v>27</v>
      </c>
      <c r="B13" s="104" t="s">
        <v>28</v>
      </c>
      <c r="C13" s="110" t="s">
        <v>73</v>
      </c>
      <c r="D13" s="107" t="s">
        <v>74</v>
      </c>
      <c r="E13" s="43"/>
      <c r="F13" s="88"/>
      <c r="G13" s="89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30" ht="15.75" customHeight="1" x14ac:dyDescent="0.35">
      <c r="A14" s="41" t="s">
        <v>29</v>
      </c>
      <c r="B14" s="103" t="s">
        <v>30</v>
      </c>
      <c r="C14" s="110" t="s">
        <v>75</v>
      </c>
      <c r="D14" s="43"/>
      <c r="E14" s="43"/>
      <c r="F14" s="88"/>
      <c r="G14" s="88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1:30" ht="15.75" customHeight="1" x14ac:dyDescent="0.35">
      <c r="A15" s="46" t="s">
        <v>31</v>
      </c>
      <c r="B15" s="105" t="s">
        <v>32</v>
      </c>
      <c r="C15" s="106"/>
      <c r="D15" s="43"/>
      <c r="E15" s="43"/>
      <c r="F15" s="88"/>
      <c r="G15" s="89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30" ht="15.75" customHeight="1" x14ac:dyDescent="0.35">
      <c r="A16" s="41" t="s">
        <v>33</v>
      </c>
      <c r="B16" s="105" t="s">
        <v>34</v>
      </c>
      <c r="C16" s="106"/>
      <c r="D16" s="43"/>
      <c r="E16" s="43"/>
      <c r="F16" s="88"/>
      <c r="G16" s="88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19" ht="15.75" customHeight="1" x14ac:dyDescent="0.35">
      <c r="A17" s="46">
        <v>3</v>
      </c>
      <c r="B17" s="42" t="s">
        <v>35</v>
      </c>
      <c r="C17" s="106"/>
      <c r="D17" s="43"/>
      <c r="E17" s="43"/>
      <c r="F17" s="48"/>
      <c r="G17" s="49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ht="15.75" customHeight="1" x14ac:dyDescent="0.35">
      <c r="A18" s="41">
        <v>4</v>
      </c>
      <c r="B18" s="42" t="s">
        <v>36</v>
      </c>
      <c r="C18" s="106"/>
      <c r="D18" s="43"/>
      <c r="E18" s="43"/>
      <c r="F18" s="88"/>
      <c r="G18" s="88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1:19" ht="15.75" customHeight="1" x14ac:dyDescent="0.3">
      <c r="A19" s="46">
        <v>5</v>
      </c>
      <c r="B19" s="42" t="s">
        <v>37</v>
      </c>
      <c r="C19" s="108" t="s">
        <v>77</v>
      </c>
      <c r="D19" s="109" t="s">
        <v>76</v>
      </c>
      <c r="E19" s="43"/>
      <c r="F19" s="90">
        <f>F11+F17+F18</f>
        <v>63.738</v>
      </c>
      <c r="G19" s="91">
        <f>G11+G17+G18</f>
        <v>59.743000000000002</v>
      </c>
      <c r="H19" s="51">
        <f t="shared" ref="H19:S19" si="0">H11+H17+H18</f>
        <v>66.132300000000001</v>
      </c>
      <c r="I19" s="51">
        <f t="shared" si="0"/>
        <v>66.778999999999996</v>
      </c>
      <c r="J19" s="51">
        <f t="shared" si="0"/>
        <v>67.515000000000001</v>
      </c>
      <c r="K19" s="51">
        <f t="shared" si="0"/>
        <v>67.89500000000001</v>
      </c>
      <c r="L19" s="51">
        <f t="shared" si="0"/>
        <v>68.265000000000015</v>
      </c>
      <c r="M19" s="51">
        <f t="shared" si="0"/>
        <v>68.498999999999995</v>
      </c>
      <c r="N19" s="51">
        <f t="shared" si="0"/>
        <v>68.683000000000007</v>
      </c>
      <c r="O19" s="51">
        <f t="shared" si="0"/>
        <v>68.763000000000005</v>
      </c>
      <c r="P19" s="51">
        <f t="shared" si="0"/>
        <v>68.8</v>
      </c>
      <c r="Q19" s="51">
        <f t="shared" si="0"/>
        <v>68.835000000000008</v>
      </c>
      <c r="R19" s="51">
        <f t="shared" si="0"/>
        <v>68.884</v>
      </c>
      <c r="S19" s="51">
        <f t="shared" si="0"/>
        <v>68.947999999999993</v>
      </c>
    </row>
    <row r="20" spans="1:19" ht="15.75" customHeight="1" x14ac:dyDescent="0.35">
      <c r="A20" s="41">
        <v>6</v>
      </c>
      <c r="B20" s="42" t="s">
        <v>38</v>
      </c>
      <c r="E20" s="43"/>
      <c r="F20" s="88"/>
      <c r="G20" s="88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19" ht="15.75" customHeight="1" x14ac:dyDescent="0.3">
      <c r="A21" s="46">
        <v>7</v>
      </c>
      <c r="B21" s="42" t="s">
        <v>39</v>
      </c>
      <c r="C21" s="108" t="s">
        <v>77</v>
      </c>
      <c r="D21" s="109" t="s">
        <v>78</v>
      </c>
      <c r="E21" s="43"/>
      <c r="F21" s="90">
        <f>F19+F20</f>
        <v>63.738</v>
      </c>
      <c r="G21" s="91">
        <f>G19+G20</f>
        <v>59.743000000000002</v>
      </c>
      <c r="H21" s="51">
        <f t="shared" ref="H21:S21" si="1">H19+H20</f>
        <v>66.132300000000001</v>
      </c>
      <c r="I21" s="51">
        <f>I19+I20</f>
        <v>66.778999999999996</v>
      </c>
      <c r="J21" s="51">
        <f t="shared" si="1"/>
        <v>67.515000000000001</v>
      </c>
      <c r="K21" s="51">
        <f t="shared" si="1"/>
        <v>67.89500000000001</v>
      </c>
      <c r="L21" s="51">
        <f t="shared" si="1"/>
        <v>68.265000000000015</v>
      </c>
      <c r="M21" s="51">
        <f t="shared" si="1"/>
        <v>68.498999999999995</v>
      </c>
      <c r="N21" s="51">
        <f t="shared" si="1"/>
        <v>68.683000000000007</v>
      </c>
      <c r="O21" s="51">
        <f t="shared" si="1"/>
        <v>68.763000000000005</v>
      </c>
      <c r="P21" s="51">
        <f t="shared" si="1"/>
        <v>68.8</v>
      </c>
      <c r="Q21" s="51">
        <f t="shared" si="1"/>
        <v>68.835000000000008</v>
      </c>
      <c r="R21" s="51">
        <f t="shared" si="1"/>
        <v>68.884</v>
      </c>
      <c r="S21" s="51">
        <f t="shared" si="1"/>
        <v>68.947999999999993</v>
      </c>
    </row>
    <row r="22" spans="1:19" ht="15.75" customHeight="1" x14ac:dyDescent="0.3">
      <c r="A22" s="41">
        <v>8</v>
      </c>
      <c r="B22" s="42" t="s">
        <v>40</v>
      </c>
      <c r="C22" s="108" t="s">
        <v>79</v>
      </c>
      <c r="D22" s="112" t="s">
        <v>80</v>
      </c>
      <c r="E22" s="43"/>
      <c r="F22" s="90">
        <f>F21*0.15</f>
        <v>9.5606999999999989</v>
      </c>
      <c r="G22" s="92">
        <f t="shared" ref="G22:S22" si="2">G21*0.15</f>
        <v>8.9614499999999992</v>
      </c>
      <c r="H22" s="50">
        <f t="shared" si="2"/>
        <v>9.9198450000000005</v>
      </c>
      <c r="I22" s="50">
        <f t="shared" si="2"/>
        <v>10.01685</v>
      </c>
      <c r="J22" s="50">
        <f t="shared" si="2"/>
        <v>10.12725</v>
      </c>
      <c r="K22" s="50">
        <f t="shared" si="2"/>
        <v>10.18425</v>
      </c>
      <c r="L22" s="50">
        <f t="shared" si="2"/>
        <v>10.239750000000003</v>
      </c>
      <c r="M22" s="50">
        <f t="shared" si="2"/>
        <v>10.274849999999999</v>
      </c>
      <c r="N22" s="50">
        <f t="shared" si="2"/>
        <v>10.30245</v>
      </c>
      <c r="O22" s="50">
        <f t="shared" si="2"/>
        <v>10.314450000000001</v>
      </c>
      <c r="P22" s="50">
        <f t="shared" si="2"/>
        <v>10.319999999999999</v>
      </c>
      <c r="Q22" s="50">
        <f t="shared" si="2"/>
        <v>10.32525</v>
      </c>
      <c r="R22" s="50">
        <f t="shared" si="2"/>
        <v>10.332599999999999</v>
      </c>
      <c r="S22" s="50">
        <f t="shared" si="2"/>
        <v>10.342199999999998</v>
      </c>
    </row>
    <row r="23" spans="1:19" ht="15.75" customHeight="1" x14ac:dyDescent="0.35">
      <c r="A23" s="46">
        <v>9</v>
      </c>
      <c r="B23" s="42" t="s">
        <v>41</v>
      </c>
      <c r="C23" s="106"/>
      <c r="D23" s="111"/>
      <c r="E23" s="43"/>
      <c r="F23" s="88"/>
      <c r="G23" s="89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1:19" ht="15.75" customHeight="1" x14ac:dyDescent="0.35">
      <c r="A24" s="41">
        <v>10</v>
      </c>
      <c r="B24" s="42" t="s">
        <v>42</v>
      </c>
      <c r="C24" s="106"/>
      <c r="D24" s="111"/>
      <c r="E24" s="43"/>
      <c r="F24" s="88"/>
      <c r="G24" s="88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19" ht="15.75" customHeight="1" x14ac:dyDescent="0.3">
      <c r="A25" s="46">
        <v>11</v>
      </c>
      <c r="B25" s="42" t="s">
        <v>43</v>
      </c>
      <c r="C25" s="106"/>
      <c r="D25" s="111"/>
      <c r="E25" s="43"/>
      <c r="F25" s="90">
        <f>F21+F22+F23+F24</f>
        <v>73.298699999999997</v>
      </c>
      <c r="G25" s="91">
        <f>G21+G22+G23+G24</f>
        <v>68.704450000000008</v>
      </c>
      <c r="H25" s="51">
        <f t="shared" ref="H25:S25" si="3">H21+H22+H23+H24</f>
        <v>76.052144999999996</v>
      </c>
      <c r="I25" s="51">
        <f t="shared" si="3"/>
        <v>76.795850000000002</v>
      </c>
      <c r="J25" s="51">
        <f t="shared" si="3"/>
        <v>77.642250000000004</v>
      </c>
      <c r="K25" s="51">
        <f t="shared" si="3"/>
        <v>78.079250000000016</v>
      </c>
      <c r="L25" s="51">
        <f t="shared" si="3"/>
        <v>78.504750000000016</v>
      </c>
      <c r="M25" s="51">
        <f t="shared" si="3"/>
        <v>78.773849999999996</v>
      </c>
      <c r="N25" s="51">
        <f t="shared" si="3"/>
        <v>78.985450000000014</v>
      </c>
      <c r="O25" s="51">
        <f t="shared" si="3"/>
        <v>79.077449999999999</v>
      </c>
      <c r="P25" s="51">
        <f t="shared" si="3"/>
        <v>79.11999999999999</v>
      </c>
      <c r="Q25" s="51">
        <f t="shared" si="3"/>
        <v>79.160250000000005</v>
      </c>
      <c r="R25" s="51">
        <f t="shared" si="3"/>
        <v>79.2166</v>
      </c>
      <c r="S25" s="51">
        <f t="shared" si="3"/>
        <v>79.290199999999999</v>
      </c>
    </row>
    <row r="26" spans="1:19" ht="15" customHeight="1" x14ac:dyDescent="0.35">
      <c r="A26" s="52"/>
      <c r="B26" s="53"/>
      <c r="C26" s="54"/>
      <c r="D26" s="54"/>
      <c r="E26" s="54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</row>
    <row r="27" spans="1:19" ht="15" customHeight="1" x14ac:dyDescent="0.35">
      <c r="A27" s="57" t="s">
        <v>6</v>
      </c>
      <c r="B27" s="117" t="s">
        <v>44</v>
      </c>
      <c r="C27" s="118"/>
      <c r="D27" s="118"/>
      <c r="E27" s="118"/>
      <c r="F27" s="58"/>
      <c r="G27" s="58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19" ht="15" customHeight="1" x14ac:dyDescent="0.35">
      <c r="A28" s="60"/>
      <c r="B28" s="119" t="s">
        <v>45</v>
      </c>
      <c r="C28" s="120"/>
      <c r="D28" s="120"/>
      <c r="E28" s="120"/>
      <c r="F28" s="61" t="s">
        <v>46</v>
      </c>
      <c r="G28" s="62"/>
      <c r="H28" s="38" t="s">
        <v>24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1:19" ht="15" customHeight="1" x14ac:dyDescent="0.35">
      <c r="A29" s="41">
        <v>12</v>
      </c>
      <c r="B29" s="121" t="s">
        <v>71</v>
      </c>
      <c r="C29" s="122"/>
      <c r="D29" s="122"/>
      <c r="E29" s="122"/>
      <c r="F29" s="93">
        <v>358.37799999999999</v>
      </c>
      <c r="G29" s="93">
        <v>347.53399999999999</v>
      </c>
      <c r="H29" s="44">
        <v>361.16009399999996</v>
      </c>
      <c r="I29" s="44">
        <v>366.65106700000001</v>
      </c>
      <c r="J29" s="44">
        <v>371.40879999999999</v>
      </c>
      <c r="K29" s="44">
        <v>373.42056299999996</v>
      </c>
      <c r="L29" s="44">
        <v>375.35179499999998</v>
      </c>
      <c r="M29" s="44">
        <v>377.12250300000005</v>
      </c>
      <c r="N29" s="44">
        <v>378.17621799999995</v>
      </c>
      <c r="O29" s="44">
        <v>378.92774199999997</v>
      </c>
      <c r="P29" s="44">
        <v>379.82809200000008</v>
      </c>
      <c r="Q29" s="44">
        <v>380.94897499999996</v>
      </c>
      <c r="R29" s="44">
        <v>382.35100999999997</v>
      </c>
      <c r="S29" s="44">
        <v>382.35100999999997</v>
      </c>
    </row>
    <row r="30" spans="1:19" ht="15" customHeight="1" x14ac:dyDescent="0.35">
      <c r="A30" s="46" t="s">
        <v>47</v>
      </c>
      <c r="B30" s="115" t="s">
        <v>26</v>
      </c>
      <c r="C30" s="116"/>
      <c r="D30" s="116"/>
      <c r="E30" s="116"/>
      <c r="F30" s="94"/>
      <c r="G30" s="9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spans="1:19" ht="15" customHeight="1" x14ac:dyDescent="0.35">
      <c r="A31" s="46" t="s">
        <v>48</v>
      </c>
      <c r="B31" s="115" t="s">
        <v>28</v>
      </c>
      <c r="C31" s="116"/>
      <c r="D31" s="116"/>
      <c r="E31" s="116"/>
      <c r="F31" s="94"/>
      <c r="G31" s="9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1:19" ht="15" customHeight="1" x14ac:dyDescent="0.35">
      <c r="A32" s="41" t="s">
        <v>49</v>
      </c>
      <c r="B32" s="115" t="s">
        <v>30</v>
      </c>
      <c r="C32" s="116"/>
      <c r="D32" s="116"/>
      <c r="E32" s="116"/>
      <c r="F32" s="93"/>
      <c r="G32" s="93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</row>
    <row r="33" spans="1:19" ht="15" customHeight="1" x14ac:dyDescent="0.35">
      <c r="A33" s="46" t="s">
        <v>50</v>
      </c>
      <c r="B33" s="115" t="s">
        <v>32</v>
      </c>
      <c r="C33" s="116"/>
      <c r="D33" s="116"/>
      <c r="E33" s="116"/>
      <c r="F33" s="94"/>
      <c r="G33" s="9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1:19" ht="15" customHeight="1" x14ac:dyDescent="0.35">
      <c r="A34" s="41" t="s">
        <v>51</v>
      </c>
      <c r="B34" s="115" t="s">
        <v>34</v>
      </c>
      <c r="C34" s="116"/>
      <c r="D34" s="116"/>
      <c r="E34" s="116"/>
      <c r="F34" s="93"/>
      <c r="G34" s="93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</row>
    <row r="35" spans="1:19" ht="15" customHeight="1" x14ac:dyDescent="0.35">
      <c r="A35" s="46">
        <v>14</v>
      </c>
      <c r="B35" s="115" t="s">
        <v>35</v>
      </c>
      <c r="C35" s="116"/>
      <c r="D35" s="116"/>
      <c r="E35" s="116"/>
      <c r="F35" s="65"/>
      <c r="G35" s="65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1:19" ht="15" customHeight="1" x14ac:dyDescent="0.35">
      <c r="A36" s="41">
        <v>15</v>
      </c>
      <c r="B36" s="115" t="s">
        <v>36</v>
      </c>
      <c r="C36" s="116"/>
      <c r="D36" s="116"/>
      <c r="E36" s="116"/>
      <c r="F36" s="93"/>
      <c r="G36" s="93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</row>
    <row r="37" spans="1:19" ht="15" customHeight="1" x14ac:dyDescent="0.35">
      <c r="A37" s="46">
        <v>16</v>
      </c>
      <c r="B37" s="115" t="str">
        <f>B19</f>
        <v>Adjusted Demand: End-Use Customers</v>
      </c>
      <c r="C37" s="116"/>
      <c r="D37" s="116"/>
      <c r="E37" s="116"/>
      <c r="F37" s="95">
        <f>F29+F35+F36</f>
        <v>358.37799999999999</v>
      </c>
      <c r="G37" s="95">
        <f>G29+G35+G36</f>
        <v>347.53399999999999</v>
      </c>
      <c r="H37" s="66">
        <f>H29+H35+H36</f>
        <v>361.16009399999996</v>
      </c>
      <c r="I37" s="66">
        <f t="shared" ref="I37:S37" si="4">I29+I35+I36</f>
        <v>366.65106700000001</v>
      </c>
      <c r="J37" s="66">
        <f t="shared" si="4"/>
        <v>371.40879999999999</v>
      </c>
      <c r="K37" s="66">
        <f t="shared" si="4"/>
        <v>373.42056299999996</v>
      </c>
      <c r="L37" s="66">
        <f t="shared" si="4"/>
        <v>375.35179499999998</v>
      </c>
      <c r="M37" s="66">
        <f t="shared" si="4"/>
        <v>377.12250300000005</v>
      </c>
      <c r="N37" s="66">
        <f t="shared" si="4"/>
        <v>378.17621799999995</v>
      </c>
      <c r="O37" s="66">
        <f t="shared" si="4"/>
        <v>378.92774199999997</v>
      </c>
      <c r="P37" s="66">
        <f t="shared" si="4"/>
        <v>379.82809200000008</v>
      </c>
      <c r="Q37" s="66">
        <f t="shared" si="4"/>
        <v>380.94897499999996</v>
      </c>
      <c r="R37" s="66">
        <f t="shared" si="4"/>
        <v>382.35100999999997</v>
      </c>
      <c r="S37" s="66">
        <f t="shared" si="4"/>
        <v>382.35100999999997</v>
      </c>
    </row>
    <row r="38" spans="1:19" ht="15" customHeight="1" x14ac:dyDescent="0.35">
      <c r="A38" s="41">
        <v>17</v>
      </c>
      <c r="B38" s="115" t="s">
        <v>42</v>
      </c>
      <c r="C38" s="116"/>
      <c r="D38" s="116"/>
      <c r="E38" s="116"/>
      <c r="F38" s="93"/>
      <c r="G38" s="93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</row>
    <row r="39" spans="1:19" ht="15" customHeight="1" x14ac:dyDescent="0.35">
      <c r="A39" s="46">
        <v>18</v>
      </c>
      <c r="B39" s="115" t="str">
        <f>B25</f>
        <v>Firm LSE Procurement Requirement</v>
      </c>
      <c r="C39" s="116"/>
      <c r="D39" s="116"/>
      <c r="E39" s="116"/>
      <c r="F39" s="95">
        <f t="shared" ref="F39:S39" si="5">SUM(F37:F38)</f>
        <v>358.37799999999999</v>
      </c>
      <c r="G39" s="95">
        <f t="shared" si="5"/>
        <v>347.53399999999999</v>
      </c>
      <c r="H39" s="66">
        <f t="shared" si="5"/>
        <v>361.16009399999996</v>
      </c>
      <c r="I39" s="66">
        <f t="shared" si="5"/>
        <v>366.65106700000001</v>
      </c>
      <c r="J39" s="66">
        <f t="shared" si="5"/>
        <v>371.40879999999999</v>
      </c>
      <c r="K39" s="66">
        <f t="shared" si="5"/>
        <v>373.42056299999996</v>
      </c>
      <c r="L39" s="66">
        <f t="shared" si="5"/>
        <v>375.35179499999998</v>
      </c>
      <c r="M39" s="66">
        <f t="shared" si="5"/>
        <v>377.12250300000005</v>
      </c>
      <c r="N39" s="66">
        <f t="shared" si="5"/>
        <v>378.17621799999995</v>
      </c>
      <c r="O39" s="66">
        <f t="shared" si="5"/>
        <v>378.92774199999997</v>
      </c>
      <c r="P39" s="66">
        <f t="shared" si="5"/>
        <v>379.82809200000008</v>
      </c>
      <c r="Q39" s="66">
        <f t="shared" si="5"/>
        <v>380.94897499999996</v>
      </c>
      <c r="R39" s="66">
        <f t="shared" si="5"/>
        <v>382.35100999999997</v>
      </c>
      <c r="S39" s="66">
        <f t="shared" si="5"/>
        <v>382.35100999999997</v>
      </c>
    </row>
    <row r="40" spans="1:19" ht="15" customHeight="1" x14ac:dyDescent="0.35">
      <c r="A40" s="67"/>
      <c r="B40" s="53"/>
      <c r="C40" s="53"/>
      <c r="D40" s="53"/>
      <c r="E40" s="53"/>
      <c r="F40" s="55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68"/>
      <c r="R40" s="56"/>
      <c r="S40" s="68"/>
    </row>
    <row r="42" spans="1:19" x14ac:dyDescent="0.35">
      <c r="F42" s="71" t="s">
        <v>52</v>
      </c>
      <c r="G42" s="71" t="s">
        <v>52</v>
      </c>
      <c r="H42"/>
      <c r="I42"/>
      <c r="J42"/>
      <c r="K42"/>
    </row>
    <row r="43" spans="1:19" x14ac:dyDescent="0.35">
      <c r="A43" s="73" t="s">
        <v>6</v>
      </c>
      <c r="B43" s="74" t="s">
        <v>53</v>
      </c>
      <c r="C43" s="75"/>
      <c r="D43" s="75"/>
      <c r="E43" s="75"/>
      <c r="F43" s="76" t="s">
        <v>54</v>
      </c>
      <c r="G43" s="76" t="s">
        <v>55</v>
      </c>
      <c r="H43"/>
      <c r="I43"/>
      <c r="J43"/>
      <c r="K43"/>
    </row>
    <row r="44" spans="1:19" x14ac:dyDescent="0.35">
      <c r="A44" s="46">
        <v>19</v>
      </c>
      <c r="B44" s="42" t="s">
        <v>56</v>
      </c>
      <c r="C44" s="43"/>
      <c r="D44" s="43"/>
      <c r="E44" s="43"/>
      <c r="F44" s="96">
        <v>63.738</v>
      </c>
      <c r="G44" s="97">
        <v>59.743000000000002</v>
      </c>
      <c r="H44"/>
      <c r="I44"/>
      <c r="J44"/>
      <c r="K44"/>
    </row>
    <row r="45" spans="1:19" x14ac:dyDescent="0.35">
      <c r="A45" s="46">
        <v>20</v>
      </c>
      <c r="B45" s="42" t="s">
        <v>57</v>
      </c>
      <c r="C45" s="43"/>
      <c r="D45" s="43"/>
      <c r="E45" s="43"/>
      <c r="F45" s="98">
        <v>42753</v>
      </c>
      <c r="G45" s="98">
        <v>43438</v>
      </c>
      <c r="H45"/>
      <c r="I45"/>
      <c r="J45"/>
      <c r="K45"/>
    </row>
    <row r="46" spans="1:19" x14ac:dyDescent="0.35">
      <c r="A46" s="46">
        <v>21</v>
      </c>
      <c r="B46" s="42" t="s">
        <v>60</v>
      </c>
      <c r="C46" s="43"/>
      <c r="D46" s="43"/>
      <c r="E46" s="43"/>
      <c r="F46" s="99">
        <v>18</v>
      </c>
      <c r="G46" s="99">
        <v>18</v>
      </c>
      <c r="H46"/>
      <c r="I46"/>
      <c r="J46"/>
      <c r="K46"/>
    </row>
    <row r="47" spans="1:19" x14ac:dyDescent="0.35">
      <c r="A47" s="46">
        <v>22</v>
      </c>
      <c r="B47" s="42" t="s">
        <v>61</v>
      </c>
      <c r="C47" s="43"/>
      <c r="D47" s="43"/>
      <c r="E47" s="43"/>
      <c r="F47" s="97">
        <v>0</v>
      </c>
      <c r="G47" s="97">
        <v>0</v>
      </c>
      <c r="H47"/>
      <c r="I47"/>
      <c r="J47"/>
      <c r="K47"/>
    </row>
    <row r="48" spans="1:19" x14ac:dyDescent="0.35">
      <c r="A48" s="46">
        <v>23</v>
      </c>
      <c r="B48" s="42" t="s">
        <v>62</v>
      </c>
      <c r="C48" s="43"/>
      <c r="D48" s="43"/>
      <c r="E48" s="43"/>
      <c r="F48" s="97">
        <v>0</v>
      </c>
      <c r="G48" s="97">
        <v>0</v>
      </c>
      <c r="H48"/>
      <c r="I48"/>
      <c r="J48"/>
      <c r="K48"/>
    </row>
    <row r="49" spans="1:11" x14ac:dyDescent="0.35">
      <c r="A49" s="46">
        <v>24</v>
      </c>
      <c r="B49" s="42" t="s">
        <v>63</v>
      </c>
      <c r="C49" s="43"/>
      <c r="D49" s="43"/>
      <c r="E49" s="43"/>
      <c r="F49" s="97">
        <v>0</v>
      </c>
      <c r="G49" s="97">
        <v>0</v>
      </c>
      <c r="H49"/>
      <c r="I49"/>
      <c r="J49"/>
      <c r="K49"/>
    </row>
    <row r="50" spans="1:11" x14ac:dyDescent="0.35">
      <c r="A50" s="46">
        <v>25</v>
      </c>
      <c r="B50" s="42" t="s">
        <v>64</v>
      </c>
      <c r="C50" s="43"/>
      <c r="D50" s="43"/>
      <c r="E50" s="43"/>
      <c r="F50" s="100">
        <f>F44+F47+F48+F49</f>
        <v>63.738</v>
      </c>
      <c r="G50" s="100">
        <f>G44+G47+G48+G49</f>
        <v>59.743000000000002</v>
      </c>
      <c r="K50"/>
    </row>
    <row r="51" spans="1:11" x14ac:dyDescent="0.35">
      <c r="F51" s="77"/>
      <c r="G51" s="72"/>
    </row>
    <row r="52" spans="1:11" x14ac:dyDescent="0.35">
      <c r="A52" s="78" t="s">
        <v>65</v>
      </c>
      <c r="B52" s="79" t="s">
        <v>66</v>
      </c>
      <c r="C52" s="79"/>
      <c r="D52" s="79"/>
      <c r="E52" s="79"/>
      <c r="F52" s="77"/>
      <c r="G52" s="72"/>
    </row>
    <row r="53" spans="1:11" x14ac:dyDescent="0.35">
      <c r="A53" s="80" t="s">
        <v>67</v>
      </c>
      <c r="B53" s="81"/>
      <c r="C53" s="82"/>
      <c r="D53" s="2"/>
      <c r="E53" s="2"/>
      <c r="F53" s="1"/>
      <c r="G53" s="3"/>
      <c r="H53" s="4"/>
    </row>
    <row r="54" spans="1:11" x14ac:dyDescent="0.35">
      <c r="A54" s="80" t="s">
        <v>67</v>
      </c>
      <c r="B54" s="81"/>
      <c r="C54" s="82"/>
      <c r="D54" s="2"/>
      <c r="E54" s="2"/>
      <c r="F54" s="1"/>
      <c r="G54" s="3"/>
      <c r="H54" s="4"/>
    </row>
  </sheetData>
  <mergeCells count="13">
    <mergeCell ref="B32:E32"/>
    <mergeCell ref="B27:E27"/>
    <mergeCell ref="B28:E28"/>
    <mergeCell ref="B29:E29"/>
    <mergeCell ref="B30:E30"/>
    <mergeCell ref="B31:E31"/>
    <mergeCell ref="B39:E39"/>
    <mergeCell ref="B33:E33"/>
    <mergeCell ref="B34:E34"/>
    <mergeCell ref="B35:E35"/>
    <mergeCell ref="B36:E36"/>
    <mergeCell ref="B37:E37"/>
    <mergeCell ref="B38:E38"/>
  </mergeCells>
  <dataValidations count="5">
    <dataValidation type="textLength" operator="equal" allowBlank="1" showInputMessage="1" showErrorMessage="1" error="No data entry allowed in this cell" sqref="F17:G17 F19:S19">
      <formula1>0</formula1>
    </dataValidation>
    <dataValidation type="textLength" operator="equal" allowBlank="1" showInputMessage="1" showErrorMessage="1" error="Data entry is not allowed in this cell." sqref="F21:S21 F25:S25 F37:S37 F50:G50">
      <formula1>0</formula1>
    </dataValidation>
    <dataValidation type="textLength" operator="equal" allowBlank="1" showInputMessage="1" showErrorMessage="1" error="Data entry not allowed in this cell." sqref="F22:S22">
      <formula1>0</formula1>
    </dataValidation>
    <dataValidation type="textLength" operator="equal" allowBlank="1" showInputMessage="1" showErrorMessage="1" error="Data entry in this cell is not allowed." sqref="F35:G35">
      <formula1>0</formula1>
    </dataValidation>
    <dataValidation type="textLength" operator="equal" allowBlank="1" showInputMessage="1" showErrorMessage="1" error="Data entry in this field is not allowed." sqref="F39:S39">
      <formula1>0</formula1>
    </dataValidation>
  </dataValidations>
  <printOptions horizontalCentered="1"/>
  <pageMargins left="0.44" right="0.5" top="0.52" bottom="0.42" header="0.52" footer="0.4"/>
  <pageSetup scale="63" fitToWidth="0"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D54"/>
  <sheetViews>
    <sheetView showGridLines="0" topLeftCell="A4" zoomScale="90" zoomScaleNormal="90" workbookViewId="0">
      <selection activeCell="I11" sqref="I11"/>
    </sheetView>
  </sheetViews>
  <sheetFormatPr defaultColWidth="9" defaultRowHeight="15.5" x14ac:dyDescent="0.35"/>
  <cols>
    <col min="1" max="1" width="4.5" style="69" customWidth="1"/>
    <col min="2" max="2" width="53.58203125" style="70" customWidth="1"/>
    <col min="3" max="5" width="11.33203125" style="70" customWidth="1"/>
    <col min="6" max="6" width="9.75" style="69" customWidth="1"/>
    <col min="7" max="7" width="9.75" style="77" customWidth="1"/>
    <col min="8" max="19" width="9.75" style="72" customWidth="1"/>
    <col min="20" max="21" width="11.33203125" style="45" customWidth="1"/>
    <col min="22" max="34" width="9.75" style="45" customWidth="1"/>
    <col min="35" max="133" width="7.08203125" style="45" customWidth="1"/>
    <col min="134" max="16384" width="9" style="45"/>
  </cols>
  <sheetData>
    <row r="1" spans="1:30" s="5" customFormat="1" x14ac:dyDescent="0.35">
      <c r="A1" s="1"/>
      <c r="B1" s="2" t="s">
        <v>0</v>
      </c>
      <c r="C1" s="2"/>
      <c r="D1" s="2"/>
      <c r="E1" s="2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30" s="5" customFormat="1" x14ac:dyDescent="0.35">
      <c r="A2" s="1"/>
      <c r="B2" s="2" t="s">
        <v>1</v>
      </c>
      <c r="C2" s="2"/>
      <c r="D2" s="2"/>
      <c r="E2" s="2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8" customFormat="1" x14ac:dyDescent="0.35">
      <c r="A3" s="6"/>
      <c r="B3" s="7" t="s">
        <v>2</v>
      </c>
      <c r="C3" s="7"/>
      <c r="D3" s="7"/>
    </row>
    <row r="4" spans="1:30" s="8" customFormat="1" x14ac:dyDescent="0.35">
      <c r="A4" s="6"/>
      <c r="B4" s="9" t="s">
        <v>3</v>
      </c>
      <c r="C4" s="9"/>
      <c r="D4" s="10"/>
      <c r="E4" s="10"/>
      <c r="F4" s="1"/>
      <c r="G4" s="1"/>
    </row>
    <row r="5" spans="1:30" s="8" customFormat="1" x14ac:dyDescent="0.35">
      <c r="A5" s="6"/>
      <c r="B5" s="9"/>
      <c r="C5" s="11"/>
      <c r="D5" s="10"/>
      <c r="E5" s="10"/>
      <c r="F5"/>
      <c r="G5"/>
      <c r="H5"/>
      <c r="I5"/>
      <c r="J5"/>
      <c r="K5"/>
      <c r="L5"/>
      <c r="M5"/>
      <c r="N5"/>
    </row>
    <row r="6" spans="1:30" s="8" customFormat="1" ht="15.75" customHeight="1" x14ac:dyDescent="0.35">
      <c r="B6" s="2" t="s">
        <v>68</v>
      </c>
      <c r="C6" s="2"/>
      <c r="D6" s="2"/>
      <c r="E6" s="2"/>
      <c r="F6"/>
      <c r="G6"/>
      <c r="H6"/>
      <c r="I6"/>
      <c r="J6"/>
      <c r="K6"/>
      <c r="L6"/>
      <c r="M6"/>
      <c r="N6"/>
      <c r="O6" s="13"/>
      <c r="P6" s="13"/>
      <c r="Q6" s="13"/>
      <c r="R6" s="13"/>
      <c r="S6" s="13"/>
      <c r="W6" s="14"/>
      <c r="X6" s="12"/>
      <c r="Y6" s="11"/>
      <c r="Z6" s="11"/>
      <c r="AA6" s="11"/>
      <c r="AB6" s="15"/>
    </row>
    <row r="7" spans="1:30" s="8" customFormat="1" x14ac:dyDescent="0.35">
      <c r="B7" s="16"/>
      <c r="C7" s="85"/>
      <c r="D7" s="86"/>
      <c r="E7" s="86" t="s">
        <v>69</v>
      </c>
      <c r="F7" s="87"/>
      <c r="G7" s="87"/>
      <c r="H7" s="87"/>
      <c r="I7" s="17"/>
      <c r="J7" s="17"/>
      <c r="L7" s="18"/>
      <c r="M7" s="18"/>
      <c r="N7" s="18"/>
      <c r="O7" s="18"/>
      <c r="P7" s="18"/>
      <c r="Q7" s="18"/>
      <c r="R7" s="18"/>
      <c r="S7" s="18"/>
      <c r="W7" s="19"/>
      <c r="X7" s="20"/>
      <c r="Y7" s="20"/>
    </row>
    <row r="8" spans="1:30" s="8" customFormat="1" x14ac:dyDescent="0.35">
      <c r="B8" s="21"/>
      <c r="C8" s="21"/>
      <c r="D8" s="21"/>
      <c r="E8" s="21"/>
      <c r="F8" s="22"/>
      <c r="G8" s="23" t="s">
        <v>4</v>
      </c>
      <c r="H8" s="24"/>
      <c r="I8" s="25"/>
      <c r="J8" s="25"/>
      <c r="K8" s="26" t="s">
        <v>5</v>
      </c>
      <c r="L8" s="15"/>
      <c r="M8" s="15"/>
      <c r="N8" s="15"/>
      <c r="O8" s="15"/>
      <c r="P8" s="15"/>
      <c r="Q8" s="15"/>
      <c r="R8" s="15"/>
      <c r="S8" s="15"/>
      <c r="W8" s="27"/>
      <c r="AA8" s="26"/>
      <c r="AB8" s="15"/>
      <c r="AC8" s="15"/>
      <c r="AD8" s="15"/>
    </row>
    <row r="9" spans="1:30" s="32" customFormat="1" ht="31.5" customHeight="1" x14ac:dyDescent="0.35">
      <c r="A9" s="28" t="s">
        <v>6</v>
      </c>
      <c r="B9" s="29" t="s">
        <v>7</v>
      </c>
      <c r="C9" s="30"/>
      <c r="D9" s="30"/>
      <c r="E9" s="30"/>
      <c r="F9" s="31" t="s">
        <v>8</v>
      </c>
      <c r="G9" s="31" t="s">
        <v>9</v>
      </c>
      <c r="H9" s="31" t="s">
        <v>10</v>
      </c>
      <c r="I9" s="31" t="s">
        <v>11</v>
      </c>
      <c r="J9" s="31" t="s">
        <v>12</v>
      </c>
      <c r="K9" s="31" t="s">
        <v>13</v>
      </c>
      <c r="L9" s="31" t="s">
        <v>14</v>
      </c>
      <c r="M9" s="31" t="s">
        <v>15</v>
      </c>
      <c r="N9" s="31" t="s">
        <v>16</v>
      </c>
      <c r="O9" s="31" t="s">
        <v>17</v>
      </c>
      <c r="P9" s="31" t="s">
        <v>18</v>
      </c>
      <c r="Q9" s="31" t="s">
        <v>19</v>
      </c>
      <c r="R9" s="31" t="s">
        <v>20</v>
      </c>
      <c r="S9" s="31" t="s">
        <v>21</v>
      </c>
    </row>
    <row r="10" spans="1:30" s="40" customFormat="1" ht="15.75" customHeight="1" x14ac:dyDescent="0.35">
      <c r="A10" s="33"/>
      <c r="B10" s="83" t="s">
        <v>22</v>
      </c>
      <c r="C10" s="84"/>
      <c r="D10" s="84"/>
      <c r="E10" s="84"/>
      <c r="F10" s="36" t="s">
        <v>23</v>
      </c>
      <c r="G10" s="37"/>
      <c r="H10" s="38" t="s">
        <v>24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30" ht="15.75" customHeight="1" x14ac:dyDescent="0.35">
      <c r="A11" s="41">
        <v>1</v>
      </c>
      <c r="B11" s="102" t="s">
        <v>72</v>
      </c>
      <c r="C11"/>
      <c r="D11"/>
      <c r="E11"/>
      <c r="F11" s="88">
        <v>4.5259999999999998</v>
      </c>
      <c r="G11" s="88">
        <v>4.4020000000000001</v>
      </c>
      <c r="H11" s="44">
        <v>4.3938000000000006</v>
      </c>
      <c r="I11" s="44">
        <v>4.3938000000000006</v>
      </c>
      <c r="J11" s="44">
        <v>4.3938000000000006</v>
      </c>
      <c r="K11" s="44">
        <v>4.3938000000000006</v>
      </c>
      <c r="L11" s="44">
        <v>4.3938000000000006</v>
      </c>
      <c r="M11" s="44">
        <v>4.3938000000000006</v>
      </c>
      <c r="N11" s="44">
        <v>4.3938000000000006</v>
      </c>
      <c r="O11" s="44">
        <v>4.3938000000000006</v>
      </c>
      <c r="P11" s="44">
        <v>4.3938000000000006</v>
      </c>
      <c r="Q11" s="44">
        <v>4.3938000000000006</v>
      </c>
      <c r="R11" s="44">
        <v>4.3938000000000006</v>
      </c>
      <c r="S11" s="44">
        <v>4.3938000000000006</v>
      </c>
    </row>
    <row r="12" spans="1:30" ht="15.75" customHeight="1" x14ac:dyDescent="0.35">
      <c r="A12" s="46" t="s">
        <v>25</v>
      </c>
      <c r="B12" s="104" t="s">
        <v>26</v>
      </c>
      <c r="C12" s="43"/>
      <c r="D12" s="43"/>
      <c r="E12" s="43"/>
      <c r="F12" s="88"/>
      <c r="G12" s="89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30" ht="15.75" customHeight="1" x14ac:dyDescent="0.35">
      <c r="A13" s="46" t="s">
        <v>27</v>
      </c>
      <c r="B13" s="104" t="s">
        <v>28</v>
      </c>
      <c r="C13" s="110" t="s">
        <v>73</v>
      </c>
      <c r="D13" s="107" t="s">
        <v>74</v>
      </c>
      <c r="E13" s="43"/>
      <c r="F13" s="88"/>
      <c r="G13" s="89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30" ht="15.75" customHeight="1" x14ac:dyDescent="0.35">
      <c r="A14" s="41" t="s">
        <v>29</v>
      </c>
      <c r="B14" s="103" t="s">
        <v>30</v>
      </c>
      <c r="C14" s="110" t="s">
        <v>75</v>
      </c>
      <c r="D14" s="43"/>
      <c r="E14" s="43"/>
      <c r="F14" s="88"/>
      <c r="G14" s="88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1:30" ht="15.75" customHeight="1" x14ac:dyDescent="0.35">
      <c r="A15" s="46" t="s">
        <v>31</v>
      </c>
      <c r="B15" s="105" t="s">
        <v>32</v>
      </c>
      <c r="C15" s="106"/>
      <c r="D15" s="43"/>
      <c r="E15" s="43"/>
      <c r="F15" s="88"/>
      <c r="G15" s="89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30" ht="15.75" customHeight="1" x14ac:dyDescent="0.35">
      <c r="A16" s="41" t="s">
        <v>33</v>
      </c>
      <c r="B16" s="105" t="s">
        <v>34</v>
      </c>
      <c r="C16" s="106"/>
      <c r="D16" s="43"/>
      <c r="E16" s="43"/>
      <c r="F16" s="88"/>
      <c r="G16" s="88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19" ht="15.75" customHeight="1" x14ac:dyDescent="0.35">
      <c r="A17" s="46">
        <v>3</v>
      </c>
      <c r="B17" s="42" t="s">
        <v>35</v>
      </c>
      <c r="C17" s="106"/>
      <c r="D17" s="43"/>
      <c r="E17" s="43"/>
      <c r="F17" s="48"/>
      <c r="G17" s="49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ht="15.75" customHeight="1" x14ac:dyDescent="0.35">
      <c r="A18" s="41">
        <v>4</v>
      </c>
      <c r="B18" s="42" t="s">
        <v>36</v>
      </c>
      <c r="C18" s="106"/>
      <c r="D18" s="43"/>
      <c r="E18" s="43"/>
      <c r="F18" s="88"/>
      <c r="G18" s="88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1:19" ht="15.75" customHeight="1" x14ac:dyDescent="0.3">
      <c r="A19" s="46">
        <v>5</v>
      </c>
      <c r="B19" s="42" t="s">
        <v>37</v>
      </c>
      <c r="C19" s="108" t="s">
        <v>77</v>
      </c>
      <c r="D19" s="109" t="s">
        <v>76</v>
      </c>
      <c r="E19" s="43"/>
      <c r="F19" s="90">
        <f>F11+F17+F18</f>
        <v>4.5259999999999998</v>
      </c>
      <c r="G19" s="91">
        <f>G11+G17+G18</f>
        <v>4.4020000000000001</v>
      </c>
      <c r="H19" s="51">
        <f t="shared" ref="H19:S19" si="0">H11+H17+H18</f>
        <v>4.3938000000000006</v>
      </c>
      <c r="I19" s="51">
        <f t="shared" si="0"/>
        <v>4.3938000000000006</v>
      </c>
      <c r="J19" s="51">
        <f t="shared" si="0"/>
        <v>4.3938000000000006</v>
      </c>
      <c r="K19" s="51">
        <f t="shared" si="0"/>
        <v>4.3938000000000006</v>
      </c>
      <c r="L19" s="51">
        <f t="shared" si="0"/>
        <v>4.3938000000000006</v>
      </c>
      <c r="M19" s="51">
        <f t="shared" si="0"/>
        <v>4.3938000000000006</v>
      </c>
      <c r="N19" s="51">
        <f t="shared" si="0"/>
        <v>4.3938000000000006</v>
      </c>
      <c r="O19" s="51">
        <f t="shared" si="0"/>
        <v>4.3938000000000006</v>
      </c>
      <c r="P19" s="51">
        <f t="shared" si="0"/>
        <v>4.3938000000000006</v>
      </c>
      <c r="Q19" s="51">
        <f t="shared" si="0"/>
        <v>4.3938000000000006</v>
      </c>
      <c r="R19" s="51">
        <f t="shared" si="0"/>
        <v>4.3938000000000006</v>
      </c>
      <c r="S19" s="51">
        <f t="shared" si="0"/>
        <v>4.3938000000000006</v>
      </c>
    </row>
    <row r="20" spans="1:19" ht="15.75" customHeight="1" x14ac:dyDescent="0.35">
      <c r="A20" s="41">
        <v>6</v>
      </c>
      <c r="B20" s="42" t="s">
        <v>38</v>
      </c>
      <c r="E20" s="43"/>
      <c r="F20" s="88"/>
      <c r="G20" s="88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19" ht="15.75" customHeight="1" x14ac:dyDescent="0.3">
      <c r="A21" s="46">
        <v>7</v>
      </c>
      <c r="B21" s="42" t="s">
        <v>39</v>
      </c>
      <c r="C21" s="108" t="s">
        <v>77</v>
      </c>
      <c r="D21" s="109" t="s">
        <v>78</v>
      </c>
      <c r="E21" s="43"/>
      <c r="F21" s="90">
        <f>F19+F20</f>
        <v>4.5259999999999998</v>
      </c>
      <c r="G21" s="91">
        <f>G19+G20</f>
        <v>4.4020000000000001</v>
      </c>
      <c r="H21" s="51">
        <f t="shared" ref="H21:S21" si="1">H19+H20</f>
        <v>4.3938000000000006</v>
      </c>
      <c r="I21" s="51">
        <f>I19+I20</f>
        <v>4.3938000000000006</v>
      </c>
      <c r="J21" s="51">
        <f t="shared" si="1"/>
        <v>4.3938000000000006</v>
      </c>
      <c r="K21" s="51">
        <f t="shared" si="1"/>
        <v>4.3938000000000006</v>
      </c>
      <c r="L21" s="51">
        <f t="shared" si="1"/>
        <v>4.3938000000000006</v>
      </c>
      <c r="M21" s="51">
        <f t="shared" si="1"/>
        <v>4.3938000000000006</v>
      </c>
      <c r="N21" s="51">
        <f t="shared" si="1"/>
        <v>4.3938000000000006</v>
      </c>
      <c r="O21" s="51">
        <f t="shared" si="1"/>
        <v>4.3938000000000006</v>
      </c>
      <c r="P21" s="51">
        <f t="shared" si="1"/>
        <v>4.3938000000000006</v>
      </c>
      <c r="Q21" s="51">
        <f t="shared" si="1"/>
        <v>4.3938000000000006</v>
      </c>
      <c r="R21" s="51">
        <f t="shared" si="1"/>
        <v>4.3938000000000006</v>
      </c>
      <c r="S21" s="51">
        <f t="shared" si="1"/>
        <v>4.3938000000000006</v>
      </c>
    </row>
    <row r="22" spans="1:19" ht="15.75" customHeight="1" x14ac:dyDescent="0.3">
      <c r="A22" s="41">
        <v>8</v>
      </c>
      <c r="B22" s="42" t="s">
        <v>40</v>
      </c>
      <c r="C22" s="108" t="s">
        <v>79</v>
      </c>
      <c r="D22" s="112" t="s">
        <v>80</v>
      </c>
      <c r="E22" s="43"/>
      <c r="F22" s="90">
        <f>F21*0.15</f>
        <v>0.67889999999999995</v>
      </c>
      <c r="G22" s="92">
        <f t="shared" ref="G22:S22" si="2">G21*0.15</f>
        <v>0.6603</v>
      </c>
      <c r="H22" s="50">
        <f t="shared" si="2"/>
        <v>0.65907000000000004</v>
      </c>
      <c r="I22" s="50">
        <f t="shared" si="2"/>
        <v>0.65907000000000004</v>
      </c>
      <c r="J22" s="50">
        <f t="shared" si="2"/>
        <v>0.65907000000000004</v>
      </c>
      <c r="K22" s="50">
        <f t="shared" si="2"/>
        <v>0.65907000000000004</v>
      </c>
      <c r="L22" s="50">
        <f t="shared" si="2"/>
        <v>0.65907000000000004</v>
      </c>
      <c r="M22" s="50">
        <f t="shared" si="2"/>
        <v>0.65907000000000004</v>
      </c>
      <c r="N22" s="50">
        <f t="shared" si="2"/>
        <v>0.65907000000000004</v>
      </c>
      <c r="O22" s="50">
        <f t="shared" si="2"/>
        <v>0.65907000000000004</v>
      </c>
      <c r="P22" s="50">
        <f t="shared" si="2"/>
        <v>0.65907000000000004</v>
      </c>
      <c r="Q22" s="50">
        <f t="shared" si="2"/>
        <v>0.65907000000000004</v>
      </c>
      <c r="R22" s="50">
        <f t="shared" si="2"/>
        <v>0.65907000000000004</v>
      </c>
      <c r="S22" s="50">
        <f t="shared" si="2"/>
        <v>0.65907000000000004</v>
      </c>
    </row>
    <row r="23" spans="1:19" ht="15.75" customHeight="1" x14ac:dyDescent="0.35">
      <c r="A23" s="46">
        <v>9</v>
      </c>
      <c r="B23" s="42" t="s">
        <v>41</v>
      </c>
      <c r="C23" s="106"/>
      <c r="D23" s="111"/>
      <c r="E23" s="43"/>
      <c r="F23" s="88"/>
      <c r="G23" s="89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1:19" ht="15.75" customHeight="1" x14ac:dyDescent="0.35">
      <c r="A24" s="41">
        <v>10</v>
      </c>
      <c r="B24" s="42" t="s">
        <v>42</v>
      </c>
      <c r="C24" s="106"/>
      <c r="D24" s="111"/>
      <c r="E24" s="43"/>
      <c r="F24" s="88"/>
      <c r="G24" s="88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19" ht="15.75" customHeight="1" x14ac:dyDescent="0.3">
      <c r="A25" s="46">
        <v>11</v>
      </c>
      <c r="B25" s="42" t="s">
        <v>43</v>
      </c>
      <c r="C25" s="106"/>
      <c r="D25" s="111"/>
      <c r="E25" s="43"/>
      <c r="F25" s="90">
        <f>F21+F22+F23+F24</f>
        <v>5.2048999999999994</v>
      </c>
      <c r="G25" s="91">
        <f>G21+G22+G23+G24</f>
        <v>5.0623000000000005</v>
      </c>
      <c r="H25" s="51">
        <f t="shared" ref="H25:S25" si="3">H21+H22+H23+H24</f>
        <v>5.0528700000000004</v>
      </c>
      <c r="I25" s="51">
        <f t="shared" si="3"/>
        <v>5.0528700000000004</v>
      </c>
      <c r="J25" s="51">
        <f t="shared" si="3"/>
        <v>5.0528700000000004</v>
      </c>
      <c r="K25" s="51">
        <f t="shared" si="3"/>
        <v>5.0528700000000004</v>
      </c>
      <c r="L25" s="51">
        <f t="shared" si="3"/>
        <v>5.0528700000000004</v>
      </c>
      <c r="M25" s="51">
        <f t="shared" si="3"/>
        <v>5.0528700000000004</v>
      </c>
      <c r="N25" s="51">
        <f t="shared" si="3"/>
        <v>5.0528700000000004</v>
      </c>
      <c r="O25" s="51">
        <f t="shared" si="3"/>
        <v>5.0528700000000004</v>
      </c>
      <c r="P25" s="51">
        <f t="shared" si="3"/>
        <v>5.0528700000000004</v>
      </c>
      <c r="Q25" s="51">
        <f t="shared" si="3"/>
        <v>5.0528700000000004</v>
      </c>
      <c r="R25" s="51">
        <f t="shared" si="3"/>
        <v>5.0528700000000004</v>
      </c>
      <c r="S25" s="51">
        <f t="shared" si="3"/>
        <v>5.0528700000000004</v>
      </c>
    </row>
    <row r="26" spans="1:19" ht="15" customHeight="1" x14ac:dyDescent="0.35">
      <c r="A26" s="52"/>
      <c r="B26" s="53"/>
      <c r="C26" s="54"/>
      <c r="D26" s="54"/>
      <c r="E26" s="54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</row>
    <row r="27" spans="1:19" ht="15" customHeight="1" x14ac:dyDescent="0.35">
      <c r="A27" s="57" t="s">
        <v>6</v>
      </c>
      <c r="B27" s="117" t="s">
        <v>44</v>
      </c>
      <c r="C27" s="118"/>
      <c r="D27" s="118"/>
      <c r="E27" s="118"/>
      <c r="F27" s="58"/>
      <c r="G27" s="58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19" ht="15" customHeight="1" x14ac:dyDescent="0.35">
      <c r="A28" s="60"/>
      <c r="B28" s="119" t="s">
        <v>45</v>
      </c>
      <c r="C28" s="120"/>
      <c r="D28" s="120"/>
      <c r="E28" s="120"/>
      <c r="F28" s="61" t="s">
        <v>46</v>
      </c>
      <c r="G28" s="62"/>
      <c r="H28" s="38" t="s">
        <v>24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1:19" ht="15" customHeight="1" x14ac:dyDescent="0.35">
      <c r="A29" s="41">
        <v>12</v>
      </c>
      <c r="B29" s="121" t="s">
        <v>71</v>
      </c>
      <c r="C29" s="122"/>
      <c r="D29" s="122"/>
      <c r="E29" s="122"/>
      <c r="F29" s="93">
        <v>16.859000000000002</v>
      </c>
      <c r="G29" s="93">
        <v>15.635</v>
      </c>
      <c r="H29" s="44">
        <v>17.153337999999998</v>
      </c>
      <c r="I29" s="44">
        <v>17.160423999999999</v>
      </c>
      <c r="J29" s="44">
        <v>17.386226999999998</v>
      </c>
      <c r="K29" s="44">
        <v>17.359407000000001</v>
      </c>
      <c r="L29" s="44">
        <v>17.111259</v>
      </c>
      <c r="M29" s="44">
        <v>17.215253000000001</v>
      </c>
      <c r="N29" s="44">
        <v>17.021023</v>
      </c>
      <c r="O29" s="44">
        <v>17.102657000000001</v>
      </c>
      <c r="P29" s="44">
        <v>17.386226999999998</v>
      </c>
      <c r="Q29" s="44">
        <v>17.190926000000001</v>
      </c>
      <c r="R29" s="44">
        <v>17.201668999999999</v>
      </c>
      <c r="S29" s="44">
        <v>17.201668999999999</v>
      </c>
    </row>
    <row r="30" spans="1:19" ht="15" customHeight="1" x14ac:dyDescent="0.35">
      <c r="A30" s="46" t="s">
        <v>47</v>
      </c>
      <c r="B30" s="115" t="s">
        <v>26</v>
      </c>
      <c r="C30" s="116"/>
      <c r="D30" s="116"/>
      <c r="E30" s="116"/>
      <c r="F30" s="94"/>
      <c r="G30" s="9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spans="1:19" ht="15" customHeight="1" x14ac:dyDescent="0.35">
      <c r="A31" s="46" t="s">
        <v>48</v>
      </c>
      <c r="B31" s="115" t="s">
        <v>28</v>
      </c>
      <c r="C31" s="116"/>
      <c r="D31" s="116"/>
      <c r="E31" s="116"/>
      <c r="F31" s="94"/>
      <c r="G31" s="9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1:19" ht="15" customHeight="1" x14ac:dyDescent="0.35">
      <c r="A32" s="41" t="s">
        <v>49</v>
      </c>
      <c r="B32" s="115" t="s">
        <v>30</v>
      </c>
      <c r="C32" s="116"/>
      <c r="D32" s="116"/>
      <c r="E32" s="116"/>
      <c r="F32" s="93"/>
      <c r="G32" s="93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</row>
    <row r="33" spans="1:19" ht="15" customHeight="1" x14ac:dyDescent="0.35">
      <c r="A33" s="46" t="s">
        <v>50</v>
      </c>
      <c r="B33" s="115" t="s">
        <v>32</v>
      </c>
      <c r="C33" s="116"/>
      <c r="D33" s="116"/>
      <c r="E33" s="116"/>
      <c r="F33" s="94"/>
      <c r="G33" s="9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1:19" ht="15" customHeight="1" x14ac:dyDescent="0.35">
      <c r="A34" s="41" t="s">
        <v>51</v>
      </c>
      <c r="B34" s="115" t="s">
        <v>34</v>
      </c>
      <c r="C34" s="116"/>
      <c r="D34" s="116"/>
      <c r="E34" s="116"/>
      <c r="F34" s="93"/>
      <c r="G34" s="93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</row>
    <row r="35" spans="1:19" ht="15" customHeight="1" x14ac:dyDescent="0.35">
      <c r="A35" s="46">
        <v>14</v>
      </c>
      <c r="B35" s="115" t="s">
        <v>35</v>
      </c>
      <c r="C35" s="116"/>
      <c r="D35" s="116"/>
      <c r="E35" s="116"/>
      <c r="F35" s="65"/>
      <c r="G35" s="65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1:19" ht="15" customHeight="1" x14ac:dyDescent="0.35">
      <c r="A36" s="41">
        <v>15</v>
      </c>
      <c r="B36" s="115" t="s">
        <v>36</v>
      </c>
      <c r="C36" s="116"/>
      <c r="D36" s="116"/>
      <c r="E36" s="116"/>
      <c r="F36" s="93"/>
      <c r="G36" s="93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</row>
    <row r="37" spans="1:19" ht="15" customHeight="1" x14ac:dyDescent="0.35">
      <c r="A37" s="46">
        <v>16</v>
      </c>
      <c r="B37" s="115" t="str">
        <f>B19</f>
        <v>Adjusted Demand: End-Use Customers</v>
      </c>
      <c r="C37" s="116"/>
      <c r="D37" s="116"/>
      <c r="E37" s="116"/>
      <c r="F37" s="95">
        <f>F29+F35+F36</f>
        <v>16.859000000000002</v>
      </c>
      <c r="G37" s="95">
        <f>G29+G35+G36</f>
        <v>15.635</v>
      </c>
      <c r="H37" s="66">
        <f>H29+H35+H36</f>
        <v>17.153337999999998</v>
      </c>
      <c r="I37" s="66">
        <f t="shared" ref="I37:S37" si="4">I29+I35+I36</f>
        <v>17.160423999999999</v>
      </c>
      <c r="J37" s="66">
        <f t="shared" si="4"/>
        <v>17.386226999999998</v>
      </c>
      <c r="K37" s="66">
        <f t="shared" si="4"/>
        <v>17.359407000000001</v>
      </c>
      <c r="L37" s="66">
        <f t="shared" si="4"/>
        <v>17.111259</v>
      </c>
      <c r="M37" s="66">
        <f t="shared" si="4"/>
        <v>17.215253000000001</v>
      </c>
      <c r="N37" s="66">
        <f t="shared" si="4"/>
        <v>17.021023</v>
      </c>
      <c r="O37" s="66">
        <f t="shared" si="4"/>
        <v>17.102657000000001</v>
      </c>
      <c r="P37" s="66">
        <f t="shared" si="4"/>
        <v>17.386226999999998</v>
      </c>
      <c r="Q37" s="66">
        <f t="shared" si="4"/>
        <v>17.190926000000001</v>
      </c>
      <c r="R37" s="66">
        <f t="shared" si="4"/>
        <v>17.201668999999999</v>
      </c>
      <c r="S37" s="66">
        <f t="shared" si="4"/>
        <v>17.201668999999999</v>
      </c>
    </row>
    <row r="38" spans="1:19" ht="15" customHeight="1" x14ac:dyDescent="0.35">
      <c r="A38" s="41">
        <v>17</v>
      </c>
      <c r="B38" s="115" t="s">
        <v>42</v>
      </c>
      <c r="C38" s="116"/>
      <c r="D38" s="116"/>
      <c r="E38" s="116"/>
      <c r="F38" s="93"/>
      <c r="G38" s="93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</row>
    <row r="39" spans="1:19" ht="15" customHeight="1" x14ac:dyDescent="0.35">
      <c r="A39" s="46">
        <v>18</v>
      </c>
      <c r="B39" s="115" t="str">
        <f>B25</f>
        <v>Firm LSE Procurement Requirement</v>
      </c>
      <c r="C39" s="116"/>
      <c r="D39" s="116"/>
      <c r="E39" s="116"/>
      <c r="F39" s="95">
        <f t="shared" ref="F39:S39" si="5">SUM(F37:F38)</f>
        <v>16.859000000000002</v>
      </c>
      <c r="G39" s="95">
        <f t="shared" si="5"/>
        <v>15.635</v>
      </c>
      <c r="H39" s="66">
        <f t="shared" si="5"/>
        <v>17.153337999999998</v>
      </c>
      <c r="I39" s="66">
        <f t="shared" si="5"/>
        <v>17.160423999999999</v>
      </c>
      <c r="J39" s="66">
        <f t="shared" si="5"/>
        <v>17.386226999999998</v>
      </c>
      <c r="K39" s="66">
        <f t="shared" si="5"/>
        <v>17.359407000000001</v>
      </c>
      <c r="L39" s="66">
        <f t="shared" si="5"/>
        <v>17.111259</v>
      </c>
      <c r="M39" s="66">
        <f t="shared" si="5"/>
        <v>17.215253000000001</v>
      </c>
      <c r="N39" s="66">
        <f t="shared" si="5"/>
        <v>17.021023</v>
      </c>
      <c r="O39" s="66">
        <f t="shared" si="5"/>
        <v>17.102657000000001</v>
      </c>
      <c r="P39" s="66">
        <f t="shared" si="5"/>
        <v>17.386226999999998</v>
      </c>
      <c r="Q39" s="66">
        <f t="shared" si="5"/>
        <v>17.190926000000001</v>
      </c>
      <c r="R39" s="66">
        <f t="shared" si="5"/>
        <v>17.201668999999999</v>
      </c>
      <c r="S39" s="66">
        <f t="shared" si="5"/>
        <v>17.201668999999999</v>
      </c>
    </row>
    <row r="40" spans="1:19" ht="15" customHeight="1" x14ac:dyDescent="0.35">
      <c r="A40" s="67"/>
      <c r="B40" s="53"/>
      <c r="C40" s="53"/>
      <c r="D40" s="53"/>
      <c r="E40" s="53"/>
      <c r="F40" s="55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68"/>
      <c r="R40" s="56"/>
      <c r="S40" s="68"/>
    </row>
    <row r="42" spans="1:19" x14ac:dyDescent="0.35">
      <c r="F42" s="71" t="s">
        <v>52</v>
      </c>
      <c r="G42" s="71" t="s">
        <v>52</v>
      </c>
    </row>
    <row r="43" spans="1:19" x14ac:dyDescent="0.35">
      <c r="A43" s="73" t="s">
        <v>6</v>
      </c>
      <c r="B43" s="74" t="s">
        <v>53</v>
      </c>
      <c r="C43" s="75"/>
      <c r="D43" s="75"/>
      <c r="E43" s="75"/>
      <c r="F43" s="76" t="s">
        <v>54</v>
      </c>
      <c r="G43" s="76" t="s">
        <v>55</v>
      </c>
      <c r="H43"/>
      <c r="I43"/>
      <c r="J43"/>
      <c r="K43"/>
    </row>
    <row r="44" spans="1:19" x14ac:dyDescent="0.35">
      <c r="A44" s="46">
        <v>19</v>
      </c>
      <c r="B44" s="42" t="s">
        <v>56</v>
      </c>
      <c r="C44" s="43"/>
      <c r="D44" s="43"/>
      <c r="E44" s="43"/>
      <c r="F44" s="96">
        <v>4.5259999999999998</v>
      </c>
      <c r="G44" s="97">
        <v>4.4020000000000001</v>
      </c>
      <c r="H44"/>
      <c r="I44"/>
      <c r="J44"/>
      <c r="K44"/>
    </row>
    <row r="45" spans="1:19" x14ac:dyDescent="0.35">
      <c r="A45" s="46">
        <v>20</v>
      </c>
      <c r="B45" s="42" t="s">
        <v>57</v>
      </c>
      <c r="C45" s="43"/>
      <c r="D45" s="43"/>
      <c r="E45" s="43"/>
      <c r="F45" s="98">
        <v>42975</v>
      </c>
      <c r="G45" s="98">
        <v>43306</v>
      </c>
      <c r="H45"/>
      <c r="I45"/>
      <c r="J45"/>
      <c r="K45"/>
    </row>
    <row r="46" spans="1:19" x14ac:dyDescent="0.35">
      <c r="A46" s="46">
        <v>21</v>
      </c>
      <c r="B46" s="42" t="s">
        <v>60</v>
      </c>
      <c r="C46" s="43"/>
      <c r="D46" s="43"/>
      <c r="E46" s="43"/>
      <c r="F46" s="99">
        <v>17</v>
      </c>
      <c r="G46" s="99">
        <v>17</v>
      </c>
      <c r="H46"/>
      <c r="I46"/>
      <c r="J46"/>
      <c r="K46"/>
    </row>
    <row r="47" spans="1:19" x14ac:dyDescent="0.35">
      <c r="A47" s="46">
        <v>22</v>
      </c>
      <c r="B47" s="42" t="s">
        <v>61</v>
      </c>
      <c r="C47" s="43"/>
      <c r="D47" s="43"/>
      <c r="E47" s="43"/>
      <c r="F47" s="97">
        <v>0</v>
      </c>
      <c r="G47" s="97">
        <v>0</v>
      </c>
      <c r="H47"/>
      <c r="I47"/>
      <c r="J47"/>
      <c r="K47"/>
    </row>
    <row r="48" spans="1:19" x14ac:dyDescent="0.35">
      <c r="A48" s="46">
        <v>23</v>
      </c>
      <c r="B48" s="42" t="s">
        <v>62</v>
      </c>
      <c r="C48" s="43"/>
      <c r="D48" s="43"/>
      <c r="E48" s="43"/>
      <c r="F48" s="97">
        <v>0</v>
      </c>
      <c r="G48" s="97">
        <v>0</v>
      </c>
      <c r="H48"/>
      <c r="I48"/>
      <c r="J48"/>
      <c r="K48"/>
    </row>
    <row r="49" spans="1:11" x14ac:dyDescent="0.35">
      <c r="A49" s="46">
        <v>24</v>
      </c>
      <c r="B49" s="42" t="s">
        <v>63</v>
      </c>
      <c r="C49" s="43"/>
      <c r="D49" s="43"/>
      <c r="E49" s="43"/>
      <c r="F49" s="97">
        <v>0</v>
      </c>
      <c r="G49" s="97">
        <v>0</v>
      </c>
      <c r="K49"/>
    </row>
    <row r="50" spans="1:11" x14ac:dyDescent="0.35">
      <c r="A50" s="46">
        <v>25</v>
      </c>
      <c r="B50" s="42" t="s">
        <v>64</v>
      </c>
      <c r="C50" s="43"/>
      <c r="D50" s="43"/>
      <c r="E50" s="43"/>
      <c r="F50" s="100">
        <f>F44+F47+F48+F49</f>
        <v>4.5259999999999998</v>
      </c>
      <c r="G50" s="100">
        <f>G44+G47+G48+G49</f>
        <v>4.4020000000000001</v>
      </c>
      <c r="K50"/>
    </row>
    <row r="51" spans="1:11" x14ac:dyDescent="0.35">
      <c r="F51" s="77"/>
      <c r="G51" s="72"/>
    </row>
    <row r="52" spans="1:11" x14ac:dyDescent="0.35">
      <c r="A52" s="78" t="s">
        <v>65</v>
      </c>
      <c r="B52" s="79" t="s">
        <v>66</v>
      </c>
      <c r="C52" s="79"/>
      <c r="D52" s="79"/>
      <c r="E52" s="79"/>
      <c r="F52" s="77"/>
      <c r="G52" s="72"/>
    </row>
    <row r="53" spans="1:11" x14ac:dyDescent="0.35">
      <c r="A53" s="80" t="s">
        <v>67</v>
      </c>
      <c r="B53" s="81"/>
      <c r="C53" s="82"/>
      <c r="D53" s="2"/>
      <c r="E53" s="2"/>
      <c r="F53" s="1"/>
      <c r="G53" s="3"/>
      <c r="H53" s="4"/>
    </row>
    <row r="54" spans="1:11" x14ac:dyDescent="0.35">
      <c r="A54" s="80" t="s">
        <v>67</v>
      </c>
      <c r="B54" s="81"/>
      <c r="C54" s="82"/>
      <c r="D54" s="2"/>
      <c r="E54" s="2"/>
      <c r="F54" s="1"/>
      <c r="G54" s="3"/>
      <c r="H54" s="4"/>
    </row>
  </sheetData>
  <mergeCells count="13">
    <mergeCell ref="B32:E32"/>
    <mergeCell ref="B27:E27"/>
    <mergeCell ref="B28:E28"/>
    <mergeCell ref="B29:E29"/>
    <mergeCell ref="B30:E30"/>
    <mergeCell ref="B31:E31"/>
    <mergeCell ref="B39:E39"/>
    <mergeCell ref="B33:E33"/>
    <mergeCell ref="B34:E34"/>
    <mergeCell ref="B35:E35"/>
    <mergeCell ref="B36:E36"/>
    <mergeCell ref="B37:E37"/>
    <mergeCell ref="B38:E38"/>
  </mergeCells>
  <dataValidations count="5">
    <dataValidation type="textLength" operator="equal" allowBlank="1" showInputMessage="1" showErrorMessage="1" error="No data entry allowed in this cell" sqref="F17:G17 F19:S19">
      <formula1>0</formula1>
    </dataValidation>
    <dataValidation type="textLength" operator="equal" allowBlank="1" showInputMessage="1" showErrorMessage="1" error="Data entry is not allowed in this cell." sqref="F21:S21 F25:S25 F37:S37 F50:G50">
      <formula1>0</formula1>
    </dataValidation>
    <dataValidation type="textLength" operator="equal" allowBlank="1" showInputMessage="1" showErrorMessage="1" error="Data entry not allowed in this cell." sqref="F22:S22">
      <formula1>0</formula1>
    </dataValidation>
    <dataValidation type="textLength" operator="equal" allowBlank="1" showInputMessage="1" showErrorMessage="1" error="Data entry in this cell is not allowed." sqref="F35:G35">
      <formula1>0</formula1>
    </dataValidation>
    <dataValidation type="textLength" operator="equal" allowBlank="1" showInputMessage="1" showErrorMessage="1" error="Data entry in this field is not allowed." sqref="F39:S39">
      <formula1>0</formula1>
    </dataValidation>
  </dataValidations>
  <printOptions horizontalCentered="1"/>
  <pageMargins left="0.44" right="0.5" top="0.52" bottom="0.42" header="0.52" footer="0.4"/>
  <pageSetup scale="63" fitToWidth="0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D54"/>
  <sheetViews>
    <sheetView showGridLines="0" topLeftCell="A4" zoomScale="90" zoomScaleNormal="90" workbookViewId="0">
      <selection activeCell="H12" sqref="H12"/>
    </sheetView>
  </sheetViews>
  <sheetFormatPr defaultColWidth="9" defaultRowHeight="15.5" x14ac:dyDescent="0.35"/>
  <cols>
    <col min="1" max="1" width="4.5" style="69" customWidth="1"/>
    <col min="2" max="2" width="53.58203125" style="70" customWidth="1"/>
    <col min="3" max="5" width="11.33203125" style="70" customWidth="1"/>
    <col min="6" max="6" width="9.75" style="69" customWidth="1"/>
    <col min="7" max="7" width="9.75" style="77" customWidth="1"/>
    <col min="8" max="19" width="9.75" style="72" customWidth="1"/>
    <col min="20" max="21" width="11.33203125" style="45" customWidth="1"/>
    <col min="22" max="34" width="9.75" style="45" customWidth="1"/>
    <col min="35" max="133" width="7.08203125" style="45" customWidth="1"/>
    <col min="134" max="16384" width="9" style="45"/>
  </cols>
  <sheetData>
    <row r="1" spans="1:30" s="5" customFormat="1" x14ac:dyDescent="0.35">
      <c r="A1" s="1"/>
      <c r="B1" s="2" t="s">
        <v>0</v>
      </c>
      <c r="C1" s="2"/>
      <c r="D1" s="2"/>
      <c r="E1" s="2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30" s="5" customFormat="1" x14ac:dyDescent="0.35">
      <c r="A2" s="1"/>
      <c r="B2" s="2" t="s">
        <v>1</v>
      </c>
      <c r="C2" s="2"/>
      <c r="D2" s="2"/>
      <c r="E2" s="2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8" customFormat="1" x14ac:dyDescent="0.35">
      <c r="A3" s="6"/>
      <c r="B3" s="7" t="s">
        <v>2</v>
      </c>
      <c r="C3" s="7"/>
      <c r="D3" s="7"/>
    </row>
    <row r="4" spans="1:30" s="8" customFormat="1" x14ac:dyDescent="0.35">
      <c r="A4" s="6"/>
      <c r="B4" s="9" t="s">
        <v>3</v>
      </c>
      <c r="C4" s="9"/>
      <c r="D4" s="10"/>
      <c r="E4" s="10"/>
      <c r="F4" s="1"/>
      <c r="G4" s="1"/>
    </row>
    <row r="5" spans="1:30" s="8" customFormat="1" x14ac:dyDescent="0.35">
      <c r="A5" s="6"/>
      <c r="B5" s="9"/>
      <c r="C5" s="11"/>
      <c r="D5" s="10"/>
      <c r="E5" s="10"/>
      <c r="F5"/>
      <c r="G5"/>
      <c r="H5"/>
      <c r="I5"/>
      <c r="J5"/>
      <c r="K5"/>
      <c r="L5"/>
      <c r="M5"/>
      <c r="N5"/>
    </row>
    <row r="6" spans="1:30" s="8" customFormat="1" ht="15.75" customHeight="1" x14ac:dyDescent="0.35">
      <c r="B6" s="2" t="s">
        <v>68</v>
      </c>
      <c r="C6" s="2"/>
      <c r="D6" s="2"/>
      <c r="E6" s="2"/>
      <c r="F6"/>
      <c r="G6"/>
      <c r="H6"/>
      <c r="I6"/>
      <c r="J6"/>
      <c r="K6"/>
      <c r="L6"/>
      <c r="M6"/>
      <c r="N6"/>
      <c r="O6" s="13"/>
      <c r="P6" s="13"/>
      <c r="Q6" s="13"/>
      <c r="R6" s="13"/>
      <c r="S6" s="13"/>
      <c r="W6" s="14"/>
      <c r="X6" s="12"/>
      <c r="Y6" s="11"/>
      <c r="Z6" s="11"/>
      <c r="AA6" s="11"/>
      <c r="AB6" s="15"/>
    </row>
    <row r="7" spans="1:30" s="8" customFormat="1" x14ac:dyDescent="0.35">
      <c r="B7" s="16"/>
      <c r="C7" s="85"/>
      <c r="D7" s="86"/>
      <c r="E7" s="86" t="s">
        <v>69</v>
      </c>
      <c r="F7" s="87"/>
      <c r="G7" s="87"/>
      <c r="H7" s="87"/>
      <c r="I7" s="17"/>
      <c r="J7" s="17"/>
      <c r="L7" s="18"/>
      <c r="M7" s="18"/>
      <c r="N7" s="18"/>
      <c r="O7" s="18"/>
      <c r="P7" s="18"/>
      <c r="Q7" s="18"/>
      <c r="R7" s="18"/>
      <c r="S7" s="18"/>
      <c r="W7" s="19"/>
      <c r="X7" s="20"/>
      <c r="Y7" s="20"/>
    </row>
    <row r="8" spans="1:30" s="8" customFormat="1" x14ac:dyDescent="0.35">
      <c r="B8" s="21"/>
      <c r="C8" s="21"/>
      <c r="D8" s="21"/>
      <c r="E8" s="21"/>
      <c r="F8" s="22"/>
      <c r="G8" s="23" t="s">
        <v>4</v>
      </c>
      <c r="H8" s="24"/>
      <c r="I8" s="25"/>
      <c r="J8" s="25"/>
      <c r="K8" s="26" t="s">
        <v>5</v>
      </c>
      <c r="L8" s="15"/>
      <c r="M8" s="15"/>
      <c r="N8" s="15"/>
      <c r="O8" s="15"/>
      <c r="P8" s="15"/>
      <c r="Q8" s="15"/>
      <c r="R8" s="15"/>
      <c r="S8" s="15"/>
      <c r="W8" s="27"/>
      <c r="AA8" s="26"/>
      <c r="AB8" s="15"/>
      <c r="AC8" s="15"/>
      <c r="AD8" s="15"/>
    </row>
    <row r="9" spans="1:30" s="32" customFormat="1" ht="31.5" customHeight="1" x14ac:dyDescent="0.35">
      <c r="A9" s="28" t="s">
        <v>6</v>
      </c>
      <c r="B9" s="29" t="s">
        <v>7</v>
      </c>
      <c r="C9" s="30"/>
      <c r="D9" s="30"/>
      <c r="E9" s="30"/>
      <c r="F9" s="31" t="s">
        <v>8</v>
      </c>
      <c r="G9" s="31" t="s">
        <v>9</v>
      </c>
      <c r="H9" s="31" t="s">
        <v>10</v>
      </c>
      <c r="I9" s="31" t="s">
        <v>11</v>
      </c>
      <c r="J9" s="31" t="s">
        <v>12</v>
      </c>
      <c r="K9" s="31" t="s">
        <v>13</v>
      </c>
      <c r="L9" s="31" t="s">
        <v>14</v>
      </c>
      <c r="M9" s="31" t="s">
        <v>15</v>
      </c>
      <c r="N9" s="31" t="s">
        <v>16</v>
      </c>
      <c r="O9" s="31" t="s">
        <v>17</v>
      </c>
      <c r="P9" s="31" t="s">
        <v>18</v>
      </c>
      <c r="Q9" s="31" t="s">
        <v>19</v>
      </c>
      <c r="R9" s="31" t="s">
        <v>20</v>
      </c>
      <c r="S9" s="31" t="s">
        <v>21</v>
      </c>
    </row>
    <row r="10" spans="1:30" s="40" customFormat="1" ht="15.75" customHeight="1" x14ac:dyDescent="0.35">
      <c r="A10" s="33"/>
      <c r="B10" s="83" t="s">
        <v>22</v>
      </c>
      <c r="C10" s="84"/>
      <c r="D10" s="84"/>
      <c r="E10" s="84"/>
      <c r="F10" s="36" t="s">
        <v>23</v>
      </c>
      <c r="G10" s="37"/>
      <c r="H10" s="38" t="s">
        <v>24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30" ht="15.75" customHeight="1" x14ac:dyDescent="0.35">
      <c r="A11" s="41">
        <v>1</v>
      </c>
      <c r="B11" s="102" t="s">
        <v>72</v>
      </c>
      <c r="C11"/>
      <c r="D11"/>
      <c r="E11"/>
      <c r="F11" s="88">
        <v>10.864000000000001</v>
      </c>
      <c r="G11" s="88">
        <v>10.108000000000001</v>
      </c>
      <c r="H11" s="44">
        <v>8.1859000000000002</v>
      </c>
      <c r="I11" s="44">
        <v>8.2332999999999998</v>
      </c>
      <c r="J11" s="44">
        <v>8.3041999999999998</v>
      </c>
      <c r="K11" s="44">
        <v>8.3311000000000011</v>
      </c>
      <c r="L11" s="44">
        <v>8.3118000000000016</v>
      </c>
      <c r="M11" s="44">
        <v>8.2868000000000013</v>
      </c>
      <c r="N11" s="44">
        <v>8.258700000000001</v>
      </c>
      <c r="O11" s="44">
        <v>8.2289999999999992</v>
      </c>
      <c r="P11" s="44">
        <v>8.1988000000000021</v>
      </c>
      <c r="Q11" s="44">
        <v>8.1682000000000006</v>
      </c>
      <c r="R11" s="44">
        <v>8.1374999999999993</v>
      </c>
      <c r="S11" s="44">
        <v>8.1067</v>
      </c>
    </row>
    <row r="12" spans="1:30" ht="15.75" customHeight="1" x14ac:dyDescent="0.35">
      <c r="A12" s="46" t="s">
        <v>25</v>
      </c>
      <c r="B12" s="104" t="s">
        <v>26</v>
      </c>
      <c r="C12" s="43"/>
      <c r="D12" s="43"/>
      <c r="E12" s="43"/>
      <c r="F12" s="88"/>
      <c r="G12" s="89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30" ht="15.75" customHeight="1" x14ac:dyDescent="0.35">
      <c r="A13" s="46" t="s">
        <v>27</v>
      </c>
      <c r="B13" s="104" t="s">
        <v>28</v>
      </c>
      <c r="C13" s="110" t="s">
        <v>73</v>
      </c>
      <c r="D13" s="107" t="s">
        <v>74</v>
      </c>
      <c r="E13" s="43"/>
      <c r="F13" s="88"/>
      <c r="G13" s="89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30" ht="15.75" customHeight="1" x14ac:dyDescent="0.35">
      <c r="A14" s="41" t="s">
        <v>29</v>
      </c>
      <c r="B14" s="103" t="s">
        <v>30</v>
      </c>
      <c r="C14" s="110" t="s">
        <v>75</v>
      </c>
      <c r="D14" s="43"/>
      <c r="E14" s="43"/>
      <c r="F14" s="88"/>
      <c r="G14" s="88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1:30" ht="15.75" customHeight="1" x14ac:dyDescent="0.35">
      <c r="A15" s="46" t="s">
        <v>31</v>
      </c>
      <c r="B15" s="105" t="s">
        <v>32</v>
      </c>
      <c r="C15" s="106"/>
      <c r="D15" s="43"/>
      <c r="E15" s="43"/>
      <c r="F15" s="88"/>
      <c r="G15" s="89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30" ht="15.75" customHeight="1" x14ac:dyDescent="0.35">
      <c r="A16" s="41" t="s">
        <v>33</v>
      </c>
      <c r="B16" s="105" t="s">
        <v>34</v>
      </c>
      <c r="C16" s="106"/>
      <c r="D16" s="43"/>
      <c r="E16" s="43"/>
      <c r="F16" s="88"/>
      <c r="G16" s="88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19" ht="15.75" customHeight="1" x14ac:dyDescent="0.35">
      <c r="A17" s="46">
        <v>3</v>
      </c>
      <c r="B17" s="42" t="s">
        <v>35</v>
      </c>
      <c r="C17" s="106"/>
      <c r="D17" s="43"/>
      <c r="E17" s="43"/>
      <c r="F17" s="48"/>
      <c r="G17" s="49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ht="15.75" customHeight="1" x14ac:dyDescent="0.35">
      <c r="A18" s="41">
        <v>4</v>
      </c>
      <c r="B18" s="42" t="s">
        <v>36</v>
      </c>
      <c r="C18" s="106"/>
      <c r="D18" s="43"/>
      <c r="E18" s="43"/>
      <c r="F18" s="88"/>
      <c r="G18" s="88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1:19" ht="15.75" customHeight="1" x14ac:dyDescent="0.3">
      <c r="A19" s="46">
        <v>5</v>
      </c>
      <c r="B19" s="42" t="s">
        <v>37</v>
      </c>
      <c r="C19" s="108" t="s">
        <v>77</v>
      </c>
      <c r="D19" s="109" t="s">
        <v>76</v>
      </c>
      <c r="E19" s="43"/>
      <c r="F19" s="90">
        <f>F11+F17+F18</f>
        <v>10.864000000000001</v>
      </c>
      <c r="G19" s="91">
        <f>G11+G17+G18</f>
        <v>10.108000000000001</v>
      </c>
      <c r="H19" s="51">
        <f t="shared" ref="H19:S19" si="0">H11+H17+H18</f>
        <v>8.1859000000000002</v>
      </c>
      <c r="I19" s="51">
        <f t="shared" si="0"/>
        <v>8.2332999999999998</v>
      </c>
      <c r="J19" s="51">
        <f t="shared" si="0"/>
        <v>8.3041999999999998</v>
      </c>
      <c r="K19" s="51">
        <f t="shared" si="0"/>
        <v>8.3311000000000011</v>
      </c>
      <c r="L19" s="51">
        <f t="shared" si="0"/>
        <v>8.3118000000000016</v>
      </c>
      <c r="M19" s="51">
        <f t="shared" si="0"/>
        <v>8.2868000000000013</v>
      </c>
      <c r="N19" s="51">
        <f t="shared" si="0"/>
        <v>8.258700000000001</v>
      </c>
      <c r="O19" s="51">
        <f t="shared" si="0"/>
        <v>8.2289999999999992</v>
      </c>
      <c r="P19" s="51">
        <f t="shared" si="0"/>
        <v>8.1988000000000021</v>
      </c>
      <c r="Q19" s="51">
        <f t="shared" si="0"/>
        <v>8.1682000000000006</v>
      </c>
      <c r="R19" s="51">
        <f t="shared" si="0"/>
        <v>8.1374999999999993</v>
      </c>
      <c r="S19" s="51">
        <f t="shared" si="0"/>
        <v>8.1067</v>
      </c>
    </row>
    <row r="20" spans="1:19" ht="15.75" customHeight="1" x14ac:dyDescent="0.35">
      <c r="A20" s="41">
        <v>6</v>
      </c>
      <c r="B20" s="42" t="s">
        <v>38</v>
      </c>
      <c r="E20" s="43"/>
      <c r="F20" s="88"/>
      <c r="G20" s="88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19" ht="15.75" customHeight="1" x14ac:dyDescent="0.3">
      <c r="A21" s="46">
        <v>7</v>
      </c>
      <c r="B21" s="42" t="s">
        <v>39</v>
      </c>
      <c r="C21" s="108" t="s">
        <v>77</v>
      </c>
      <c r="D21" s="109" t="s">
        <v>78</v>
      </c>
      <c r="E21" s="43"/>
      <c r="F21" s="90">
        <f>F19+F20</f>
        <v>10.864000000000001</v>
      </c>
      <c r="G21" s="91">
        <f>G19+G20</f>
        <v>10.108000000000001</v>
      </c>
      <c r="H21" s="51">
        <f t="shared" ref="H21:S21" si="1">H19+H20</f>
        <v>8.1859000000000002</v>
      </c>
      <c r="I21" s="51">
        <f>I19+I20</f>
        <v>8.2332999999999998</v>
      </c>
      <c r="J21" s="51">
        <f t="shared" si="1"/>
        <v>8.3041999999999998</v>
      </c>
      <c r="K21" s="51">
        <f t="shared" si="1"/>
        <v>8.3311000000000011</v>
      </c>
      <c r="L21" s="51">
        <f t="shared" si="1"/>
        <v>8.3118000000000016</v>
      </c>
      <c r="M21" s="51">
        <f t="shared" si="1"/>
        <v>8.2868000000000013</v>
      </c>
      <c r="N21" s="51">
        <f t="shared" si="1"/>
        <v>8.258700000000001</v>
      </c>
      <c r="O21" s="51">
        <f t="shared" si="1"/>
        <v>8.2289999999999992</v>
      </c>
      <c r="P21" s="51">
        <f t="shared" si="1"/>
        <v>8.1988000000000021</v>
      </c>
      <c r="Q21" s="51">
        <f t="shared" si="1"/>
        <v>8.1682000000000006</v>
      </c>
      <c r="R21" s="51">
        <f t="shared" si="1"/>
        <v>8.1374999999999993</v>
      </c>
      <c r="S21" s="51">
        <f t="shared" si="1"/>
        <v>8.1067</v>
      </c>
    </row>
    <row r="22" spans="1:19" ht="15.75" customHeight="1" x14ac:dyDescent="0.3">
      <c r="A22" s="41">
        <v>8</v>
      </c>
      <c r="B22" s="42" t="s">
        <v>40</v>
      </c>
      <c r="C22" s="108" t="s">
        <v>79</v>
      </c>
      <c r="D22" s="112" t="s">
        <v>80</v>
      </c>
      <c r="E22" s="43"/>
      <c r="F22" s="90">
        <f>F21*0.15</f>
        <v>1.6296000000000002</v>
      </c>
      <c r="G22" s="92">
        <f t="shared" ref="G22:S22" si="2">G21*0.15</f>
        <v>1.5162</v>
      </c>
      <c r="H22" s="50">
        <f t="shared" si="2"/>
        <v>1.2278849999999999</v>
      </c>
      <c r="I22" s="50">
        <f t="shared" si="2"/>
        <v>1.2349949999999998</v>
      </c>
      <c r="J22" s="50">
        <f t="shared" si="2"/>
        <v>1.24563</v>
      </c>
      <c r="K22" s="50">
        <f t="shared" si="2"/>
        <v>1.249665</v>
      </c>
      <c r="L22" s="50">
        <f t="shared" si="2"/>
        <v>1.2467700000000002</v>
      </c>
      <c r="M22" s="50">
        <f t="shared" si="2"/>
        <v>1.2430200000000002</v>
      </c>
      <c r="N22" s="50">
        <f t="shared" si="2"/>
        <v>1.2388050000000002</v>
      </c>
      <c r="O22" s="50">
        <f t="shared" si="2"/>
        <v>1.2343499999999998</v>
      </c>
      <c r="P22" s="50">
        <f t="shared" si="2"/>
        <v>1.2298200000000004</v>
      </c>
      <c r="Q22" s="50">
        <f t="shared" si="2"/>
        <v>1.22523</v>
      </c>
      <c r="R22" s="50">
        <f t="shared" si="2"/>
        <v>1.2206249999999998</v>
      </c>
      <c r="S22" s="50">
        <f t="shared" si="2"/>
        <v>1.216005</v>
      </c>
    </row>
    <row r="23" spans="1:19" ht="15.75" customHeight="1" x14ac:dyDescent="0.35">
      <c r="A23" s="46">
        <v>9</v>
      </c>
      <c r="B23" s="42" t="s">
        <v>41</v>
      </c>
      <c r="C23" s="106"/>
      <c r="D23" s="111"/>
      <c r="E23" s="43"/>
      <c r="F23" s="88"/>
      <c r="G23" s="89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1:19" ht="15.75" customHeight="1" x14ac:dyDescent="0.35">
      <c r="A24" s="41">
        <v>10</v>
      </c>
      <c r="B24" s="42" t="s">
        <v>42</v>
      </c>
      <c r="C24" s="106"/>
      <c r="D24" s="111"/>
      <c r="E24" s="43"/>
      <c r="F24" s="88"/>
      <c r="G24" s="88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19" ht="15.75" customHeight="1" x14ac:dyDescent="0.3">
      <c r="A25" s="46">
        <v>11</v>
      </c>
      <c r="B25" s="42" t="s">
        <v>43</v>
      </c>
      <c r="C25" s="106"/>
      <c r="D25" s="111"/>
      <c r="E25" s="43"/>
      <c r="F25" s="90">
        <f>F21+F22+F23+F24</f>
        <v>12.493600000000001</v>
      </c>
      <c r="G25" s="91">
        <f>G21+G22+G23+G24</f>
        <v>11.6242</v>
      </c>
      <c r="H25" s="51">
        <f t="shared" ref="H25:S25" si="3">H21+H22+H23+H24</f>
        <v>9.4137850000000007</v>
      </c>
      <c r="I25" s="51">
        <f t="shared" si="3"/>
        <v>9.4682949999999995</v>
      </c>
      <c r="J25" s="51">
        <f t="shared" si="3"/>
        <v>9.54983</v>
      </c>
      <c r="K25" s="51">
        <f t="shared" si="3"/>
        <v>9.5807650000000013</v>
      </c>
      <c r="L25" s="51">
        <f t="shared" si="3"/>
        <v>9.5585700000000013</v>
      </c>
      <c r="M25" s="51">
        <f t="shared" si="3"/>
        <v>9.5298200000000008</v>
      </c>
      <c r="N25" s="51">
        <f t="shared" si="3"/>
        <v>9.4975050000000003</v>
      </c>
      <c r="O25" s="51">
        <f t="shared" si="3"/>
        <v>9.4633499999999984</v>
      </c>
      <c r="P25" s="51">
        <f t="shared" si="3"/>
        <v>9.4286200000000022</v>
      </c>
      <c r="Q25" s="51">
        <f t="shared" si="3"/>
        <v>9.3934300000000004</v>
      </c>
      <c r="R25" s="51">
        <f t="shared" si="3"/>
        <v>9.3581249999999994</v>
      </c>
      <c r="S25" s="51">
        <f t="shared" si="3"/>
        <v>9.3227049999999991</v>
      </c>
    </row>
    <row r="26" spans="1:19" ht="15" customHeight="1" x14ac:dyDescent="0.35">
      <c r="A26" s="52"/>
      <c r="B26" s="53"/>
      <c r="C26" s="54"/>
      <c r="D26" s="54"/>
      <c r="E26" s="54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</row>
    <row r="27" spans="1:19" ht="15" customHeight="1" x14ac:dyDescent="0.35">
      <c r="A27" s="57" t="s">
        <v>6</v>
      </c>
      <c r="B27" s="117" t="s">
        <v>44</v>
      </c>
      <c r="C27" s="118"/>
      <c r="D27" s="118"/>
      <c r="E27" s="118"/>
      <c r="F27" s="58"/>
      <c r="G27" s="58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19" ht="15" customHeight="1" x14ac:dyDescent="0.35">
      <c r="A28" s="60"/>
      <c r="B28" s="119" t="s">
        <v>45</v>
      </c>
      <c r="C28" s="120"/>
      <c r="D28" s="120"/>
      <c r="E28" s="120"/>
      <c r="F28" s="61" t="s">
        <v>46</v>
      </c>
      <c r="G28" s="62"/>
      <c r="H28" s="38" t="s">
        <v>24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1:19" ht="15" customHeight="1" x14ac:dyDescent="0.35">
      <c r="A29" s="41">
        <v>12</v>
      </c>
      <c r="B29" s="121" t="s">
        <v>71</v>
      </c>
      <c r="C29" s="122"/>
      <c r="D29" s="122"/>
      <c r="E29" s="122"/>
      <c r="F29" s="93">
        <v>36.021000000000001</v>
      </c>
      <c r="G29" s="93">
        <v>33.374000000000002</v>
      </c>
      <c r="H29" s="44">
        <v>35.880521999999999</v>
      </c>
      <c r="I29" s="44">
        <v>35.949118000000006</v>
      </c>
      <c r="J29" s="44">
        <v>36.248035999999999</v>
      </c>
      <c r="K29" s="44">
        <v>36.303256000000005</v>
      </c>
      <c r="L29" s="44">
        <v>36.193901999999994</v>
      </c>
      <c r="M29" s="44">
        <v>36.063209999999998</v>
      </c>
      <c r="N29" s="44">
        <v>35.924318</v>
      </c>
      <c r="O29" s="44">
        <v>35.781359999999999</v>
      </c>
      <c r="P29" s="44">
        <v>35.636086000000006</v>
      </c>
      <c r="Q29" s="44">
        <v>35.490544</v>
      </c>
      <c r="R29" s="44">
        <v>35.342162000000002</v>
      </c>
      <c r="S29" s="44">
        <v>35.342162000000002</v>
      </c>
    </row>
    <row r="30" spans="1:19" ht="15" customHeight="1" x14ac:dyDescent="0.35">
      <c r="A30" s="46" t="s">
        <v>47</v>
      </c>
      <c r="B30" s="115" t="s">
        <v>26</v>
      </c>
      <c r="C30" s="116"/>
      <c r="D30" s="116"/>
      <c r="E30" s="116"/>
      <c r="F30" s="94"/>
      <c r="G30" s="9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spans="1:19" ht="15" customHeight="1" x14ac:dyDescent="0.35">
      <c r="A31" s="46" t="s">
        <v>48</v>
      </c>
      <c r="B31" s="115" t="s">
        <v>28</v>
      </c>
      <c r="C31" s="116"/>
      <c r="D31" s="116"/>
      <c r="E31" s="116"/>
      <c r="F31" s="94"/>
      <c r="G31" s="9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1:19" ht="15" customHeight="1" x14ac:dyDescent="0.35">
      <c r="A32" s="41" t="s">
        <v>49</v>
      </c>
      <c r="B32" s="115" t="s">
        <v>30</v>
      </c>
      <c r="C32" s="116"/>
      <c r="D32" s="116"/>
      <c r="E32" s="116"/>
      <c r="F32" s="93"/>
      <c r="G32" s="93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</row>
    <row r="33" spans="1:19" ht="15" customHeight="1" x14ac:dyDescent="0.35">
      <c r="A33" s="46" t="s">
        <v>50</v>
      </c>
      <c r="B33" s="115" t="s">
        <v>32</v>
      </c>
      <c r="C33" s="116"/>
      <c r="D33" s="116"/>
      <c r="E33" s="116"/>
      <c r="F33" s="94"/>
      <c r="G33" s="9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1:19" ht="15" customHeight="1" x14ac:dyDescent="0.35">
      <c r="A34" s="41" t="s">
        <v>51</v>
      </c>
      <c r="B34" s="115" t="s">
        <v>34</v>
      </c>
      <c r="C34" s="116"/>
      <c r="D34" s="116"/>
      <c r="E34" s="116"/>
      <c r="F34" s="93"/>
      <c r="G34" s="93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</row>
    <row r="35" spans="1:19" ht="15" customHeight="1" x14ac:dyDescent="0.35">
      <c r="A35" s="46">
        <v>14</v>
      </c>
      <c r="B35" s="115" t="s">
        <v>35</v>
      </c>
      <c r="C35" s="116"/>
      <c r="D35" s="116"/>
      <c r="E35" s="116"/>
      <c r="F35" s="65"/>
      <c r="G35" s="65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1:19" ht="15" customHeight="1" x14ac:dyDescent="0.35">
      <c r="A36" s="41">
        <v>15</v>
      </c>
      <c r="B36" s="115" t="s">
        <v>36</v>
      </c>
      <c r="C36" s="116"/>
      <c r="D36" s="116"/>
      <c r="E36" s="116"/>
      <c r="F36" s="93"/>
      <c r="G36" s="93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</row>
    <row r="37" spans="1:19" ht="15" customHeight="1" x14ac:dyDescent="0.35">
      <c r="A37" s="46">
        <v>16</v>
      </c>
      <c r="B37" s="115" t="str">
        <f>B19</f>
        <v>Adjusted Demand: End-Use Customers</v>
      </c>
      <c r="C37" s="116"/>
      <c r="D37" s="116"/>
      <c r="E37" s="116"/>
      <c r="F37" s="95">
        <f>F29+F35+F36</f>
        <v>36.021000000000001</v>
      </c>
      <c r="G37" s="95">
        <f>G29+G35+G36</f>
        <v>33.374000000000002</v>
      </c>
      <c r="H37" s="66">
        <f>H29+H35+H36</f>
        <v>35.880521999999999</v>
      </c>
      <c r="I37" s="66">
        <f t="shared" ref="I37:S37" si="4">I29+I35+I36</f>
        <v>35.949118000000006</v>
      </c>
      <c r="J37" s="66">
        <f t="shared" si="4"/>
        <v>36.248035999999999</v>
      </c>
      <c r="K37" s="66">
        <f t="shared" si="4"/>
        <v>36.303256000000005</v>
      </c>
      <c r="L37" s="66">
        <f t="shared" si="4"/>
        <v>36.193901999999994</v>
      </c>
      <c r="M37" s="66">
        <f t="shared" si="4"/>
        <v>36.063209999999998</v>
      </c>
      <c r="N37" s="66">
        <f t="shared" si="4"/>
        <v>35.924318</v>
      </c>
      <c r="O37" s="66">
        <f t="shared" si="4"/>
        <v>35.781359999999999</v>
      </c>
      <c r="P37" s="66">
        <f t="shared" si="4"/>
        <v>35.636086000000006</v>
      </c>
      <c r="Q37" s="66">
        <f t="shared" si="4"/>
        <v>35.490544</v>
      </c>
      <c r="R37" s="66">
        <f t="shared" si="4"/>
        <v>35.342162000000002</v>
      </c>
      <c r="S37" s="66">
        <f t="shared" si="4"/>
        <v>35.342162000000002</v>
      </c>
    </row>
    <row r="38" spans="1:19" ht="15" customHeight="1" x14ac:dyDescent="0.35">
      <c r="A38" s="41">
        <v>17</v>
      </c>
      <c r="B38" s="115" t="s">
        <v>42</v>
      </c>
      <c r="C38" s="116"/>
      <c r="D38" s="116"/>
      <c r="E38" s="116"/>
      <c r="F38" s="93"/>
      <c r="G38" s="93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</row>
    <row r="39" spans="1:19" ht="15" customHeight="1" x14ac:dyDescent="0.35">
      <c r="A39" s="46">
        <v>18</v>
      </c>
      <c r="B39" s="115" t="str">
        <f>B25</f>
        <v>Firm LSE Procurement Requirement</v>
      </c>
      <c r="C39" s="116"/>
      <c r="D39" s="116"/>
      <c r="E39" s="116"/>
      <c r="F39" s="95">
        <f t="shared" ref="F39:S39" si="5">SUM(F37:F38)</f>
        <v>36.021000000000001</v>
      </c>
      <c r="G39" s="95">
        <f t="shared" si="5"/>
        <v>33.374000000000002</v>
      </c>
      <c r="H39" s="66">
        <f t="shared" si="5"/>
        <v>35.880521999999999</v>
      </c>
      <c r="I39" s="66">
        <f t="shared" si="5"/>
        <v>35.949118000000006</v>
      </c>
      <c r="J39" s="66">
        <f t="shared" si="5"/>
        <v>36.248035999999999</v>
      </c>
      <c r="K39" s="66">
        <f t="shared" si="5"/>
        <v>36.303256000000005</v>
      </c>
      <c r="L39" s="66">
        <f t="shared" si="5"/>
        <v>36.193901999999994</v>
      </c>
      <c r="M39" s="66">
        <f t="shared" si="5"/>
        <v>36.063209999999998</v>
      </c>
      <c r="N39" s="66">
        <f t="shared" si="5"/>
        <v>35.924318</v>
      </c>
      <c r="O39" s="66">
        <f t="shared" si="5"/>
        <v>35.781359999999999</v>
      </c>
      <c r="P39" s="66">
        <f t="shared" si="5"/>
        <v>35.636086000000006</v>
      </c>
      <c r="Q39" s="66">
        <f t="shared" si="5"/>
        <v>35.490544</v>
      </c>
      <c r="R39" s="66">
        <f t="shared" si="5"/>
        <v>35.342162000000002</v>
      </c>
      <c r="S39" s="66">
        <f t="shared" si="5"/>
        <v>35.342162000000002</v>
      </c>
    </row>
    <row r="40" spans="1:19" ht="15" customHeight="1" x14ac:dyDescent="0.35">
      <c r="A40" s="67"/>
      <c r="B40" s="53"/>
      <c r="C40" s="53"/>
      <c r="D40" s="53"/>
      <c r="E40" s="53"/>
      <c r="F40" s="55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68"/>
      <c r="R40" s="56"/>
      <c r="S40" s="68"/>
    </row>
    <row r="42" spans="1:19" x14ac:dyDescent="0.35">
      <c r="F42" s="71" t="s">
        <v>52</v>
      </c>
      <c r="G42" s="71" t="s">
        <v>52</v>
      </c>
      <c r="H42"/>
      <c r="I42"/>
      <c r="J42"/>
      <c r="K42"/>
      <c r="L42"/>
    </row>
    <row r="43" spans="1:19" x14ac:dyDescent="0.35">
      <c r="A43" s="73" t="s">
        <v>6</v>
      </c>
      <c r="B43" s="74" t="s">
        <v>53</v>
      </c>
      <c r="C43" s="75"/>
      <c r="D43" s="75"/>
      <c r="E43" s="75"/>
      <c r="F43" s="76" t="s">
        <v>54</v>
      </c>
      <c r="G43" s="76" t="s">
        <v>55</v>
      </c>
      <c r="H43"/>
      <c r="I43"/>
      <c r="J43"/>
      <c r="K43"/>
      <c r="L43"/>
    </row>
    <row r="44" spans="1:19" x14ac:dyDescent="0.35">
      <c r="A44" s="46">
        <v>19</v>
      </c>
      <c r="B44" s="42" t="s">
        <v>56</v>
      </c>
      <c r="C44" s="43"/>
      <c r="D44" s="43"/>
      <c r="E44" s="43"/>
      <c r="F44" s="96">
        <v>10.864000000000001</v>
      </c>
      <c r="G44" s="97">
        <v>10.108000000000001</v>
      </c>
      <c r="H44"/>
      <c r="I44"/>
      <c r="J44"/>
      <c r="K44"/>
      <c r="L44"/>
    </row>
    <row r="45" spans="1:19" x14ac:dyDescent="0.35">
      <c r="A45" s="46">
        <v>20</v>
      </c>
      <c r="B45" s="42" t="s">
        <v>57</v>
      </c>
      <c r="C45" s="43"/>
      <c r="D45" s="43"/>
      <c r="E45" s="43"/>
      <c r="F45" s="98">
        <v>42905</v>
      </c>
      <c r="G45" s="98">
        <v>43306</v>
      </c>
      <c r="H45"/>
      <c r="I45"/>
      <c r="J45"/>
      <c r="K45"/>
      <c r="L45"/>
    </row>
    <row r="46" spans="1:19" x14ac:dyDescent="0.35">
      <c r="A46" s="46">
        <v>21</v>
      </c>
      <c r="B46" s="42" t="s">
        <v>60</v>
      </c>
      <c r="C46" s="43"/>
      <c r="D46" s="43"/>
      <c r="E46" s="43"/>
      <c r="F46" s="99">
        <v>16</v>
      </c>
      <c r="G46" s="99">
        <v>17</v>
      </c>
      <c r="H46"/>
      <c r="I46"/>
      <c r="J46"/>
      <c r="K46"/>
      <c r="L46"/>
    </row>
    <row r="47" spans="1:19" x14ac:dyDescent="0.35">
      <c r="A47" s="46">
        <v>22</v>
      </c>
      <c r="B47" s="42" t="s">
        <v>61</v>
      </c>
      <c r="C47" s="43"/>
      <c r="D47" s="43"/>
      <c r="E47" s="43"/>
      <c r="F47" s="97">
        <v>0</v>
      </c>
      <c r="G47" s="97">
        <v>0</v>
      </c>
      <c r="H47"/>
      <c r="I47"/>
      <c r="J47"/>
      <c r="K47"/>
      <c r="L47"/>
    </row>
    <row r="48" spans="1:19" x14ac:dyDescent="0.35">
      <c r="A48" s="46">
        <v>23</v>
      </c>
      <c r="B48" s="42" t="s">
        <v>62</v>
      </c>
      <c r="C48" s="43"/>
      <c r="D48" s="43"/>
      <c r="E48" s="43"/>
      <c r="F48" s="97">
        <v>0</v>
      </c>
      <c r="G48" s="97">
        <v>0</v>
      </c>
      <c r="H48" s="101" t="s">
        <v>70</v>
      </c>
      <c r="K48"/>
    </row>
    <row r="49" spans="1:11" x14ac:dyDescent="0.35">
      <c r="A49" s="46">
        <v>24</v>
      </c>
      <c r="B49" s="42" t="s">
        <v>63</v>
      </c>
      <c r="C49" s="43"/>
      <c r="D49" s="43"/>
      <c r="E49" s="43"/>
      <c r="F49" s="97">
        <v>0</v>
      </c>
      <c r="G49" s="97">
        <v>0</v>
      </c>
      <c r="K49"/>
    </row>
    <row r="50" spans="1:11" x14ac:dyDescent="0.35">
      <c r="A50" s="46">
        <v>25</v>
      </c>
      <c r="B50" s="42" t="s">
        <v>64</v>
      </c>
      <c r="C50" s="43"/>
      <c r="D50" s="43"/>
      <c r="E50" s="43"/>
      <c r="F50" s="100">
        <f>F44+F47+F48+F49</f>
        <v>10.864000000000001</v>
      </c>
      <c r="G50" s="100">
        <f>G44+G47+G48+G49</f>
        <v>10.108000000000001</v>
      </c>
      <c r="K50"/>
    </row>
    <row r="51" spans="1:11" x14ac:dyDescent="0.35">
      <c r="F51" s="77"/>
      <c r="G51" s="72"/>
    </row>
    <row r="52" spans="1:11" x14ac:dyDescent="0.35">
      <c r="A52" s="78" t="s">
        <v>65</v>
      </c>
      <c r="B52" s="79" t="s">
        <v>66</v>
      </c>
      <c r="C52" s="79"/>
      <c r="D52" s="79"/>
      <c r="E52" s="79"/>
      <c r="F52" s="77"/>
      <c r="G52" s="72"/>
    </row>
    <row r="53" spans="1:11" x14ac:dyDescent="0.35">
      <c r="A53" s="80" t="s">
        <v>67</v>
      </c>
      <c r="B53" s="81"/>
      <c r="C53" s="82"/>
      <c r="D53" s="2"/>
      <c r="E53" s="2"/>
      <c r="F53" s="1"/>
      <c r="G53" s="3"/>
      <c r="H53" s="4"/>
    </row>
    <row r="54" spans="1:11" x14ac:dyDescent="0.35">
      <c r="A54" s="80" t="s">
        <v>67</v>
      </c>
      <c r="B54" s="81"/>
      <c r="C54" s="82"/>
      <c r="D54" s="2"/>
      <c r="E54" s="2"/>
      <c r="F54" s="1"/>
      <c r="G54" s="3"/>
      <c r="H54" s="4"/>
    </row>
  </sheetData>
  <mergeCells count="13">
    <mergeCell ref="B32:E32"/>
    <mergeCell ref="B27:E27"/>
    <mergeCell ref="B28:E28"/>
    <mergeCell ref="B29:E29"/>
    <mergeCell ref="B30:E30"/>
    <mergeCell ref="B31:E31"/>
    <mergeCell ref="B39:E39"/>
    <mergeCell ref="B33:E33"/>
    <mergeCell ref="B34:E34"/>
    <mergeCell ref="B35:E35"/>
    <mergeCell ref="B36:E36"/>
    <mergeCell ref="B37:E37"/>
    <mergeCell ref="B38:E38"/>
  </mergeCells>
  <dataValidations count="5">
    <dataValidation type="textLength" operator="equal" allowBlank="1" showInputMessage="1" showErrorMessage="1" error="No data entry allowed in this cell" sqref="F17:G17 F19:S19">
      <formula1>0</formula1>
    </dataValidation>
    <dataValidation type="textLength" operator="equal" allowBlank="1" showInputMessage="1" showErrorMessage="1" error="Data entry is not allowed in this cell." sqref="F21:S21 F25:S25 F37:S37 F50:G50">
      <formula1>0</formula1>
    </dataValidation>
    <dataValidation type="textLength" operator="equal" allowBlank="1" showInputMessage="1" showErrorMessage="1" error="Data entry not allowed in this cell." sqref="F22:S22">
      <formula1>0</formula1>
    </dataValidation>
    <dataValidation type="textLength" operator="equal" allowBlank="1" showInputMessage="1" showErrorMessage="1" error="Data entry in this cell is not allowed." sqref="F35:G35">
      <formula1>0</formula1>
    </dataValidation>
    <dataValidation type="textLength" operator="equal" allowBlank="1" showInputMessage="1" showErrorMessage="1" error="Data entry in this field is not allowed." sqref="F39:S39">
      <formula1>0</formula1>
    </dataValidation>
  </dataValidations>
  <printOptions horizontalCentered="1"/>
  <pageMargins left="0.44" right="0.5" top="0.52" bottom="0.42" header="0.52" footer="0.4"/>
  <pageSetup scale="63" fitToWidth="0" pageOrder="overThenDown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D54"/>
  <sheetViews>
    <sheetView showGridLines="0" zoomScale="90" zoomScaleNormal="90" workbookViewId="0">
      <selection activeCell="H12" sqref="H12"/>
    </sheetView>
  </sheetViews>
  <sheetFormatPr defaultColWidth="9" defaultRowHeight="15.5" x14ac:dyDescent="0.35"/>
  <cols>
    <col min="1" max="1" width="4.5" style="69" customWidth="1"/>
    <col min="2" max="2" width="53.58203125" style="70" customWidth="1"/>
    <col min="3" max="5" width="11.33203125" style="70" customWidth="1"/>
    <col min="6" max="6" width="9.75" style="69" customWidth="1"/>
    <col min="7" max="7" width="9.75" style="77" customWidth="1"/>
    <col min="8" max="19" width="9.75" style="72" customWidth="1"/>
    <col min="20" max="21" width="11.33203125" style="45" customWidth="1"/>
    <col min="22" max="34" width="9.75" style="45" customWidth="1"/>
    <col min="35" max="133" width="7.08203125" style="45" customWidth="1"/>
    <col min="134" max="16384" width="9" style="45"/>
  </cols>
  <sheetData>
    <row r="1" spans="1:30" s="5" customFormat="1" x14ac:dyDescent="0.35">
      <c r="A1" s="1"/>
      <c r="B1" s="2" t="s">
        <v>0</v>
      </c>
      <c r="C1" s="2"/>
      <c r="D1" s="2"/>
      <c r="E1" s="2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30" s="5" customFormat="1" x14ac:dyDescent="0.35">
      <c r="A2" s="1"/>
      <c r="B2" s="2" t="s">
        <v>1</v>
      </c>
      <c r="C2" s="2"/>
      <c r="D2" s="2"/>
      <c r="E2" s="2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8" customFormat="1" x14ac:dyDescent="0.35">
      <c r="A3" s="6"/>
      <c r="B3" s="7" t="s">
        <v>2</v>
      </c>
      <c r="C3" s="7"/>
      <c r="D3" s="7"/>
    </row>
    <row r="4" spans="1:30" s="8" customFormat="1" x14ac:dyDescent="0.35">
      <c r="A4" s="6"/>
      <c r="B4" s="9" t="s">
        <v>3</v>
      </c>
      <c r="C4" s="9"/>
      <c r="D4" s="10"/>
      <c r="E4" s="10"/>
      <c r="F4" s="1"/>
      <c r="G4" s="1"/>
    </row>
    <row r="5" spans="1:30" s="8" customFormat="1" x14ac:dyDescent="0.35">
      <c r="A5" s="6"/>
      <c r="B5" s="9"/>
      <c r="C5" s="11"/>
      <c r="D5" s="10"/>
      <c r="E5" s="10"/>
      <c r="F5"/>
      <c r="G5"/>
      <c r="H5"/>
      <c r="I5"/>
      <c r="J5"/>
      <c r="K5"/>
      <c r="L5"/>
      <c r="M5"/>
      <c r="N5"/>
    </row>
    <row r="6" spans="1:30" s="8" customFormat="1" ht="15.75" customHeight="1" x14ac:dyDescent="0.35">
      <c r="B6" s="2" t="s">
        <v>68</v>
      </c>
      <c r="C6" s="2"/>
      <c r="D6" s="2"/>
      <c r="E6" s="2"/>
      <c r="F6"/>
      <c r="G6"/>
      <c r="H6"/>
      <c r="I6"/>
      <c r="J6"/>
      <c r="K6"/>
      <c r="L6"/>
      <c r="M6"/>
      <c r="N6"/>
      <c r="O6" s="13"/>
      <c r="P6" s="13"/>
      <c r="Q6" s="13"/>
      <c r="R6" s="13"/>
      <c r="S6" s="13"/>
      <c r="W6" s="14"/>
      <c r="X6" s="12"/>
      <c r="Y6" s="11"/>
      <c r="Z6" s="11"/>
      <c r="AA6" s="11"/>
      <c r="AB6" s="15"/>
    </row>
    <row r="7" spans="1:30" s="8" customFormat="1" x14ac:dyDescent="0.35">
      <c r="B7" s="16"/>
      <c r="C7" s="85"/>
      <c r="D7" s="86"/>
      <c r="E7" s="86" t="s">
        <v>69</v>
      </c>
      <c r="F7" s="87"/>
      <c r="G7" s="87"/>
      <c r="H7" s="87"/>
      <c r="I7" s="17"/>
      <c r="J7" s="17"/>
      <c r="L7" s="18"/>
      <c r="M7" s="18"/>
      <c r="N7" s="18"/>
      <c r="O7" s="18"/>
      <c r="P7" s="18"/>
      <c r="Q7" s="18"/>
      <c r="R7" s="18"/>
      <c r="S7" s="18"/>
      <c r="W7" s="19"/>
      <c r="X7" s="20"/>
      <c r="Y7" s="20"/>
    </row>
    <row r="8" spans="1:30" s="8" customFormat="1" x14ac:dyDescent="0.35">
      <c r="B8" s="21"/>
      <c r="C8" s="21"/>
      <c r="D8" s="21"/>
      <c r="E8" s="21"/>
      <c r="F8" s="22"/>
      <c r="G8" s="23" t="s">
        <v>4</v>
      </c>
      <c r="H8" s="24"/>
      <c r="I8" s="25"/>
      <c r="J8" s="25"/>
      <c r="K8" s="26" t="s">
        <v>5</v>
      </c>
      <c r="L8" s="15"/>
      <c r="M8" s="15"/>
      <c r="N8" s="15"/>
      <c r="O8" s="15"/>
      <c r="P8" s="15"/>
      <c r="Q8" s="15"/>
      <c r="R8" s="15"/>
      <c r="S8" s="15"/>
      <c r="W8" s="27"/>
      <c r="AA8" s="26"/>
      <c r="AB8" s="15"/>
      <c r="AC8" s="15"/>
      <c r="AD8" s="15"/>
    </row>
    <row r="9" spans="1:30" s="32" customFormat="1" ht="31.5" customHeight="1" x14ac:dyDescent="0.35">
      <c r="A9" s="28" t="s">
        <v>6</v>
      </c>
      <c r="B9" s="29" t="s">
        <v>7</v>
      </c>
      <c r="C9" s="30"/>
      <c r="D9" s="30"/>
      <c r="E9" s="30"/>
      <c r="F9" s="31" t="s">
        <v>8</v>
      </c>
      <c r="G9" s="31" t="s">
        <v>9</v>
      </c>
      <c r="H9" s="31" t="s">
        <v>10</v>
      </c>
      <c r="I9" s="31" t="s">
        <v>11</v>
      </c>
      <c r="J9" s="31" t="s">
        <v>12</v>
      </c>
      <c r="K9" s="31" t="s">
        <v>13</v>
      </c>
      <c r="L9" s="31" t="s">
        <v>14</v>
      </c>
      <c r="M9" s="31" t="s">
        <v>15</v>
      </c>
      <c r="N9" s="31" t="s">
        <v>16</v>
      </c>
      <c r="O9" s="31" t="s">
        <v>17</v>
      </c>
      <c r="P9" s="31" t="s">
        <v>18</v>
      </c>
      <c r="Q9" s="31" t="s">
        <v>19</v>
      </c>
      <c r="R9" s="31" t="s">
        <v>20</v>
      </c>
      <c r="S9" s="31" t="s">
        <v>21</v>
      </c>
    </row>
    <row r="10" spans="1:30" s="40" customFormat="1" ht="15.75" customHeight="1" x14ac:dyDescent="0.35">
      <c r="A10" s="33"/>
      <c r="B10" s="83" t="s">
        <v>22</v>
      </c>
      <c r="C10" s="84"/>
      <c r="D10" s="84"/>
      <c r="E10" s="84"/>
      <c r="F10" s="36" t="s">
        <v>23</v>
      </c>
      <c r="G10" s="37"/>
      <c r="H10" s="38" t="s">
        <v>24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30" ht="15.75" customHeight="1" x14ac:dyDescent="0.35">
      <c r="A11" s="41">
        <v>1</v>
      </c>
      <c r="B11" s="102" t="s">
        <v>72</v>
      </c>
      <c r="C11"/>
      <c r="D11"/>
      <c r="E11"/>
      <c r="F11" s="88">
        <v>22.449000000000002</v>
      </c>
      <c r="G11" s="88">
        <v>19.300999999999998</v>
      </c>
      <c r="H11" s="44">
        <v>17.898400000000002</v>
      </c>
      <c r="I11" s="44">
        <v>18.089599999999997</v>
      </c>
      <c r="J11" s="44">
        <v>18.2056</v>
      </c>
      <c r="K11" s="44">
        <v>18.288699999999999</v>
      </c>
      <c r="L11" s="44">
        <v>18.359099999999998</v>
      </c>
      <c r="M11" s="44">
        <v>18.425699999999999</v>
      </c>
      <c r="N11" s="44">
        <v>18.491299999999999</v>
      </c>
      <c r="O11" s="44">
        <v>18.556100000000001</v>
      </c>
      <c r="P11" s="44">
        <v>18.621000000000002</v>
      </c>
      <c r="Q11" s="44">
        <v>18.685600000000001</v>
      </c>
      <c r="R11" s="44">
        <v>18.750399999999999</v>
      </c>
      <c r="S11" s="44">
        <v>18.814799999999998</v>
      </c>
    </row>
    <row r="12" spans="1:30" ht="15.75" customHeight="1" x14ac:dyDescent="0.35">
      <c r="A12" s="46" t="s">
        <v>25</v>
      </c>
      <c r="B12" s="104" t="s">
        <v>26</v>
      </c>
      <c r="C12" s="43"/>
      <c r="D12" s="43"/>
      <c r="E12" s="43"/>
      <c r="F12" s="88"/>
      <c r="G12" s="89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30" ht="15.75" customHeight="1" x14ac:dyDescent="0.35">
      <c r="A13" s="46" t="s">
        <v>27</v>
      </c>
      <c r="B13" s="104" t="s">
        <v>28</v>
      </c>
      <c r="C13" s="110" t="s">
        <v>73</v>
      </c>
      <c r="D13" s="107" t="s">
        <v>74</v>
      </c>
      <c r="E13" s="43"/>
      <c r="F13" s="88"/>
      <c r="G13" s="89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30" ht="15.75" customHeight="1" x14ac:dyDescent="0.35">
      <c r="A14" s="41" t="s">
        <v>29</v>
      </c>
      <c r="B14" s="103" t="s">
        <v>30</v>
      </c>
      <c r="C14" s="110" t="s">
        <v>75</v>
      </c>
      <c r="D14" s="43"/>
      <c r="E14" s="43"/>
      <c r="F14" s="88"/>
      <c r="G14" s="88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1:30" ht="15.75" customHeight="1" x14ac:dyDescent="0.35">
      <c r="A15" s="46" t="s">
        <v>31</v>
      </c>
      <c r="B15" s="105" t="s">
        <v>32</v>
      </c>
      <c r="C15" s="106"/>
      <c r="D15" s="43"/>
      <c r="E15" s="43"/>
      <c r="F15" s="88"/>
      <c r="G15" s="89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30" ht="15.75" customHeight="1" x14ac:dyDescent="0.35">
      <c r="A16" s="41" t="s">
        <v>33</v>
      </c>
      <c r="B16" s="105" t="s">
        <v>34</v>
      </c>
      <c r="C16" s="106"/>
      <c r="D16" s="43"/>
      <c r="E16" s="43"/>
      <c r="F16" s="88"/>
      <c r="G16" s="88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19" ht="15.75" customHeight="1" x14ac:dyDescent="0.35">
      <c r="A17" s="46">
        <v>3</v>
      </c>
      <c r="B17" s="42" t="s">
        <v>35</v>
      </c>
      <c r="C17" s="106"/>
      <c r="D17" s="43"/>
      <c r="E17" s="43"/>
      <c r="F17" s="48"/>
      <c r="G17" s="49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ht="15.75" customHeight="1" x14ac:dyDescent="0.35">
      <c r="A18" s="41">
        <v>4</v>
      </c>
      <c r="B18" s="42" t="s">
        <v>36</v>
      </c>
      <c r="C18" s="106"/>
      <c r="D18" s="43"/>
      <c r="E18" s="43"/>
      <c r="F18" s="88"/>
      <c r="G18" s="88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1:19" ht="15.75" customHeight="1" x14ac:dyDescent="0.3">
      <c r="A19" s="46">
        <v>5</v>
      </c>
      <c r="B19" s="42" t="s">
        <v>37</v>
      </c>
      <c r="C19" s="108" t="s">
        <v>77</v>
      </c>
      <c r="D19" s="109" t="s">
        <v>76</v>
      </c>
      <c r="E19" s="43"/>
      <c r="F19" s="90">
        <f>F11+F17+F18</f>
        <v>22.449000000000002</v>
      </c>
      <c r="G19" s="91">
        <f>G11+G17+G18</f>
        <v>19.300999999999998</v>
      </c>
      <c r="H19" s="51">
        <f t="shared" ref="H19:S19" si="0">H11+H17+H18</f>
        <v>17.898400000000002</v>
      </c>
      <c r="I19" s="51">
        <f t="shared" si="0"/>
        <v>18.089599999999997</v>
      </c>
      <c r="J19" s="51">
        <f t="shared" si="0"/>
        <v>18.2056</v>
      </c>
      <c r="K19" s="51">
        <f t="shared" si="0"/>
        <v>18.288699999999999</v>
      </c>
      <c r="L19" s="51">
        <f t="shared" si="0"/>
        <v>18.359099999999998</v>
      </c>
      <c r="M19" s="51">
        <f t="shared" si="0"/>
        <v>18.425699999999999</v>
      </c>
      <c r="N19" s="51">
        <f t="shared" si="0"/>
        <v>18.491299999999999</v>
      </c>
      <c r="O19" s="51">
        <f t="shared" si="0"/>
        <v>18.556100000000001</v>
      </c>
      <c r="P19" s="51">
        <f t="shared" si="0"/>
        <v>18.621000000000002</v>
      </c>
      <c r="Q19" s="51">
        <f t="shared" si="0"/>
        <v>18.685600000000001</v>
      </c>
      <c r="R19" s="51">
        <f t="shared" si="0"/>
        <v>18.750399999999999</v>
      </c>
      <c r="S19" s="51">
        <f t="shared" si="0"/>
        <v>18.814799999999998</v>
      </c>
    </row>
    <row r="20" spans="1:19" ht="15.75" customHeight="1" x14ac:dyDescent="0.35">
      <c r="A20" s="41">
        <v>6</v>
      </c>
      <c r="B20" s="42" t="s">
        <v>38</v>
      </c>
      <c r="E20" s="43"/>
      <c r="F20" s="88"/>
      <c r="G20" s="88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19" ht="15.75" customHeight="1" x14ac:dyDescent="0.3">
      <c r="A21" s="46">
        <v>7</v>
      </c>
      <c r="B21" s="42" t="s">
        <v>39</v>
      </c>
      <c r="C21" s="108" t="s">
        <v>77</v>
      </c>
      <c r="D21" s="109" t="s">
        <v>78</v>
      </c>
      <c r="E21" s="43"/>
      <c r="F21" s="90">
        <f>F19+F20</f>
        <v>22.449000000000002</v>
      </c>
      <c r="G21" s="91">
        <f>G19+G20</f>
        <v>19.300999999999998</v>
      </c>
      <c r="H21" s="51">
        <f t="shared" ref="H21:S21" si="1">H19+H20</f>
        <v>17.898400000000002</v>
      </c>
      <c r="I21" s="51">
        <f>I19+I20</f>
        <v>18.089599999999997</v>
      </c>
      <c r="J21" s="51">
        <f t="shared" si="1"/>
        <v>18.2056</v>
      </c>
      <c r="K21" s="51">
        <f t="shared" si="1"/>
        <v>18.288699999999999</v>
      </c>
      <c r="L21" s="51">
        <f t="shared" si="1"/>
        <v>18.359099999999998</v>
      </c>
      <c r="M21" s="51">
        <f t="shared" si="1"/>
        <v>18.425699999999999</v>
      </c>
      <c r="N21" s="51">
        <f t="shared" si="1"/>
        <v>18.491299999999999</v>
      </c>
      <c r="O21" s="51">
        <f t="shared" si="1"/>
        <v>18.556100000000001</v>
      </c>
      <c r="P21" s="51">
        <f t="shared" si="1"/>
        <v>18.621000000000002</v>
      </c>
      <c r="Q21" s="51">
        <f t="shared" si="1"/>
        <v>18.685600000000001</v>
      </c>
      <c r="R21" s="51">
        <f t="shared" si="1"/>
        <v>18.750399999999999</v>
      </c>
      <c r="S21" s="51">
        <f t="shared" si="1"/>
        <v>18.814799999999998</v>
      </c>
    </row>
    <row r="22" spans="1:19" ht="15.75" customHeight="1" x14ac:dyDescent="0.3">
      <c r="A22" s="41">
        <v>8</v>
      </c>
      <c r="B22" s="42" t="s">
        <v>40</v>
      </c>
      <c r="C22" s="108" t="s">
        <v>79</v>
      </c>
      <c r="D22" s="112" t="s">
        <v>80</v>
      </c>
      <c r="E22" s="43"/>
      <c r="F22" s="90">
        <f>F21*0.15</f>
        <v>3.3673500000000001</v>
      </c>
      <c r="G22" s="92">
        <f t="shared" ref="G22:S22" si="2">G21*0.15</f>
        <v>2.8951499999999997</v>
      </c>
      <c r="H22" s="50">
        <f t="shared" si="2"/>
        <v>2.6847600000000003</v>
      </c>
      <c r="I22" s="50">
        <f t="shared" si="2"/>
        <v>2.7134399999999994</v>
      </c>
      <c r="J22" s="50">
        <f t="shared" si="2"/>
        <v>2.7308400000000002</v>
      </c>
      <c r="K22" s="50">
        <f t="shared" si="2"/>
        <v>2.7433049999999999</v>
      </c>
      <c r="L22" s="50">
        <f t="shared" si="2"/>
        <v>2.7538649999999998</v>
      </c>
      <c r="M22" s="50">
        <f t="shared" si="2"/>
        <v>2.763855</v>
      </c>
      <c r="N22" s="50">
        <f t="shared" si="2"/>
        <v>2.7736949999999996</v>
      </c>
      <c r="O22" s="50">
        <f t="shared" si="2"/>
        <v>2.7834150000000002</v>
      </c>
      <c r="P22" s="50">
        <f t="shared" si="2"/>
        <v>2.7931500000000002</v>
      </c>
      <c r="Q22" s="50">
        <f t="shared" si="2"/>
        <v>2.8028400000000002</v>
      </c>
      <c r="R22" s="50">
        <f t="shared" si="2"/>
        <v>2.8125599999999999</v>
      </c>
      <c r="S22" s="50">
        <f t="shared" si="2"/>
        <v>2.8222199999999997</v>
      </c>
    </row>
    <row r="23" spans="1:19" ht="15.75" customHeight="1" x14ac:dyDescent="0.35">
      <c r="A23" s="46">
        <v>9</v>
      </c>
      <c r="B23" s="42" t="s">
        <v>41</v>
      </c>
      <c r="C23" s="106"/>
      <c r="D23" s="111"/>
      <c r="E23" s="43"/>
      <c r="F23" s="88"/>
      <c r="G23" s="89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1:19" ht="15.75" customHeight="1" x14ac:dyDescent="0.35">
      <c r="A24" s="41">
        <v>10</v>
      </c>
      <c r="B24" s="42" t="s">
        <v>42</v>
      </c>
      <c r="C24" s="106"/>
      <c r="D24" s="111"/>
      <c r="E24" s="43"/>
      <c r="F24" s="88"/>
      <c r="G24" s="88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19" ht="15.75" customHeight="1" x14ac:dyDescent="0.3">
      <c r="A25" s="46">
        <v>11</v>
      </c>
      <c r="B25" s="42" t="s">
        <v>43</v>
      </c>
      <c r="C25" s="106"/>
      <c r="D25" s="111"/>
      <c r="E25" s="43"/>
      <c r="F25" s="90">
        <f>F21+F22+F23+F24</f>
        <v>25.81635</v>
      </c>
      <c r="G25" s="91">
        <f>G21+G22+G23+G24</f>
        <v>22.196149999999999</v>
      </c>
      <c r="H25" s="51">
        <f t="shared" ref="H25:S25" si="3">H21+H22+H23+H24</f>
        <v>20.583160000000003</v>
      </c>
      <c r="I25" s="51">
        <f t="shared" si="3"/>
        <v>20.803039999999996</v>
      </c>
      <c r="J25" s="51">
        <f t="shared" si="3"/>
        <v>20.936440000000001</v>
      </c>
      <c r="K25" s="51">
        <f t="shared" si="3"/>
        <v>21.032004999999998</v>
      </c>
      <c r="L25" s="51">
        <f t="shared" si="3"/>
        <v>21.112964999999999</v>
      </c>
      <c r="M25" s="51">
        <f t="shared" si="3"/>
        <v>21.189554999999999</v>
      </c>
      <c r="N25" s="51">
        <f t="shared" si="3"/>
        <v>21.264994999999999</v>
      </c>
      <c r="O25" s="51">
        <f t="shared" si="3"/>
        <v>21.339515000000002</v>
      </c>
      <c r="P25" s="51">
        <f t="shared" si="3"/>
        <v>21.414150000000003</v>
      </c>
      <c r="Q25" s="51">
        <f t="shared" si="3"/>
        <v>21.488440000000001</v>
      </c>
      <c r="R25" s="51">
        <f t="shared" si="3"/>
        <v>21.56296</v>
      </c>
      <c r="S25" s="51">
        <f t="shared" si="3"/>
        <v>21.63702</v>
      </c>
    </row>
    <row r="26" spans="1:19" ht="15" customHeight="1" x14ac:dyDescent="0.35">
      <c r="A26" s="52"/>
      <c r="B26" s="53"/>
      <c r="C26" s="54"/>
      <c r="D26" s="54"/>
      <c r="E26" s="54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</row>
    <row r="27" spans="1:19" ht="15" customHeight="1" x14ac:dyDescent="0.35">
      <c r="A27" s="57" t="s">
        <v>6</v>
      </c>
      <c r="B27" s="117" t="s">
        <v>44</v>
      </c>
      <c r="C27" s="118"/>
      <c r="D27" s="118"/>
      <c r="E27" s="118"/>
      <c r="F27" s="58"/>
      <c r="G27" s="58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19" ht="15" customHeight="1" x14ac:dyDescent="0.35">
      <c r="A28" s="60"/>
      <c r="B28" s="119" t="s">
        <v>45</v>
      </c>
      <c r="C28" s="120"/>
      <c r="D28" s="120"/>
      <c r="E28" s="120"/>
      <c r="F28" s="61" t="s">
        <v>46</v>
      </c>
      <c r="G28" s="62"/>
      <c r="H28" s="38" t="s">
        <v>24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1:19" ht="15" customHeight="1" x14ac:dyDescent="0.35">
      <c r="A29" s="41">
        <v>12</v>
      </c>
      <c r="B29" s="121" t="s">
        <v>71</v>
      </c>
      <c r="C29" s="122"/>
      <c r="D29" s="122"/>
      <c r="E29" s="122"/>
      <c r="F29" s="93">
        <v>80.608000000000004</v>
      </c>
      <c r="G29" s="93">
        <v>76.703999999999994</v>
      </c>
      <c r="H29" s="44">
        <v>78.52251600000001</v>
      </c>
      <c r="I29" s="44">
        <v>79.231409000000014</v>
      </c>
      <c r="J29" s="44">
        <v>79.634961000000018</v>
      </c>
      <c r="K29" s="44">
        <v>79.929587999999995</v>
      </c>
      <c r="L29" s="44">
        <v>80.184816999999995</v>
      </c>
      <c r="M29" s="44">
        <v>80.428082000000003</v>
      </c>
      <c r="N29" s="44">
        <v>80.665371999999991</v>
      </c>
      <c r="O29" s="44">
        <v>80.902114999999995</v>
      </c>
      <c r="P29" s="44">
        <v>81.135746999999995</v>
      </c>
      <c r="Q29" s="44">
        <v>81.369653</v>
      </c>
      <c r="R29" s="44">
        <v>81.613354000000001</v>
      </c>
      <c r="S29" s="44">
        <v>81.613354000000001</v>
      </c>
    </row>
    <row r="30" spans="1:19" ht="15" customHeight="1" x14ac:dyDescent="0.35">
      <c r="A30" s="46" t="s">
        <v>47</v>
      </c>
      <c r="B30" s="115" t="s">
        <v>26</v>
      </c>
      <c r="C30" s="116"/>
      <c r="D30" s="116"/>
      <c r="E30" s="116"/>
      <c r="F30" s="94"/>
      <c r="G30" s="9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spans="1:19" ht="15" customHeight="1" x14ac:dyDescent="0.35">
      <c r="A31" s="46" t="s">
        <v>48</v>
      </c>
      <c r="B31" s="115" t="s">
        <v>28</v>
      </c>
      <c r="C31" s="116"/>
      <c r="D31" s="116"/>
      <c r="E31" s="116"/>
      <c r="F31" s="94"/>
      <c r="G31" s="9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1:19" ht="15" customHeight="1" x14ac:dyDescent="0.35">
      <c r="A32" s="41" t="s">
        <v>49</v>
      </c>
      <c r="B32" s="115" t="s">
        <v>30</v>
      </c>
      <c r="C32" s="116"/>
      <c r="D32" s="116"/>
      <c r="E32" s="116"/>
      <c r="F32" s="93"/>
      <c r="G32" s="93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</row>
    <row r="33" spans="1:19" ht="15" customHeight="1" x14ac:dyDescent="0.35">
      <c r="A33" s="46" t="s">
        <v>50</v>
      </c>
      <c r="B33" s="115" t="s">
        <v>32</v>
      </c>
      <c r="C33" s="116"/>
      <c r="D33" s="116"/>
      <c r="E33" s="116"/>
      <c r="F33" s="94"/>
      <c r="G33" s="9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1:19" ht="15" customHeight="1" x14ac:dyDescent="0.35">
      <c r="A34" s="41" t="s">
        <v>51</v>
      </c>
      <c r="B34" s="115" t="s">
        <v>34</v>
      </c>
      <c r="C34" s="116"/>
      <c r="D34" s="116"/>
      <c r="E34" s="116"/>
      <c r="F34" s="93"/>
      <c r="G34" s="93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</row>
    <row r="35" spans="1:19" ht="15" customHeight="1" x14ac:dyDescent="0.35">
      <c r="A35" s="46">
        <v>14</v>
      </c>
      <c r="B35" s="115" t="s">
        <v>35</v>
      </c>
      <c r="C35" s="116"/>
      <c r="D35" s="116"/>
      <c r="E35" s="116"/>
      <c r="F35" s="65"/>
      <c r="G35" s="65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1:19" ht="15" customHeight="1" x14ac:dyDescent="0.35">
      <c r="A36" s="41">
        <v>15</v>
      </c>
      <c r="B36" s="115" t="s">
        <v>36</v>
      </c>
      <c r="C36" s="116"/>
      <c r="D36" s="116"/>
      <c r="E36" s="116"/>
      <c r="F36" s="93"/>
      <c r="G36" s="93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</row>
    <row r="37" spans="1:19" ht="15" customHeight="1" x14ac:dyDescent="0.35">
      <c r="A37" s="46">
        <v>16</v>
      </c>
      <c r="B37" s="115" t="str">
        <f>B19</f>
        <v>Adjusted Demand: End-Use Customers</v>
      </c>
      <c r="C37" s="116"/>
      <c r="D37" s="116"/>
      <c r="E37" s="116"/>
      <c r="F37" s="95">
        <f>F29+F35+F36</f>
        <v>80.608000000000004</v>
      </c>
      <c r="G37" s="95">
        <f>G29+G35+G36</f>
        <v>76.703999999999994</v>
      </c>
      <c r="H37" s="66">
        <f>H29+H35+H36</f>
        <v>78.52251600000001</v>
      </c>
      <c r="I37" s="66">
        <f t="shared" ref="I37:S37" si="4">I29+I35+I36</f>
        <v>79.231409000000014</v>
      </c>
      <c r="J37" s="66">
        <f t="shared" si="4"/>
        <v>79.634961000000018</v>
      </c>
      <c r="K37" s="66">
        <f t="shared" si="4"/>
        <v>79.929587999999995</v>
      </c>
      <c r="L37" s="66">
        <f t="shared" si="4"/>
        <v>80.184816999999995</v>
      </c>
      <c r="M37" s="66">
        <f t="shared" si="4"/>
        <v>80.428082000000003</v>
      </c>
      <c r="N37" s="66">
        <f t="shared" si="4"/>
        <v>80.665371999999991</v>
      </c>
      <c r="O37" s="66">
        <f t="shared" si="4"/>
        <v>80.902114999999995</v>
      </c>
      <c r="P37" s="66">
        <f t="shared" si="4"/>
        <v>81.135746999999995</v>
      </c>
      <c r="Q37" s="66">
        <f t="shared" si="4"/>
        <v>81.369653</v>
      </c>
      <c r="R37" s="66">
        <f t="shared" si="4"/>
        <v>81.613354000000001</v>
      </c>
      <c r="S37" s="66">
        <f t="shared" si="4"/>
        <v>81.613354000000001</v>
      </c>
    </row>
    <row r="38" spans="1:19" ht="15" customHeight="1" x14ac:dyDescent="0.35">
      <c r="A38" s="41">
        <v>17</v>
      </c>
      <c r="B38" s="115" t="s">
        <v>42</v>
      </c>
      <c r="C38" s="116"/>
      <c r="D38" s="116"/>
      <c r="E38" s="116"/>
      <c r="F38" s="93"/>
      <c r="G38" s="93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</row>
    <row r="39" spans="1:19" ht="15" customHeight="1" x14ac:dyDescent="0.35">
      <c r="A39" s="46">
        <v>18</v>
      </c>
      <c r="B39" s="115" t="str">
        <f>B25</f>
        <v>Firm LSE Procurement Requirement</v>
      </c>
      <c r="C39" s="116"/>
      <c r="D39" s="116"/>
      <c r="E39" s="116"/>
      <c r="F39" s="95">
        <f t="shared" ref="F39:S39" si="5">SUM(F37:F38)</f>
        <v>80.608000000000004</v>
      </c>
      <c r="G39" s="95">
        <f t="shared" si="5"/>
        <v>76.703999999999994</v>
      </c>
      <c r="H39" s="66">
        <f t="shared" si="5"/>
        <v>78.52251600000001</v>
      </c>
      <c r="I39" s="66">
        <f t="shared" si="5"/>
        <v>79.231409000000014</v>
      </c>
      <c r="J39" s="66">
        <f t="shared" si="5"/>
        <v>79.634961000000018</v>
      </c>
      <c r="K39" s="66">
        <f t="shared" si="5"/>
        <v>79.929587999999995</v>
      </c>
      <c r="L39" s="66">
        <f t="shared" si="5"/>
        <v>80.184816999999995</v>
      </c>
      <c r="M39" s="66">
        <f t="shared" si="5"/>
        <v>80.428082000000003</v>
      </c>
      <c r="N39" s="66">
        <f t="shared" si="5"/>
        <v>80.665371999999991</v>
      </c>
      <c r="O39" s="66">
        <f t="shared" si="5"/>
        <v>80.902114999999995</v>
      </c>
      <c r="P39" s="66">
        <f t="shared" si="5"/>
        <v>81.135746999999995</v>
      </c>
      <c r="Q39" s="66">
        <f t="shared" si="5"/>
        <v>81.369653</v>
      </c>
      <c r="R39" s="66">
        <f t="shared" si="5"/>
        <v>81.613354000000001</v>
      </c>
      <c r="S39" s="66">
        <f t="shared" si="5"/>
        <v>81.613354000000001</v>
      </c>
    </row>
    <row r="40" spans="1:19" ht="15" customHeight="1" x14ac:dyDescent="0.35">
      <c r="A40" s="67"/>
      <c r="B40" s="53"/>
      <c r="C40" s="53"/>
      <c r="D40" s="53"/>
      <c r="E40" s="53"/>
      <c r="F40" s="55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68"/>
      <c r="R40" s="56"/>
      <c r="S40" s="68"/>
    </row>
    <row r="42" spans="1:19" x14ac:dyDescent="0.35">
      <c r="F42" s="71" t="s">
        <v>52</v>
      </c>
      <c r="G42" s="71" t="s">
        <v>52</v>
      </c>
      <c r="H42"/>
      <c r="I42"/>
      <c r="J42"/>
      <c r="K42"/>
      <c r="L42"/>
    </row>
    <row r="43" spans="1:19" x14ac:dyDescent="0.35">
      <c r="A43" s="73" t="s">
        <v>6</v>
      </c>
      <c r="B43" s="74" t="s">
        <v>53</v>
      </c>
      <c r="C43" s="75"/>
      <c r="D43" s="75"/>
      <c r="E43" s="75"/>
      <c r="F43" s="76" t="s">
        <v>54</v>
      </c>
      <c r="G43" s="76" t="s">
        <v>55</v>
      </c>
      <c r="H43"/>
      <c r="I43"/>
      <c r="J43"/>
      <c r="K43"/>
      <c r="L43"/>
    </row>
    <row r="44" spans="1:19" x14ac:dyDescent="0.35">
      <c r="A44" s="46">
        <v>19</v>
      </c>
      <c r="B44" s="42" t="s">
        <v>56</v>
      </c>
      <c r="C44" s="43"/>
      <c r="D44" s="43"/>
      <c r="E44" s="43"/>
      <c r="F44" s="96">
        <v>22.449000000000002</v>
      </c>
      <c r="G44" s="97">
        <v>19.300999999999998</v>
      </c>
      <c r="H44"/>
      <c r="I44"/>
      <c r="J44"/>
      <c r="K44"/>
      <c r="L44"/>
    </row>
    <row r="45" spans="1:19" x14ac:dyDescent="0.35">
      <c r="A45" s="46">
        <v>20</v>
      </c>
      <c r="B45" s="42" t="s">
        <v>57</v>
      </c>
      <c r="C45" s="43"/>
      <c r="D45" s="43"/>
      <c r="E45" s="43"/>
      <c r="F45" s="98">
        <v>42979</v>
      </c>
      <c r="G45" s="98">
        <v>43273</v>
      </c>
      <c r="H45"/>
      <c r="I45"/>
      <c r="J45"/>
      <c r="K45"/>
      <c r="L45"/>
    </row>
    <row r="46" spans="1:19" x14ac:dyDescent="0.35">
      <c r="A46" s="46">
        <v>21</v>
      </c>
      <c r="B46" s="42" t="s">
        <v>60</v>
      </c>
      <c r="C46" s="43"/>
      <c r="D46" s="43"/>
      <c r="E46" s="43"/>
      <c r="F46" s="99">
        <v>17</v>
      </c>
      <c r="G46" s="99">
        <v>18</v>
      </c>
      <c r="H46"/>
      <c r="I46"/>
      <c r="J46"/>
      <c r="K46"/>
      <c r="L46"/>
    </row>
    <row r="47" spans="1:19" x14ac:dyDescent="0.35">
      <c r="A47" s="46">
        <v>22</v>
      </c>
      <c r="B47" s="42" t="s">
        <v>61</v>
      </c>
      <c r="C47" s="43"/>
      <c r="D47" s="43"/>
      <c r="E47" s="43"/>
      <c r="F47" s="97">
        <v>0</v>
      </c>
      <c r="G47" s="97">
        <v>0</v>
      </c>
      <c r="H47"/>
      <c r="I47"/>
      <c r="J47"/>
      <c r="K47"/>
      <c r="L47"/>
    </row>
    <row r="48" spans="1:19" x14ac:dyDescent="0.35">
      <c r="A48" s="46">
        <v>23</v>
      </c>
      <c r="B48" s="42" t="s">
        <v>62</v>
      </c>
      <c r="C48" s="43"/>
      <c r="D48" s="43"/>
      <c r="E48" s="43"/>
      <c r="F48" s="97">
        <v>0</v>
      </c>
      <c r="G48" s="97">
        <v>0</v>
      </c>
      <c r="H48"/>
      <c r="I48"/>
      <c r="J48"/>
      <c r="K48"/>
      <c r="L48"/>
    </row>
    <row r="49" spans="1:11" x14ac:dyDescent="0.35">
      <c r="A49" s="46">
        <v>24</v>
      </c>
      <c r="B49" s="42" t="s">
        <v>63</v>
      </c>
      <c r="C49" s="43"/>
      <c r="D49" s="43"/>
      <c r="E49" s="43"/>
      <c r="F49" s="97">
        <v>0</v>
      </c>
      <c r="G49" s="97">
        <v>0</v>
      </c>
      <c r="K49"/>
    </row>
    <row r="50" spans="1:11" x14ac:dyDescent="0.35">
      <c r="A50" s="46">
        <v>25</v>
      </c>
      <c r="B50" s="42" t="s">
        <v>64</v>
      </c>
      <c r="C50" s="43"/>
      <c r="D50" s="43"/>
      <c r="E50" s="43"/>
      <c r="F50" s="100">
        <f>F44+F47+F48+F49</f>
        <v>22.449000000000002</v>
      </c>
      <c r="G50" s="100">
        <f>G44+G47+G48+G49</f>
        <v>19.300999999999998</v>
      </c>
      <c r="K50"/>
    </row>
    <row r="51" spans="1:11" x14ac:dyDescent="0.35">
      <c r="F51" s="77"/>
      <c r="G51" s="72"/>
    </row>
    <row r="52" spans="1:11" x14ac:dyDescent="0.35">
      <c r="A52" s="78" t="s">
        <v>65</v>
      </c>
      <c r="B52" s="79" t="s">
        <v>66</v>
      </c>
      <c r="C52" s="79"/>
      <c r="D52" s="79"/>
      <c r="E52" s="79"/>
      <c r="F52" s="77"/>
      <c r="G52" s="72"/>
    </row>
    <row r="53" spans="1:11" x14ac:dyDescent="0.35">
      <c r="A53" s="80" t="s">
        <v>67</v>
      </c>
      <c r="B53" s="81"/>
      <c r="C53" s="82"/>
      <c r="D53" s="2"/>
      <c r="E53" s="2"/>
      <c r="F53" s="1"/>
      <c r="G53" s="3"/>
      <c r="H53" s="4"/>
    </row>
    <row r="54" spans="1:11" x14ac:dyDescent="0.35">
      <c r="A54" s="80" t="s">
        <v>67</v>
      </c>
      <c r="B54" s="81"/>
      <c r="C54" s="82"/>
      <c r="D54" s="2"/>
      <c r="E54" s="2"/>
      <c r="F54" s="1"/>
      <c r="G54" s="3"/>
      <c r="H54" s="4"/>
    </row>
  </sheetData>
  <mergeCells count="13">
    <mergeCell ref="B32:E32"/>
    <mergeCell ref="B27:E27"/>
    <mergeCell ref="B28:E28"/>
    <mergeCell ref="B29:E29"/>
    <mergeCell ref="B30:E30"/>
    <mergeCell ref="B31:E31"/>
    <mergeCell ref="B39:E39"/>
    <mergeCell ref="B33:E33"/>
    <mergeCell ref="B34:E34"/>
    <mergeCell ref="B35:E35"/>
    <mergeCell ref="B36:E36"/>
    <mergeCell ref="B37:E37"/>
    <mergeCell ref="B38:E38"/>
  </mergeCells>
  <dataValidations count="5">
    <dataValidation type="textLength" operator="equal" allowBlank="1" showInputMessage="1" showErrorMessage="1" error="No data entry allowed in this cell" sqref="F17:G17 F19:S19">
      <formula1>0</formula1>
    </dataValidation>
    <dataValidation type="textLength" operator="equal" allowBlank="1" showInputMessage="1" showErrorMessage="1" error="Data entry is not allowed in this cell." sqref="F21:S21 F25:S25 F37:S37 F50:G50">
      <formula1>0</formula1>
    </dataValidation>
    <dataValidation type="textLength" operator="equal" allowBlank="1" showInputMessage="1" showErrorMessage="1" error="Data entry not allowed in this cell." sqref="F22:S22">
      <formula1>0</formula1>
    </dataValidation>
    <dataValidation type="textLength" operator="equal" allowBlank="1" showInputMessage="1" showErrorMessage="1" error="Data entry in this cell is not allowed." sqref="F35:G35">
      <formula1>0</formula1>
    </dataValidation>
    <dataValidation type="textLength" operator="equal" allowBlank="1" showInputMessage="1" showErrorMessage="1" error="Data entry in this field is not allowed." sqref="F39:S39">
      <formula1>0</formula1>
    </dataValidation>
  </dataValidations>
  <printOptions horizontalCentered="1"/>
  <pageMargins left="0.44" right="0.5" top="0.52" bottom="0.42" header="0.52" footer="0.4"/>
  <pageSetup scale="63" fitToWidth="0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D54"/>
  <sheetViews>
    <sheetView showGridLines="0" zoomScale="90" zoomScaleNormal="90" workbookViewId="0">
      <selection activeCell="H12" sqref="H12"/>
    </sheetView>
  </sheetViews>
  <sheetFormatPr defaultColWidth="9" defaultRowHeight="15.5" x14ac:dyDescent="0.35"/>
  <cols>
    <col min="1" max="1" width="4.5" style="69" customWidth="1"/>
    <col min="2" max="2" width="53.58203125" style="70" customWidth="1"/>
    <col min="3" max="5" width="11.33203125" style="70" customWidth="1"/>
    <col min="6" max="6" width="9.75" style="69" customWidth="1"/>
    <col min="7" max="7" width="9.75" style="77" customWidth="1"/>
    <col min="8" max="19" width="9.75" style="72" customWidth="1"/>
    <col min="20" max="21" width="11.33203125" style="45" customWidth="1"/>
    <col min="22" max="34" width="9.75" style="45" customWidth="1"/>
    <col min="35" max="133" width="7.08203125" style="45" customWidth="1"/>
    <col min="134" max="16384" width="9" style="45"/>
  </cols>
  <sheetData>
    <row r="1" spans="1:30" s="5" customFormat="1" x14ac:dyDescent="0.35">
      <c r="A1" s="1"/>
      <c r="B1" s="2" t="s">
        <v>0</v>
      </c>
      <c r="C1" s="2"/>
      <c r="D1" s="2"/>
      <c r="E1" s="2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30" s="5" customFormat="1" x14ac:dyDescent="0.35">
      <c r="A2" s="1"/>
      <c r="B2" s="2" t="s">
        <v>1</v>
      </c>
      <c r="C2" s="2"/>
      <c r="D2" s="2"/>
      <c r="E2" s="2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8" customFormat="1" x14ac:dyDescent="0.35">
      <c r="A3" s="6"/>
      <c r="B3" s="7" t="s">
        <v>2</v>
      </c>
      <c r="C3" s="7"/>
      <c r="D3" s="7"/>
    </row>
    <row r="4" spans="1:30" s="8" customFormat="1" x14ac:dyDescent="0.35">
      <c r="A4" s="6"/>
      <c r="B4" s="9" t="s">
        <v>3</v>
      </c>
      <c r="C4" s="9"/>
      <c r="D4" s="10"/>
      <c r="E4" s="10"/>
      <c r="F4" s="1"/>
      <c r="G4" s="1"/>
    </row>
    <row r="5" spans="1:30" s="8" customFormat="1" x14ac:dyDescent="0.35">
      <c r="A5" s="6"/>
      <c r="B5" s="9"/>
      <c r="C5" s="11"/>
      <c r="D5" s="10"/>
      <c r="E5" s="10"/>
      <c r="F5"/>
      <c r="G5"/>
      <c r="H5"/>
      <c r="I5"/>
      <c r="J5"/>
      <c r="K5"/>
      <c r="L5"/>
      <c r="M5"/>
      <c r="N5"/>
    </row>
    <row r="6" spans="1:30" s="8" customFormat="1" ht="15.75" customHeight="1" x14ac:dyDescent="0.35">
      <c r="B6" s="2" t="s">
        <v>68</v>
      </c>
      <c r="C6" s="2"/>
      <c r="D6" s="2"/>
      <c r="E6" s="2"/>
      <c r="F6"/>
      <c r="G6"/>
      <c r="H6"/>
      <c r="I6"/>
      <c r="J6"/>
      <c r="K6"/>
      <c r="L6"/>
      <c r="M6"/>
      <c r="N6"/>
      <c r="O6" s="13"/>
      <c r="P6" s="13"/>
      <c r="Q6" s="13"/>
      <c r="R6" s="13"/>
      <c r="S6" s="13"/>
      <c r="W6" s="14"/>
      <c r="X6" s="12"/>
      <c r="Y6" s="11"/>
      <c r="Z6" s="11"/>
      <c r="AA6" s="11"/>
      <c r="AB6" s="15"/>
    </row>
    <row r="7" spans="1:30" s="8" customFormat="1" x14ac:dyDescent="0.35">
      <c r="B7" s="16"/>
      <c r="C7" s="85"/>
      <c r="D7" s="86"/>
      <c r="E7" s="86" t="s">
        <v>69</v>
      </c>
      <c r="F7" s="87"/>
      <c r="G7" s="87"/>
      <c r="H7" s="87"/>
      <c r="I7" s="17"/>
      <c r="J7" s="17"/>
      <c r="L7" s="18"/>
      <c r="M7" s="18"/>
      <c r="N7" s="18"/>
      <c r="O7" s="18"/>
      <c r="P7" s="18"/>
      <c r="Q7" s="18"/>
      <c r="R7" s="18"/>
      <c r="S7" s="18"/>
      <c r="W7" s="19"/>
      <c r="X7" s="20"/>
      <c r="Y7" s="20"/>
    </row>
    <row r="8" spans="1:30" s="8" customFormat="1" x14ac:dyDescent="0.35">
      <c r="B8" s="21"/>
      <c r="C8" s="21"/>
      <c r="D8" s="21"/>
      <c r="E8" s="21"/>
      <c r="F8" s="22"/>
      <c r="G8" s="23" t="s">
        <v>4</v>
      </c>
      <c r="H8" s="24"/>
      <c r="I8" s="25"/>
      <c r="J8" s="25"/>
      <c r="K8" s="26" t="s">
        <v>5</v>
      </c>
      <c r="L8" s="15"/>
      <c r="M8" s="15"/>
      <c r="N8" s="15"/>
      <c r="O8" s="15"/>
      <c r="P8" s="15"/>
      <c r="Q8" s="15"/>
      <c r="R8" s="15"/>
      <c r="S8" s="15"/>
      <c r="W8" s="27"/>
      <c r="AA8" s="26"/>
      <c r="AB8" s="15"/>
      <c r="AC8" s="15"/>
      <c r="AD8" s="15"/>
    </row>
    <row r="9" spans="1:30" s="32" customFormat="1" ht="31.5" customHeight="1" x14ac:dyDescent="0.35">
      <c r="A9" s="28" t="s">
        <v>6</v>
      </c>
      <c r="B9" s="29" t="s">
        <v>7</v>
      </c>
      <c r="C9" s="30"/>
      <c r="D9" s="30"/>
      <c r="E9" s="30"/>
      <c r="F9" s="31" t="s">
        <v>8</v>
      </c>
      <c r="G9" s="31" t="s">
        <v>9</v>
      </c>
      <c r="H9" s="31" t="s">
        <v>10</v>
      </c>
      <c r="I9" s="31" t="s">
        <v>11</v>
      </c>
      <c r="J9" s="31" t="s">
        <v>12</v>
      </c>
      <c r="K9" s="31" t="s">
        <v>13</v>
      </c>
      <c r="L9" s="31" t="s">
        <v>14</v>
      </c>
      <c r="M9" s="31" t="s">
        <v>15</v>
      </c>
      <c r="N9" s="31" t="s">
        <v>16</v>
      </c>
      <c r="O9" s="31" t="s">
        <v>17</v>
      </c>
      <c r="P9" s="31" t="s">
        <v>18</v>
      </c>
      <c r="Q9" s="31" t="s">
        <v>19</v>
      </c>
      <c r="R9" s="31" t="s">
        <v>20</v>
      </c>
      <c r="S9" s="31" t="s">
        <v>21</v>
      </c>
    </row>
    <row r="10" spans="1:30" s="40" customFormat="1" ht="15.75" customHeight="1" x14ac:dyDescent="0.35">
      <c r="A10" s="33"/>
      <c r="B10" s="83" t="s">
        <v>22</v>
      </c>
      <c r="C10" s="84"/>
      <c r="D10" s="84"/>
      <c r="E10" s="84"/>
      <c r="F10" s="36" t="s">
        <v>23</v>
      </c>
      <c r="G10" s="37"/>
      <c r="H10" s="38" t="s">
        <v>24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30" ht="15.75" customHeight="1" x14ac:dyDescent="0.35">
      <c r="A11" s="41">
        <v>1</v>
      </c>
      <c r="B11" s="102" t="s">
        <v>72</v>
      </c>
      <c r="C11"/>
      <c r="D11"/>
      <c r="E11"/>
      <c r="F11" s="88">
        <v>130.92599999999999</v>
      </c>
      <c r="G11" s="88">
        <v>113.86499999999999</v>
      </c>
      <c r="H11" s="44">
        <v>99.638600000000011</v>
      </c>
      <c r="I11" s="44">
        <v>100.1908</v>
      </c>
      <c r="J11" s="44">
        <v>100.62359999999998</v>
      </c>
      <c r="K11" s="44">
        <v>100.91480000000001</v>
      </c>
      <c r="L11" s="44">
        <v>101.1506</v>
      </c>
      <c r="M11" s="44">
        <v>101.3094</v>
      </c>
      <c r="N11" s="44">
        <v>101.43639999999999</v>
      </c>
      <c r="O11" s="44">
        <v>101.50579999999999</v>
      </c>
      <c r="P11" s="44">
        <v>101.54610000000001</v>
      </c>
      <c r="Q11" s="44">
        <v>101.53519999999999</v>
      </c>
      <c r="R11" s="44">
        <v>101.49550000000001</v>
      </c>
      <c r="S11" s="44">
        <v>101.4149</v>
      </c>
    </row>
    <row r="12" spans="1:30" ht="15.75" customHeight="1" x14ac:dyDescent="0.35">
      <c r="A12" s="46" t="s">
        <v>25</v>
      </c>
      <c r="B12" s="104" t="s">
        <v>26</v>
      </c>
      <c r="C12" s="43"/>
      <c r="D12" s="43"/>
      <c r="E12" s="43"/>
      <c r="F12" s="88"/>
      <c r="G12" s="89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30" ht="15.75" customHeight="1" x14ac:dyDescent="0.35">
      <c r="A13" s="46" t="s">
        <v>27</v>
      </c>
      <c r="B13" s="104" t="s">
        <v>28</v>
      </c>
      <c r="C13" s="110" t="s">
        <v>73</v>
      </c>
      <c r="D13" s="107" t="s">
        <v>74</v>
      </c>
      <c r="E13" s="43"/>
      <c r="F13" s="88"/>
      <c r="G13" s="89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30" ht="15.75" customHeight="1" x14ac:dyDescent="0.35">
      <c r="A14" s="41" t="s">
        <v>29</v>
      </c>
      <c r="B14" s="103" t="s">
        <v>30</v>
      </c>
      <c r="C14" s="110" t="s">
        <v>75</v>
      </c>
      <c r="D14" s="43"/>
      <c r="E14" s="43"/>
      <c r="F14" s="88"/>
      <c r="G14" s="88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1:30" ht="15.75" customHeight="1" x14ac:dyDescent="0.35">
      <c r="A15" s="46" t="s">
        <v>31</v>
      </c>
      <c r="B15" s="105" t="s">
        <v>32</v>
      </c>
      <c r="C15" s="106"/>
      <c r="D15" s="43"/>
      <c r="E15" s="43"/>
      <c r="F15" s="88"/>
      <c r="G15" s="89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30" ht="15.75" customHeight="1" x14ac:dyDescent="0.35">
      <c r="A16" s="41" t="s">
        <v>33</v>
      </c>
      <c r="B16" s="105" t="s">
        <v>34</v>
      </c>
      <c r="C16" s="106"/>
      <c r="D16" s="43"/>
      <c r="E16" s="43"/>
      <c r="F16" s="88"/>
      <c r="G16" s="88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19" ht="15.75" customHeight="1" x14ac:dyDescent="0.35">
      <c r="A17" s="46">
        <v>3</v>
      </c>
      <c r="B17" s="42" t="s">
        <v>35</v>
      </c>
      <c r="C17" s="106"/>
      <c r="D17" s="43"/>
      <c r="E17" s="43"/>
      <c r="F17" s="48"/>
      <c r="G17" s="49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ht="15.75" customHeight="1" x14ac:dyDescent="0.35">
      <c r="A18" s="41">
        <v>4</v>
      </c>
      <c r="B18" s="42" t="s">
        <v>36</v>
      </c>
      <c r="C18" s="106"/>
      <c r="D18" s="43"/>
      <c r="E18" s="43"/>
      <c r="F18" s="88"/>
      <c r="G18" s="88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1:19" ht="15.75" customHeight="1" x14ac:dyDescent="0.3">
      <c r="A19" s="46">
        <v>5</v>
      </c>
      <c r="B19" s="42" t="s">
        <v>37</v>
      </c>
      <c r="C19" s="108" t="s">
        <v>77</v>
      </c>
      <c r="D19" s="109" t="s">
        <v>76</v>
      </c>
      <c r="E19" s="43"/>
      <c r="F19" s="90">
        <f>F11+F17+F18</f>
        <v>130.92599999999999</v>
      </c>
      <c r="G19" s="91">
        <f>G11+G17+G18</f>
        <v>113.86499999999999</v>
      </c>
      <c r="H19" s="51">
        <f t="shared" ref="H19:S19" si="0">H11+H17+H18</f>
        <v>99.638600000000011</v>
      </c>
      <c r="I19" s="51">
        <f t="shared" si="0"/>
        <v>100.1908</v>
      </c>
      <c r="J19" s="51">
        <f t="shared" si="0"/>
        <v>100.62359999999998</v>
      </c>
      <c r="K19" s="51">
        <f t="shared" si="0"/>
        <v>100.91480000000001</v>
      </c>
      <c r="L19" s="51">
        <f t="shared" si="0"/>
        <v>101.1506</v>
      </c>
      <c r="M19" s="51">
        <f t="shared" si="0"/>
        <v>101.3094</v>
      </c>
      <c r="N19" s="51">
        <f t="shared" si="0"/>
        <v>101.43639999999999</v>
      </c>
      <c r="O19" s="51">
        <f t="shared" si="0"/>
        <v>101.50579999999999</v>
      </c>
      <c r="P19" s="51">
        <f t="shared" si="0"/>
        <v>101.54610000000001</v>
      </c>
      <c r="Q19" s="51">
        <f t="shared" si="0"/>
        <v>101.53519999999999</v>
      </c>
      <c r="R19" s="51">
        <f t="shared" si="0"/>
        <v>101.49550000000001</v>
      </c>
      <c r="S19" s="51">
        <f t="shared" si="0"/>
        <v>101.4149</v>
      </c>
    </row>
    <row r="20" spans="1:19" ht="15.75" customHeight="1" x14ac:dyDescent="0.35">
      <c r="A20" s="41">
        <v>6</v>
      </c>
      <c r="B20" s="42" t="s">
        <v>38</v>
      </c>
      <c r="E20" s="43"/>
      <c r="F20" s="88"/>
      <c r="G20" s="88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19" ht="15.75" customHeight="1" x14ac:dyDescent="0.3">
      <c r="A21" s="46">
        <v>7</v>
      </c>
      <c r="B21" s="42" t="s">
        <v>39</v>
      </c>
      <c r="C21" s="108" t="s">
        <v>77</v>
      </c>
      <c r="D21" s="109" t="s">
        <v>78</v>
      </c>
      <c r="E21" s="43"/>
      <c r="F21" s="90">
        <f>F19+F20</f>
        <v>130.92599999999999</v>
      </c>
      <c r="G21" s="91">
        <f>G19+G20</f>
        <v>113.86499999999999</v>
      </c>
      <c r="H21" s="51">
        <f t="shared" ref="H21:S21" si="1">H19+H20</f>
        <v>99.638600000000011</v>
      </c>
      <c r="I21" s="51">
        <f>I19+I20</f>
        <v>100.1908</v>
      </c>
      <c r="J21" s="51">
        <f t="shared" si="1"/>
        <v>100.62359999999998</v>
      </c>
      <c r="K21" s="51">
        <f t="shared" si="1"/>
        <v>100.91480000000001</v>
      </c>
      <c r="L21" s="51">
        <f t="shared" si="1"/>
        <v>101.1506</v>
      </c>
      <c r="M21" s="51">
        <f t="shared" si="1"/>
        <v>101.3094</v>
      </c>
      <c r="N21" s="51">
        <f t="shared" si="1"/>
        <v>101.43639999999999</v>
      </c>
      <c r="O21" s="51">
        <f t="shared" si="1"/>
        <v>101.50579999999999</v>
      </c>
      <c r="P21" s="51">
        <f t="shared" si="1"/>
        <v>101.54610000000001</v>
      </c>
      <c r="Q21" s="51">
        <f t="shared" si="1"/>
        <v>101.53519999999999</v>
      </c>
      <c r="R21" s="51">
        <f t="shared" si="1"/>
        <v>101.49550000000001</v>
      </c>
      <c r="S21" s="51">
        <f t="shared" si="1"/>
        <v>101.4149</v>
      </c>
    </row>
    <row r="22" spans="1:19" ht="15.75" customHeight="1" x14ac:dyDescent="0.3">
      <c r="A22" s="41">
        <v>8</v>
      </c>
      <c r="B22" s="42" t="s">
        <v>40</v>
      </c>
      <c r="C22" s="108" t="s">
        <v>79</v>
      </c>
      <c r="D22" s="112" t="s">
        <v>80</v>
      </c>
      <c r="E22" s="43"/>
      <c r="F22" s="90">
        <f>F21*0.15</f>
        <v>19.638899999999996</v>
      </c>
      <c r="G22" s="92">
        <f t="shared" ref="G22:S22" si="2">G21*0.15</f>
        <v>17.079749999999997</v>
      </c>
      <c r="H22" s="50">
        <f t="shared" si="2"/>
        <v>14.945790000000001</v>
      </c>
      <c r="I22" s="50">
        <f t="shared" si="2"/>
        <v>15.028619999999998</v>
      </c>
      <c r="J22" s="50">
        <f t="shared" si="2"/>
        <v>15.093539999999997</v>
      </c>
      <c r="K22" s="50">
        <f t="shared" si="2"/>
        <v>15.137220000000001</v>
      </c>
      <c r="L22" s="50">
        <f t="shared" si="2"/>
        <v>15.17259</v>
      </c>
      <c r="M22" s="50">
        <f t="shared" si="2"/>
        <v>15.196409999999998</v>
      </c>
      <c r="N22" s="50">
        <f t="shared" si="2"/>
        <v>15.215459999999998</v>
      </c>
      <c r="O22" s="50">
        <f t="shared" si="2"/>
        <v>15.225869999999999</v>
      </c>
      <c r="P22" s="50">
        <f t="shared" si="2"/>
        <v>15.231915000000001</v>
      </c>
      <c r="Q22" s="50">
        <f t="shared" si="2"/>
        <v>15.230279999999997</v>
      </c>
      <c r="R22" s="50">
        <f t="shared" si="2"/>
        <v>15.224325</v>
      </c>
      <c r="S22" s="50">
        <f t="shared" si="2"/>
        <v>15.212235</v>
      </c>
    </row>
    <row r="23" spans="1:19" ht="15.75" customHeight="1" x14ac:dyDescent="0.35">
      <c r="A23" s="46">
        <v>9</v>
      </c>
      <c r="B23" s="42" t="s">
        <v>41</v>
      </c>
      <c r="C23" s="106"/>
      <c r="D23" s="111"/>
      <c r="E23" s="43"/>
      <c r="F23" s="88"/>
      <c r="G23" s="89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1:19" ht="15.75" customHeight="1" x14ac:dyDescent="0.35">
      <c r="A24" s="41">
        <v>10</v>
      </c>
      <c r="B24" s="42" t="s">
        <v>42</v>
      </c>
      <c r="C24" s="106"/>
      <c r="D24" s="111"/>
      <c r="E24" s="43"/>
      <c r="F24" s="88"/>
      <c r="G24" s="88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19" ht="15.75" customHeight="1" x14ac:dyDescent="0.3">
      <c r="A25" s="46">
        <v>11</v>
      </c>
      <c r="B25" s="42" t="s">
        <v>43</v>
      </c>
      <c r="C25" s="106"/>
      <c r="D25" s="111"/>
      <c r="E25" s="43"/>
      <c r="F25" s="90">
        <f>F21+F22+F23+F24</f>
        <v>150.56489999999999</v>
      </c>
      <c r="G25" s="91">
        <f>G21+G22+G23+G24</f>
        <v>130.94475</v>
      </c>
      <c r="H25" s="51">
        <f t="shared" ref="H25:S25" si="3">H21+H22+H23+H24</f>
        <v>114.58439000000001</v>
      </c>
      <c r="I25" s="51">
        <f t="shared" si="3"/>
        <v>115.21942</v>
      </c>
      <c r="J25" s="51">
        <f t="shared" si="3"/>
        <v>115.71713999999997</v>
      </c>
      <c r="K25" s="51">
        <f t="shared" si="3"/>
        <v>116.05202000000001</v>
      </c>
      <c r="L25" s="51">
        <f t="shared" si="3"/>
        <v>116.32319</v>
      </c>
      <c r="M25" s="51">
        <f t="shared" si="3"/>
        <v>116.50581</v>
      </c>
      <c r="N25" s="51">
        <f t="shared" si="3"/>
        <v>116.65185999999999</v>
      </c>
      <c r="O25" s="51">
        <f t="shared" si="3"/>
        <v>116.73166999999999</v>
      </c>
      <c r="P25" s="51">
        <f t="shared" si="3"/>
        <v>116.77801500000001</v>
      </c>
      <c r="Q25" s="51">
        <f t="shared" si="3"/>
        <v>116.76547999999998</v>
      </c>
      <c r="R25" s="51">
        <f t="shared" si="3"/>
        <v>116.71982500000001</v>
      </c>
      <c r="S25" s="51">
        <f t="shared" si="3"/>
        <v>116.62713500000001</v>
      </c>
    </row>
    <row r="26" spans="1:19" ht="15" customHeight="1" x14ac:dyDescent="0.35">
      <c r="A26" s="52"/>
      <c r="B26" s="53"/>
      <c r="C26" s="54"/>
      <c r="D26" s="54"/>
      <c r="E26" s="54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</row>
    <row r="27" spans="1:19" ht="15" customHeight="1" x14ac:dyDescent="0.35">
      <c r="A27" s="57" t="s">
        <v>6</v>
      </c>
      <c r="B27" s="117" t="s">
        <v>44</v>
      </c>
      <c r="C27" s="118"/>
      <c r="D27" s="118"/>
      <c r="E27" s="118"/>
      <c r="F27" s="58"/>
      <c r="G27" s="58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19" ht="15" customHeight="1" x14ac:dyDescent="0.35">
      <c r="A28" s="60"/>
      <c r="B28" s="119" t="s">
        <v>45</v>
      </c>
      <c r="C28" s="120"/>
      <c r="D28" s="120"/>
      <c r="E28" s="120"/>
      <c r="F28" s="61" t="s">
        <v>46</v>
      </c>
      <c r="G28" s="62"/>
      <c r="H28" s="38" t="s">
        <v>24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1:19" ht="15" customHeight="1" x14ac:dyDescent="0.35">
      <c r="A29" s="41">
        <v>12</v>
      </c>
      <c r="B29" s="121" t="s">
        <v>71</v>
      </c>
      <c r="C29" s="122"/>
      <c r="D29" s="122"/>
      <c r="E29" s="122"/>
      <c r="F29" s="93">
        <v>444.07400000000001</v>
      </c>
      <c r="G29" s="93">
        <v>426.48700000000002</v>
      </c>
      <c r="H29" s="44">
        <v>438.50522699999999</v>
      </c>
      <c r="I29" s="44">
        <v>442.67913700000008</v>
      </c>
      <c r="J29" s="44">
        <v>445.77448999999996</v>
      </c>
      <c r="K29" s="44">
        <v>447.86392499999994</v>
      </c>
      <c r="L29" s="44">
        <v>449.53895100000005</v>
      </c>
      <c r="M29" s="44">
        <v>450.656835</v>
      </c>
      <c r="N29" s="44">
        <v>451.55619300000001</v>
      </c>
      <c r="O29" s="44">
        <v>452.03991500000001</v>
      </c>
      <c r="P29" s="44">
        <v>452.33194199999997</v>
      </c>
      <c r="Q29" s="44">
        <v>452.25153099999994</v>
      </c>
      <c r="R29" s="44">
        <v>451.97209900000001</v>
      </c>
      <c r="S29" s="44">
        <v>451.97209900000001</v>
      </c>
    </row>
    <row r="30" spans="1:19" ht="15" customHeight="1" x14ac:dyDescent="0.35">
      <c r="A30" s="46" t="s">
        <v>47</v>
      </c>
      <c r="B30" s="115" t="s">
        <v>26</v>
      </c>
      <c r="C30" s="116"/>
      <c r="D30" s="116"/>
      <c r="E30" s="116"/>
      <c r="F30" s="94"/>
      <c r="G30" s="9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spans="1:19" ht="15" customHeight="1" x14ac:dyDescent="0.35">
      <c r="A31" s="46" t="s">
        <v>48</v>
      </c>
      <c r="B31" s="115" t="s">
        <v>28</v>
      </c>
      <c r="C31" s="116"/>
      <c r="D31" s="116"/>
      <c r="E31" s="116"/>
      <c r="F31" s="94"/>
      <c r="G31" s="9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1:19" ht="15" customHeight="1" x14ac:dyDescent="0.35">
      <c r="A32" s="41" t="s">
        <v>49</v>
      </c>
      <c r="B32" s="115" t="s">
        <v>30</v>
      </c>
      <c r="C32" s="116"/>
      <c r="D32" s="116"/>
      <c r="E32" s="116"/>
      <c r="F32" s="93"/>
      <c r="G32" s="93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</row>
    <row r="33" spans="1:19" ht="15" customHeight="1" x14ac:dyDescent="0.35">
      <c r="A33" s="46" t="s">
        <v>50</v>
      </c>
      <c r="B33" s="115" t="s">
        <v>32</v>
      </c>
      <c r="C33" s="116"/>
      <c r="D33" s="116"/>
      <c r="E33" s="116"/>
      <c r="F33" s="94"/>
      <c r="G33" s="9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1:19" ht="15" customHeight="1" x14ac:dyDescent="0.35">
      <c r="A34" s="41" t="s">
        <v>51</v>
      </c>
      <c r="B34" s="115" t="s">
        <v>34</v>
      </c>
      <c r="C34" s="116"/>
      <c r="D34" s="116"/>
      <c r="E34" s="116"/>
      <c r="F34" s="93"/>
      <c r="G34" s="93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</row>
    <row r="35" spans="1:19" ht="15" customHeight="1" x14ac:dyDescent="0.35">
      <c r="A35" s="46">
        <v>14</v>
      </c>
      <c r="B35" s="115" t="s">
        <v>35</v>
      </c>
      <c r="C35" s="116"/>
      <c r="D35" s="116"/>
      <c r="E35" s="116"/>
      <c r="F35" s="65"/>
      <c r="G35" s="65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1:19" ht="15" customHeight="1" x14ac:dyDescent="0.35">
      <c r="A36" s="41">
        <v>15</v>
      </c>
      <c r="B36" s="115" t="s">
        <v>36</v>
      </c>
      <c r="C36" s="116"/>
      <c r="D36" s="116"/>
      <c r="E36" s="116"/>
      <c r="F36" s="93"/>
      <c r="G36" s="93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</row>
    <row r="37" spans="1:19" ht="15" customHeight="1" x14ac:dyDescent="0.35">
      <c r="A37" s="46">
        <v>16</v>
      </c>
      <c r="B37" s="115" t="str">
        <f>B19</f>
        <v>Adjusted Demand: End-Use Customers</v>
      </c>
      <c r="C37" s="116"/>
      <c r="D37" s="116"/>
      <c r="E37" s="116"/>
      <c r="F37" s="95">
        <f>F29+F35+F36</f>
        <v>444.07400000000001</v>
      </c>
      <c r="G37" s="95">
        <f>G29+G35+G36</f>
        <v>426.48700000000002</v>
      </c>
      <c r="H37" s="66">
        <f>H29+H35+H36</f>
        <v>438.50522699999999</v>
      </c>
      <c r="I37" s="66">
        <f t="shared" ref="I37:S37" si="4">I29+I35+I36</f>
        <v>442.67913700000008</v>
      </c>
      <c r="J37" s="66">
        <f t="shared" si="4"/>
        <v>445.77448999999996</v>
      </c>
      <c r="K37" s="66">
        <f t="shared" si="4"/>
        <v>447.86392499999994</v>
      </c>
      <c r="L37" s="66">
        <f t="shared" si="4"/>
        <v>449.53895100000005</v>
      </c>
      <c r="M37" s="66">
        <f t="shared" si="4"/>
        <v>450.656835</v>
      </c>
      <c r="N37" s="66">
        <f t="shared" si="4"/>
        <v>451.55619300000001</v>
      </c>
      <c r="O37" s="66">
        <f t="shared" si="4"/>
        <v>452.03991500000001</v>
      </c>
      <c r="P37" s="66">
        <f t="shared" si="4"/>
        <v>452.33194199999997</v>
      </c>
      <c r="Q37" s="66">
        <f t="shared" si="4"/>
        <v>452.25153099999994</v>
      </c>
      <c r="R37" s="66">
        <f t="shared" si="4"/>
        <v>451.97209900000001</v>
      </c>
      <c r="S37" s="66">
        <f t="shared" si="4"/>
        <v>451.97209900000001</v>
      </c>
    </row>
    <row r="38" spans="1:19" ht="15" customHeight="1" x14ac:dyDescent="0.35">
      <c r="A38" s="41">
        <v>17</v>
      </c>
      <c r="B38" s="115" t="s">
        <v>42</v>
      </c>
      <c r="C38" s="116"/>
      <c r="D38" s="116"/>
      <c r="E38" s="116"/>
      <c r="F38" s="93"/>
      <c r="G38" s="93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</row>
    <row r="39" spans="1:19" ht="15" customHeight="1" x14ac:dyDescent="0.35">
      <c r="A39" s="46">
        <v>18</v>
      </c>
      <c r="B39" s="115" t="str">
        <f>B25</f>
        <v>Firm LSE Procurement Requirement</v>
      </c>
      <c r="C39" s="116"/>
      <c r="D39" s="116"/>
      <c r="E39" s="116"/>
      <c r="F39" s="95">
        <f t="shared" ref="F39:S39" si="5">SUM(F37:F38)</f>
        <v>444.07400000000001</v>
      </c>
      <c r="G39" s="95">
        <f t="shared" si="5"/>
        <v>426.48700000000002</v>
      </c>
      <c r="H39" s="66">
        <f t="shared" si="5"/>
        <v>438.50522699999999</v>
      </c>
      <c r="I39" s="66">
        <f t="shared" si="5"/>
        <v>442.67913700000008</v>
      </c>
      <c r="J39" s="66">
        <f t="shared" si="5"/>
        <v>445.77448999999996</v>
      </c>
      <c r="K39" s="66">
        <f t="shared" si="5"/>
        <v>447.86392499999994</v>
      </c>
      <c r="L39" s="66">
        <f t="shared" si="5"/>
        <v>449.53895100000005</v>
      </c>
      <c r="M39" s="66">
        <f t="shared" si="5"/>
        <v>450.656835</v>
      </c>
      <c r="N39" s="66">
        <f t="shared" si="5"/>
        <v>451.55619300000001</v>
      </c>
      <c r="O39" s="66">
        <f t="shared" si="5"/>
        <v>452.03991500000001</v>
      </c>
      <c r="P39" s="66">
        <f t="shared" si="5"/>
        <v>452.33194199999997</v>
      </c>
      <c r="Q39" s="66">
        <f t="shared" si="5"/>
        <v>452.25153099999994</v>
      </c>
      <c r="R39" s="66">
        <f t="shared" si="5"/>
        <v>451.97209900000001</v>
      </c>
      <c r="S39" s="66">
        <f t="shared" si="5"/>
        <v>451.97209900000001</v>
      </c>
    </row>
    <row r="40" spans="1:19" ht="15" customHeight="1" x14ac:dyDescent="0.35">
      <c r="A40" s="67"/>
      <c r="B40" s="53"/>
      <c r="C40" s="53"/>
      <c r="D40" s="53"/>
      <c r="E40" s="53"/>
      <c r="F40" s="55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68"/>
      <c r="R40" s="56"/>
      <c r="S40" s="68"/>
    </row>
    <row r="42" spans="1:19" x14ac:dyDescent="0.35">
      <c r="F42" s="71" t="s">
        <v>52</v>
      </c>
      <c r="G42" s="71" t="s">
        <v>52</v>
      </c>
      <c r="H42"/>
      <c r="I42"/>
      <c r="J42"/>
      <c r="K42"/>
      <c r="L42"/>
    </row>
    <row r="43" spans="1:19" x14ac:dyDescent="0.35">
      <c r="A43" s="73" t="s">
        <v>6</v>
      </c>
      <c r="B43" s="74" t="s">
        <v>53</v>
      </c>
      <c r="C43" s="75"/>
      <c r="D43" s="75"/>
      <c r="E43" s="75"/>
      <c r="F43" s="76" t="s">
        <v>54</v>
      </c>
      <c r="G43" s="76" t="s">
        <v>55</v>
      </c>
      <c r="H43"/>
      <c r="I43"/>
      <c r="J43"/>
      <c r="K43"/>
      <c r="L43"/>
    </row>
    <row r="44" spans="1:19" x14ac:dyDescent="0.35">
      <c r="A44" s="46">
        <v>19</v>
      </c>
      <c r="B44" s="42" t="s">
        <v>56</v>
      </c>
      <c r="C44" s="43"/>
      <c r="D44" s="43"/>
      <c r="E44" s="43"/>
      <c r="F44" s="96">
        <v>130.92599999999999</v>
      </c>
      <c r="G44" s="97">
        <v>113.86499999999999</v>
      </c>
      <c r="H44"/>
      <c r="I44"/>
      <c r="J44"/>
      <c r="K44"/>
      <c r="L44"/>
    </row>
    <row r="45" spans="1:19" x14ac:dyDescent="0.35">
      <c r="A45" s="46">
        <v>20</v>
      </c>
      <c r="B45" s="42" t="s">
        <v>57</v>
      </c>
      <c r="C45" s="43"/>
      <c r="D45" s="43"/>
      <c r="E45" s="43"/>
      <c r="F45" s="98">
        <v>42975</v>
      </c>
      <c r="G45" s="98">
        <v>43306</v>
      </c>
      <c r="H45"/>
      <c r="I45"/>
      <c r="J45"/>
      <c r="K45"/>
      <c r="L45"/>
    </row>
    <row r="46" spans="1:19" x14ac:dyDescent="0.35">
      <c r="A46" s="46">
        <v>21</v>
      </c>
      <c r="B46" s="42" t="s">
        <v>60</v>
      </c>
      <c r="C46" s="43"/>
      <c r="D46" s="43"/>
      <c r="E46" s="43"/>
      <c r="F46" s="99">
        <v>17</v>
      </c>
      <c r="G46" s="99">
        <v>17</v>
      </c>
      <c r="H46"/>
      <c r="I46"/>
      <c r="J46"/>
      <c r="K46"/>
      <c r="L46"/>
    </row>
    <row r="47" spans="1:19" x14ac:dyDescent="0.35">
      <c r="A47" s="46">
        <v>22</v>
      </c>
      <c r="B47" s="42" t="s">
        <v>61</v>
      </c>
      <c r="C47" s="43"/>
      <c r="D47" s="43"/>
      <c r="E47" s="43"/>
      <c r="F47" s="97">
        <v>0</v>
      </c>
      <c r="G47" s="97">
        <v>0</v>
      </c>
      <c r="H47"/>
      <c r="I47"/>
      <c r="J47"/>
      <c r="K47"/>
      <c r="L47"/>
    </row>
    <row r="48" spans="1:19" x14ac:dyDescent="0.35">
      <c r="A48" s="46">
        <v>23</v>
      </c>
      <c r="B48" s="42" t="s">
        <v>62</v>
      </c>
      <c r="C48" s="43"/>
      <c r="D48" s="43"/>
      <c r="E48" s="43"/>
      <c r="F48" s="97">
        <v>0</v>
      </c>
      <c r="G48" s="97">
        <v>0</v>
      </c>
      <c r="H48"/>
      <c r="I48"/>
      <c r="J48"/>
      <c r="K48"/>
      <c r="L48"/>
    </row>
    <row r="49" spans="1:11" x14ac:dyDescent="0.35">
      <c r="A49" s="46">
        <v>24</v>
      </c>
      <c r="B49" s="42" t="s">
        <v>63</v>
      </c>
      <c r="C49" s="43"/>
      <c r="D49" s="43"/>
      <c r="E49" s="43"/>
      <c r="F49" s="97">
        <v>0</v>
      </c>
      <c r="G49" s="97">
        <v>0</v>
      </c>
      <c r="K49"/>
    </row>
    <row r="50" spans="1:11" x14ac:dyDescent="0.35">
      <c r="A50" s="46">
        <v>25</v>
      </c>
      <c r="B50" s="42" t="s">
        <v>64</v>
      </c>
      <c r="C50" s="43"/>
      <c r="D50" s="43"/>
      <c r="E50" s="43"/>
      <c r="F50" s="100">
        <f>F44+F47+F48+F49</f>
        <v>130.92599999999999</v>
      </c>
      <c r="G50" s="100">
        <f>G44+G47+G48+G49</f>
        <v>113.86499999999999</v>
      </c>
      <c r="K50"/>
    </row>
    <row r="51" spans="1:11" x14ac:dyDescent="0.35">
      <c r="F51" s="77"/>
      <c r="G51" s="72"/>
    </row>
    <row r="52" spans="1:11" x14ac:dyDescent="0.35">
      <c r="A52" s="78" t="s">
        <v>65</v>
      </c>
      <c r="B52" s="79" t="s">
        <v>66</v>
      </c>
      <c r="C52" s="79"/>
      <c r="D52" s="79"/>
      <c r="E52" s="79"/>
      <c r="F52" s="77"/>
      <c r="G52" s="72"/>
    </row>
    <row r="53" spans="1:11" x14ac:dyDescent="0.35">
      <c r="A53" s="80" t="s">
        <v>67</v>
      </c>
      <c r="B53" s="81"/>
      <c r="C53" s="82"/>
      <c r="D53" s="2"/>
      <c r="E53" s="2"/>
      <c r="F53" s="1"/>
      <c r="G53" s="3"/>
      <c r="H53" s="4"/>
    </row>
    <row r="54" spans="1:11" x14ac:dyDescent="0.35">
      <c r="A54" s="80" t="s">
        <v>67</v>
      </c>
      <c r="B54" s="81"/>
      <c r="C54" s="82"/>
      <c r="D54" s="2"/>
      <c r="E54" s="2"/>
      <c r="F54" s="1"/>
      <c r="G54" s="3"/>
      <c r="H54" s="4"/>
    </row>
  </sheetData>
  <mergeCells count="13">
    <mergeCell ref="B32:E32"/>
    <mergeCell ref="B27:E27"/>
    <mergeCell ref="B28:E28"/>
    <mergeCell ref="B29:E29"/>
    <mergeCell ref="B30:E30"/>
    <mergeCell ref="B31:E31"/>
    <mergeCell ref="B39:E39"/>
    <mergeCell ref="B33:E33"/>
    <mergeCell ref="B34:E34"/>
    <mergeCell ref="B35:E35"/>
    <mergeCell ref="B36:E36"/>
    <mergeCell ref="B37:E37"/>
    <mergeCell ref="B38:E38"/>
  </mergeCells>
  <dataValidations count="5">
    <dataValidation type="textLength" operator="equal" allowBlank="1" showInputMessage="1" showErrorMessage="1" error="No data entry allowed in this cell" sqref="F17:G17 F19:S19">
      <formula1>0</formula1>
    </dataValidation>
    <dataValidation type="textLength" operator="equal" allowBlank="1" showInputMessage="1" showErrorMessage="1" error="Data entry is not allowed in this cell." sqref="F21:S21 F25:S25 F37:S37 F50:G50">
      <formula1>0</formula1>
    </dataValidation>
    <dataValidation type="textLength" operator="equal" allowBlank="1" showInputMessage="1" showErrorMessage="1" error="Data entry not allowed in this cell." sqref="F22:S22">
      <formula1>0</formula1>
    </dataValidation>
    <dataValidation type="textLength" operator="equal" allowBlank="1" showInputMessage="1" showErrorMessage="1" error="Data entry in this cell is not allowed." sqref="F35:G35">
      <formula1>0</formula1>
    </dataValidation>
    <dataValidation type="textLength" operator="equal" allowBlank="1" showInputMessage="1" showErrorMessage="1" error="Data entry in this field is not allowed." sqref="F39:S39">
      <formula1>0</formula1>
    </dataValidation>
  </dataValidations>
  <printOptions horizontalCentered="1"/>
  <pageMargins left="0.44" right="0.5" top="0.52" bottom="0.42" header="0.52" footer="0.4"/>
  <pageSetup scale="63" fitToWidth="0" pageOrder="overThenDown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D54"/>
  <sheetViews>
    <sheetView showGridLines="0" topLeftCell="A8" zoomScale="90" zoomScaleNormal="90" workbookViewId="0">
      <selection activeCell="B17" sqref="B17"/>
    </sheetView>
  </sheetViews>
  <sheetFormatPr defaultColWidth="9" defaultRowHeight="15.5" x14ac:dyDescent="0.35"/>
  <cols>
    <col min="1" max="1" width="4.5" style="69" customWidth="1"/>
    <col min="2" max="2" width="53.58203125" style="70" customWidth="1"/>
    <col min="3" max="5" width="11.33203125" style="70" customWidth="1"/>
    <col min="6" max="6" width="9.75" style="69" customWidth="1"/>
    <col min="7" max="7" width="9.75" style="77" customWidth="1"/>
    <col min="8" max="19" width="9.75" style="72" customWidth="1"/>
    <col min="20" max="21" width="11.33203125" style="45" customWidth="1"/>
    <col min="22" max="34" width="9.75" style="45" customWidth="1"/>
    <col min="35" max="133" width="7.08203125" style="45" customWidth="1"/>
    <col min="134" max="16384" width="9" style="45"/>
  </cols>
  <sheetData>
    <row r="1" spans="1:30" s="5" customFormat="1" x14ac:dyDescent="0.35">
      <c r="A1" s="1"/>
      <c r="B1" s="2" t="s">
        <v>0</v>
      </c>
      <c r="C1" s="2"/>
      <c r="D1" s="2"/>
      <c r="E1" s="2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30" s="5" customFormat="1" x14ac:dyDescent="0.35">
      <c r="A2" s="1"/>
      <c r="B2" s="2" t="s">
        <v>1</v>
      </c>
      <c r="C2" s="2"/>
      <c r="D2" s="2"/>
      <c r="E2" s="2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8" customFormat="1" x14ac:dyDescent="0.35">
      <c r="A3" s="6"/>
      <c r="B3" s="7" t="s">
        <v>2</v>
      </c>
      <c r="C3" s="7"/>
      <c r="D3" s="7"/>
    </row>
    <row r="4" spans="1:30" s="8" customFormat="1" x14ac:dyDescent="0.35">
      <c r="A4" s="6"/>
      <c r="B4" s="9" t="s">
        <v>3</v>
      </c>
      <c r="C4" s="9"/>
      <c r="D4" s="10"/>
      <c r="E4" s="10"/>
      <c r="F4" s="1"/>
      <c r="G4" s="1"/>
    </row>
    <row r="5" spans="1:30" s="8" customFormat="1" x14ac:dyDescent="0.35">
      <c r="A5" s="6"/>
      <c r="B5" s="9"/>
      <c r="C5" s="11"/>
      <c r="D5" s="10"/>
      <c r="E5" s="10"/>
      <c r="F5"/>
      <c r="G5"/>
      <c r="H5"/>
      <c r="I5"/>
      <c r="J5"/>
      <c r="K5"/>
      <c r="L5"/>
      <c r="M5"/>
      <c r="N5"/>
    </row>
    <row r="6" spans="1:30" s="8" customFormat="1" ht="15.75" customHeight="1" x14ac:dyDescent="0.35">
      <c r="B6" s="2" t="s">
        <v>68</v>
      </c>
      <c r="C6" s="2"/>
      <c r="D6" s="2"/>
      <c r="E6" s="2"/>
      <c r="F6"/>
      <c r="G6"/>
      <c r="H6"/>
      <c r="I6"/>
      <c r="J6"/>
      <c r="K6"/>
      <c r="L6"/>
      <c r="M6"/>
      <c r="N6"/>
      <c r="O6" s="13"/>
      <c r="P6" s="13"/>
      <c r="Q6" s="13"/>
      <c r="R6" s="13"/>
      <c r="S6" s="13"/>
      <c r="W6" s="14"/>
      <c r="X6" s="12"/>
      <c r="Y6" s="11"/>
      <c r="Z6" s="11"/>
      <c r="AA6" s="11"/>
      <c r="AB6" s="15"/>
    </row>
    <row r="7" spans="1:30" s="8" customFormat="1" x14ac:dyDescent="0.35">
      <c r="B7" s="16"/>
      <c r="C7" s="85"/>
      <c r="D7" s="86"/>
      <c r="E7" s="86" t="s">
        <v>69</v>
      </c>
      <c r="F7" s="87"/>
      <c r="G7" s="87"/>
      <c r="H7" s="87"/>
      <c r="I7" s="17"/>
      <c r="J7" s="17"/>
      <c r="L7" s="18"/>
      <c r="M7" s="18"/>
      <c r="N7" s="18"/>
      <c r="O7" s="18"/>
      <c r="P7" s="18"/>
      <c r="Q7" s="18"/>
      <c r="R7" s="18"/>
      <c r="S7" s="18"/>
      <c r="W7" s="19"/>
      <c r="X7" s="20"/>
      <c r="Y7" s="20"/>
    </row>
    <row r="8" spans="1:30" s="8" customFormat="1" x14ac:dyDescent="0.35">
      <c r="B8" s="21"/>
      <c r="C8" s="21"/>
      <c r="D8" s="21"/>
      <c r="E8" s="21"/>
      <c r="F8" s="22"/>
      <c r="G8" s="23" t="s">
        <v>4</v>
      </c>
      <c r="H8" s="24"/>
      <c r="I8" s="25"/>
      <c r="J8" s="25"/>
      <c r="K8" s="26" t="s">
        <v>5</v>
      </c>
      <c r="L8" s="15"/>
      <c r="M8" s="15"/>
      <c r="N8" s="15"/>
      <c r="O8" s="15"/>
      <c r="P8" s="15"/>
      <c r="Q8" s="15"/>
      <c r="R8" s="15"/>
      <c r="S8" s="15"/>
      <c r="W8" s="27"/>
      <c r="AA8" s="26"/>
      <c r="AB8" s="15"/>
      <c r="AC8" s="15"/>
      <c r="AD8" s="15"/>
    </row>
    <row r="9" spans="1:30" s="32" customFormat="1" ht="31.5" customHeight="1" x14ac:dyDescent="0.35">
      <c r="A9" s="28" t="s">
        <v>6</v>
      </c>
      <c r="B9" s="29" t="s">
        <v>7</v>
      </c>
      <c r="C9" s="30"/>
      <c r="D9" s="30"/>
      <c r="E9" s="30"/>
      <c r="F9" s="31" t="s">
        <v>8</v>
      </c>
      <c r="G9" s="31" t="s">
        <v>9</v>
      </c>
      <c r="H9" s="31" t="s">
        <v>10</v>
      </c>
      <c r="I9" s="31" t="s">
        <v>11</v>
      </c>
      <c r="J9" s="31" t="s">
        <v>12</v>
      </c>
      <c r="K9" s="31" t="s">
        <v>13</v>
      </c>
      <c r="L9" s="31" t="s">
        <v>14</v>
      </c>
      <c r="M9" s="31" t="s">
        <v>15</v>
      </c>
      <c r="N9" s="31" t="s">
        <v>16</v>
      </c>
      <c r="O9" s="31" t="s">
        <v>17</v>
      </c>
      <c r="P9" s="31" t="s">
        <v>18</v>
      </c>
      <c r="Q9" s="31" t="s">
        <v>19</v>
      </c>
      <c r="R9" s="31" t="s">
        <v>20</v>
      </c>
      <c r="S9" s="31" t="s">
        <v>21</v>
      </c>
    </row>
    <row r="10" spans="1:30" s="40" customFormat="1" ht="15.75" customHeight="1" x14ac:dyDescent="0.35">
      <c r="A10" s="33"/>
      <c r="B10" s="83" t="s">
        <v>22</v>
      </c>
      <c r="C10" s="84"/>
      <c r="D10" s="84"/>
      <c r="E10" s="84"/>
      <c r="F10" s="36" t="s">
        <v>23</v>
      </c>
      <c r="G10" s="37"/>
      <c r="H10" s="38" t="s">
        <v>24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30" ht="15.75" customHeight="1" x14ac:dyDescent="0.35">
      <c r="A11" s="41">
        <v>1</v>
      </c>
      <c r="B11" s="102" t="s">
        <v>72</v>
      </c>
      <c r="C11"/>
      <c r="D11"/>
      <c r="E11"/>
      <c r="F11" s="88">
        <v>22.396000000000001</v>
      </c>
      <c r="G11" s="88">
        <v>21.93</v>
      </c>
      <c r="H11" s="44">
        <v>25.414099999999998</v>
      </c>
      <c r="I11" s="44">
        <v>25.436800000000002</v>
      </c>
      <c r="J11" s="44">
        <v>25.443900000000003</v>
      </c>
      <c r="K11" s="44">
        <v>25.445799999999998</v>
      </c>
      <c r="L11" s="44">
        <v>25.446800000000003</v>
      </c>
      <c r="M11" s="44">
        <v>25.448</v>
      </c>
      <c r="N11" s="44">
        <v>25.449400000000004</v>
      </c>
      <c r="O11" s="44">
        <v>25.451000000000001</v>
      </c>
      <c r="P11" s="44">
        <v>25.453199999999995</v>
      </c>
      <c r="Q11" s="44">
        <v>25.455400000000001</v>
      </c>
      <c r="R11" s="44">
        <v>25.458199999999998</v>
      </c>
      <c r="S11" s="44">
        <v>25.461100000000002</v>
      </c>
    </row>
    <row r="12" spans="1:30" ht="15.75" customHeight="1" x14ac:dyDescent="0.35">
      <c r="A12" s="46" t="s">
        <v>25</v>
      </c>
      <c r="B12" s="104" t="s">
        <v>26</v>
      </c>
      <c r="C12" s="43"/>
      <c r="D12" s="43"/>
      <c r="E12" s="43"/>
      <c r="F12" s="88"/>
      <c r="G12" s="89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30" ht="15.75" customHeight="1" x14ac:dyDescent="0.35">
      <c r="A13" s="46" t="s">
        <v>27</v>
      </c>
      <c r="B13" s="104" t="s">
        <v>28</v>
      </c>
      <c r="C13" s="110" t="s">
        <v>73</v>
      </c>
      <c r="D13" s="107" t="s">
        <v>74</v>
      </c>
      <c r="E13" s="43"/>
      <c r="F13" s="88"/>
      <c r="G13" s="89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30" ht="15.75" customHeight="1" x14ac:dyDescent="0.35">
      <c r="A14" s="41" t="s">
        <v>29</v>
      </c>
      <c r="B14" s="103" t="s">
        <v>30</v>
      </c>
      <c r="C14" s="110" t="s">
        <v>75</v>
      </c>
      <c r="D14" s="43"/>
      <c r="E14" s="43"/>
      <c r="F14" s="88"/>
      <c r="G14" s="88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1:30" ht="15.75" customHeight="1" x14ac:dyDescent="0.35">
      <c r="A15" s="46" t="s">
        <v>31</v>
      </c>
      <c r="B15" s="105" t="s">
        <v>32</v>
      </c>
      <c r="C15" s="106"/>
      <c r="D15" s="43"/>
      <c r="E15" s="43"/>
      <c r="F15" s="88"/>
      <c r="G15" s="89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30" ht="15.75" customHeight="1" x14ac:dyDescent="0.35">
      <c r="A16" s="41" t="s">
        <v>33</v>
      </c>
      <c r="B16" s="105" t="s">
        <v>34</v>
      </c>
      <c r="C16" s="106"/>
      <c r="D16" s="43"/>
      <c r="E16" s="43"/>
      <c r="F16" s="88"/>
      <c r="G16" s="88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19" ht="15.75" customHeight="1" x14ac:dyDescent="0.35">
      <c r="A17" s="46">
        <v>3</v>
      </c>
      <c r="B17" s="42" t="s">
        <v>35</v>
      </c>
      <c r="C17" s="106"/>
      <c r="D17" s="43"/>
      <c r="E17" s="43"/>
      <c r="F17" s="48"/>
      <c r="G17" s="49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ht="15.75" customHeight="1" x14ac:dyDescent="0.35">
      <c r="A18" s="41">
        <v>4</v>
      </c>
      <c r="B18" s="42" t="s">
        <v>36</v>
      </c>
      <c r="C18" s="106"/>
      <c r="D18" s="43"/>
      <c r="E18" s="43"/>
      <c r="F18" s="88"/>
      <c r="G18" s="88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1:19" ht="15.75" customHeight="1" x14ac:dyDescent="0.3">
      <c r="A19" s="46">
        <v>5</v>
      </c>
      <c r="B19" s="42" t="s">
        <v>37</v>
      </c>
      <c r="C19" s="108" t="s">
        <v>77</v>
      </c>
      <c r="D19" s="109" t="s">
        <v>76</v>
      </c>
      <c r="E19" s="43"/>
      <c r="F19" s="90">
        <f>F11+F17+F18</f>
        <v>22.396000000000001</v>
      </c>
      <c r="G19" s="91">
        <f>G11+G17+G18</f>
        <v>21.93</v>
      </c>
      <c r="H19" s="51">
        <f t="shared" ref="H19:S19" si="0">H11+H17+H18</f>
        <v>25.414099999999998</v>
      </c>
      <c r="I19" s="51">
        <f t="shared" si="0"/>
        <v>25.436800000000002</v>
      </c>
      <c r="J19" s="51">
        <f t="shared" si="0"/>
        <v>25.443900000000003</v>
      </c>
      <c r="K19" s="51">
        <f t="shared" si="0"/>
        <v>25.445799999999998</v>
      </c>
      <c r="L19" s="51">
        <f t="shared" si="0"/>
        <v>25.446800000000003</v>
      </c>
      <c r="M19" s="51">
        <f t="shared" si="0"/>
        <v>25.448</v>
      </c>
      <c r="N19" s="51">
        <f t="shared" si="0"/>
        <v>25.449400000000004</v>
      </c>
      <c r="O19" s="51">
        <f t="shared" si="0"/>
        <v>25.451000000000001</v>
      </c>
      <c r="P19" s="51">
        <f t="shared" si="0"/>
        <v>25.453199999999995</v>
      </c>
      <c r="Q19" s="51">
        <f t="shared" si="0"/>
        <v>25.455400000000001</v>
      </c>
      <c r="R19" s="51">
        <f t="shared" si="0"/>
        <v>25.458199999999998</v>
      </c>
      <c r="S19" s="51">
        <f t="shared" si="0"/>
        <v>25.461100000000002</v>
      </c>
    </row>
    <row r="20" spans="1:19" ht="15.75" customHeight="1" x14ac:dyDescent="0.35">
      <c r="A20" s="41">
        <v>6</v>
      </c>
      <c r="B20" s="42" t="s">
        <v>38</v>
      </c>
      <c r="E20" s="43"/>
      <c r="F20" s="88"/>
      <c r="G20" s="88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19" ht="15.75" customHeight="1" x14ac:dyDescent="0.3">
      <c r="A21" s="46">
        <v>7</v>
      </c>
      <c r="B21" s="42" t="s">
        <v>39</v>
      </c>
      <c r="C21" s="108" t="s">
        <v>77</v>
      </c>
      <c r="D21" s="109" t="s">
        <v>78</v>
      </c>
      <c r="E21" s="43"/>
      <c r="F21" s="90">
        <f>F19+F20</f>
        <v>22.396000000000001</v>
      </c>
      <c r="G21" s="91">
        <f>G19+G20</f>
        <v>21.93</v>
      </c>
      <c r="H21" s="51">
        <f t="shared" ref="H21:S21" si="1">H19+H20</f>
        <v>25.414099999999998</v>
      </c>
      <c r="I21" s="51">
        <f>I19+I20</f>
        <v>25.436800000000002</v>
      </c>
      <c r="J21" s="51">
        <f t="shared" si="1"/>
        <v>25.443900000000003</v>
      </c>
      <c r="K21" s="51">
        <f t="shared" si="1"/>
        <v>25.445799999999998</v>
      </c>
      <c r="L21" s="51">
        <f t="shared" si="1"/>
        <v>25.446800000000003</v>
      </c>
      <c r="M21" s="51">
        <f t="shared" si="1"/>
        <v>25.448</v>
      </c>
      <c r="N21" s="51">
        <f t="shared" si="1"/>
        <v>25.449400000000004</v>
      </c>
      <c r="O21" s="51">
        <f t="shared" si="1"/>
        <v>25.451000000000001</v>
      </c>
      <c r="P21" s="51">
        <f t="shared" si="1"/>
        <v>25.453199999999995</v>
      </c>
      <c r="Q21" s="51">
        <f t="shared" si="1"/>
        <v>25.455400000000001</v>
      </c>
      <c r="R21" s="51">
        <f t="shared" si="1"/>
        <v>25.458199999999998</v>
      </c>
      <c r="S21" s="51">
        <f t="shared" si="1"/>
        <v>25.461100000000002</v>
      </c>
    </row>
    <row r="22" spans="1:19" ht="15.75" customHeight="1" x14ac:dyDescent="0.3">
      <c r="A22" s="41">
        <v>8</v>
      </c>
      <c r="B22" s="42" t="s">
        <v>40</v>
      </c>
      <c r="C22" s="108" t="s">
        <v>79</v>
      </c>
      <c r="D22" s="112" t="s">
        <v>80</v>
      </c>
      <c r="E22" s="43"/>
      <c r="F22" s="90">
        <f>F21*0.15</f>
        <v>3.3593999999999999</v>
      </c>
      <c r="G22" s="92">
        <f t="shared" ref="G22:S22" si="2">G21*0.15</f>
        <v>3.2894999999999999</v>
      </c>
      <c r="H22" s="50">
        <f t="shared" si="2"/>
        <v>3.8121149999999995</v>
      </c>
      <c r="I22" s="50">
        <f t="shared" si="2"/>
        <v>3.8155200000000002</v>
      </c>
      <c r="J22" s="50">
        <f t="shared" si="2"/>
        <v>3.8165850000000003</v>
      </c>
      <c r="K22" s="50">
        <f t="shared" si="2"/>
        <v>3.8168699999999998</v>
      </c>
      <c r="L22" s="50">
        <f t="shared" si="2"/>
        <v>3.8170200000000003</v>
      </c>
      <c r="M22" s="50">
        <f t="shared" si="2"/>
        <v>3.8171999999999997</v>
      </c>
      <c r="N22" s="50">
        <f t="shared" si="2"/>
        <v>3.8174100000000006</v>
      </c>
      <c r="O22" s="50">
        <f t="shared" si="2"/>
        <v>3.81765</v>
      </c>
      <c r="P22" s="50">
        <f t="shared" si="2"/>
        <v>3.817979999999999</v>
      </c>
      <c r="Q22" s="50">
        <f t="shared" si="2"/>
        <v>3.8183099999999999</v>
      </c>
      <c r="R22" s="50">
        <f t="shared" si="2"/>
        <v>3.8187299999999995</v>
      </c>
      <c r="S22" s="50">
        <f t="shared" si="2"/>
        <v>3.8191649999999999</v>
      </c>
    </row>
    <row r="23" spans="1:19" ht="15.75" customHeight="1" x14ac:dyDescent="0.35">
      <c r="A23" s="46">
        <v>9</v>
      </c>
      <c r="B23" s="42" t="s">
        <v>41</v>
      </c>
      <c r="C23" s="106"/>
      <c r="D23" s="111"/>
      <c r="E23" s="43"/>
      <c r="F23" s="88"/>
      <c r="G23" s="89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1:19" ht="15.75" customHeight="1" x14ac:dyDescent="0.35">
      <c r="A24" s="41">
        <v>10</v>
      </c>
      <c r="B24" s="42" t="s">
        <v>42</v>
      </c>
      <c r="C24" s="106"/>
      <c r="D24" s="111"/>
      <c r="E24" s="43"/>
      <c r="F24" s="88"/>
      <c r="G24" s="88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19" ht="15.75" customHeight="1" x14ac:dyDescent="0.3">
      <c r="A25" s="46">
        <v>11</v>
      </c>
      <c r="B25" s="42" t="s">
        <v>43</v>
      </c>
      <c r="C25" s="106"/>
      <c r="D25" s="111"/>
      <c r="E25" s="43"/>
      <c r="F25" s="90">
        <f>F21+F22+F23+F24</f>
        <v>25.755400000000002</v>
      </c>
      <c r="G25" s="91">
        <f>G21+G22+G23+G24</f>
        <v>25.2195</v>
      </c>
      <c r="H25" s="51">
        <f t="shared" ref="H25:S25" si="3">H21+H22+H23+H24</f>
        <v>29.226214999999996</v>
      </c>
      <c r="I25" s="51">
        <f t="shared" si="3"/>
        <v>29.252320000000001</v>
      </c>
      <c r="J25" s="51">
        <f t="shared" si="3"/>
        <v>29.260485000000003</v>
      </c>
      <c r="K25" s="51">
        <f t="shared" si="3"/>
        <v>29.26267</v>
      </c>
      <c r="L25" s="51">
        <f t="shared" si="3"/>
        <v>29.263820000000003</v>
      </c>
      <c r="M25" s="51">
        <f t="shared" si="3"/>
        <v>29.2652</v>
      </c>
      <c r="N25" s="51">
        <f t="shared" si="3"/>
        <v>29.266810000000007</v>
      </c>
      <c r="O25" s="51">
        <f t="shared" si="3"/>
        <v>29.268650000000001</v>
      </c>
      <c r="P25" s="51">
        <f t="shared" si="3"/>
        <v>29.271179999999994</v>
      </c>
      <c r="Q25" s="51">
        <f t="shared" si="3"/>
        <v>29.273710000000001</v>
      </c>
      <c r="R25" s="51">
        <f t="shared" si="3"/>
        <v>29.276929999999997</v>
      </c>
      <c r="S25" s="51">
        <f t="shared" si="3"/>
        <v>29.280265</v>
      </c>
    </row>
    <row r="26" spans="1:19" ht="15" customHeight="1" x14ac:dyDescent="0.35">
      <c r="A26" s="52"/>
      <c r="B26" s="53"/>
      <c r="C26" s="54"/>
      <c r="D26" s="54"/>
      <c r="E26" s="54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</row>
    <row r="27" spans="1:19" ht="15" customHeight="1" x14ac:dyDescent="0.35">
      <c r="A27" s="57" t="s">
        <v>6</v>
      </c>
      <c r="B27" s="117" t="s">
        <v>44</v>
      </c>
      <c r="C27" s="118"/>
      <c r="D27" s="118"/>
      <c r="E27" s="118"/>
      <c r="F27" s="58"/>
      <c r="G27" s="58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19" ht="15" customHeight="1" x14ac:dyDescent="0.35">
      <c r="A28" s="60"/>
      <c r="B28" s="119" t="s">
        <v>45</v>
      </c>
      <c r="C28" s="120"/>
      <c r="D28" s="120"/>
      <c r="E28" s="120"/>
      <c r="F28" s="61" t="s">
        <v>46</v>
      </c>
      <c r="G28" s="62"/>
      <c r="H28" s="38" t="s">
        <v>24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1:19" ht="15" customHeight="1" x14ac:dyDescent="0.35">
      <c r="A29" s="41">
        <v>12</v>
      </c>
      <c r="B29" s="121" t="s">
        <v>71</v>
      </c>
      <c r="C29" s="122"/>
      <c r="D29" s="122"/>
      <c r="E29" s="122"/>
      <c r="F29" s="93">
        <v>137.21</v>
      </c>
      <c r="G29" s="93">
        <v>135.52500000000001</v>
      </c>
      <c r="H29" s="44">
        <v>136.74590000000001</v>
      </c>
      <c r="I29" s="44">
        <v>136.59227000000001</v>
      </c>
      <c r="J29" s="44">
        <v>136.49868600000002</v>
      </c>
      <c r="K29" s="44">
        <v>136.37076099999999</v>
      </c>
      <c r="L29" s="44">
        <v>136.24251999999998</v>
      </c>
      <c r="M29" s="44">
        <v>136.115914</v>
      </c>
      <c r="N29" s="44">
        <v>135.98964599999999</v>
      </c>
      <c r="O29" s="44">
        <v>135.86520699999997</v>
      </c>
      <c r="P29" s="44">
        <v>135.743484</v>
      </c>
      <c r="Q29" s="44">
        <v>135.622364</v>
      </c>
      <c r="R29" s="44">
        <v>135.503444</v>
      </c>
      <c r="S29" s="44">
        <v>135.503444</v>
      </c>
    </row>
    <row r="30" spans="1:19" ht="15" customHeight="1" x14ac:dyDescent="0.35">
      <c r="A30" s="46" t="s">
        <v>47</v>
      </c>
      <c r="B30" s="115" t="s">
        <v>26</v>
      </c>
      <c r="C30" s="116"/>
      <c r="D30" s="116"/>
      <c r="E30" s="116"/>
      <c r="F30" s="94"/>
      <c r="G30" s="9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spans="1:19" ht="15" customHeight="1" x14ac:dyDescent="0.35">
      <c r="A31" s="46" t="s">
        <v>48</v>
      </c>
      <c r="B31" s="115" t="s">
        <v>28</v>
      </c>
      <c r="C31" s="116"/>
      <c r="D31" s="116"/>
      <c r="E31" s="116"/>
      <c r="F31" s="94"/>
      <c r="G31" s="9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1:19" ht="15" customHeight="1" x14ac:dyDescent="0.35">
      <c r="A32" s="41" t="s">
        <v>49</v>
      </c>
      <c r="B32" s="115" t="s">
        <v>30</v>
      </c>
      <c r="C32" s="116"/>
      <c r="D32" s="116"/>
      <c r="E32" s="116"/>
      <c r="F32" s="93"/>
      <c r="G32" s="93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</row>
    <row r="33" spans="1:19" ht="15" customHeight="1" x14ac:dyDescent="0.35">
      <c r="A33" s="46" t="s">
        <v>50</v>
      </c>
      <c r="B33" s="115" t="s">
        <v>32</v>
      </c>
      <c r="C33" s="116"/>
      <c r="D33" s="116"/>
      <c r="E33" s="116"/>
      <c r="F33" s="94"/>
      <c r="G33" s="9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1:19" ht="15" customHeight="1" x14ac:dyDescent="0.35">
      <c r="A34" s="41" t="s">
        <v>51</v>
      </c>
      <c r="B34" s="115" t="s">
        <v>34</v>
      </c>
      <c r="C34" s="116"/>
      <c r="D34" s="116"/>
      <c r="E34" s="116"/>
      <c r="F34" s="93"/>
      <c r="G34" s="93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</row>
    <row r="35" spans="1:19" ht="15" customHeight="1" x14ac:dyDescent="0.35">
      <c r="A35" s="46">
        <v>14</v>
      </c>
      <c r="B35" s="115" t="s">
        <v>35</v>
      </c>
      <c r="C35" s="116"/>
      <c r="D35" s="116"/>
      <c r="E35" s="116"/>
      <c r="F35" s="65"/>
      <c r="G35" s="65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1:19" ht="15" customHeight="1" x14ac:dyDescent="0.35">
      <c r="A36" s="41">
        <v>15</v>
      </c>
      <c r="B36" s="115" t="s">
        <v>36</v>
      </c>
      <c r="C36" s="116"/>
      <c r="D36" s="116"/>
      <c r="E36" s="116"/>
      <c r="F36" s="93"/>
      <c r="G36" s="93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</row>
    <row r="37" spans="1:19" ht="15" customHeight="1" x14ac:dyDescent="0.35">
      <c r="A37" s="46">
        <v>16</v>
      </c>
      <c r="B37" s="115" t="str">
        <f>B19</f>
        <v>Adjusted Demand: End-Use Customers</v>
      </c>
      <c r="C37" s="116"/>
      <c r="D37" s="116"/>
      <c r="E37" s="116"/>
      <c r="F37" s="95">
        <f>F29+F35+F36</f>
        <v>137.21</v>
      </c>
      <c r="G37" s="95">
        <f>G29+G35+G36</f>
        <v>135.52500000000001</v>
      </c>
      <c r="H37" s="66">
        <f>H29+H35+H36</f>
        <v>136.74590000000001</v>
      </c>
      <c r="I37" s="66">
        <f t="shared" ref="I37:S37" si="4">I29+I35+I36</f>
        <v>136.59227000000001</v>
      </c>
      <c r="J37" s="66">
        <f t="shared" si="4"/>
        <v>136.49868600000002</v>
      </c>
      <c r="K37" s="66">
        <f t="shared" si="4"/>
        <v>136.37076099999999</v>
      </c>
      <c r="L37" s="66">
        <f t="shared" si="4"/>
        <v>136.24251999999998</v>
      </c>
      <c r="M37" s="66">
        <f t="shared" si="4"/>
        <v>136.115914</v>
      </c>
      <c r="N37" s="66">
        <f t="shared" si="4"/>
        <v>135.98964599999999</v>
      </c>
      <c r="O37" s="66">
        <f t="shared" si="4"/>
        <v>135.86520699999997</v>
      </c>
      <c r="P37" s="66">
        <f t="shared" si="4"/>
        <v>135.743484</v>
      </c>
      <c r="Q37" s="66">
        <f t="shared" si="4"/>
        <v>135.622364</v>
      </c>
      <c r="R37" s="66">
        <f t="shared" si="4"/>
        <v>135.503444</v>
      </c>
      <c r="S37" s="66">
        <f t="shared" si="4"/>
        <v>135.503444</v>
      </c>
    </row>
    <row r="38" spans="1:19" ht="15" customHeight="1" x14ac:dyDescent="0.35">
      <c r="A38" s="41">
        <v>17</v>
      </c>
      <c r="B38" s="115" t="s">
        <v>42</v>
      </c>
      <c r="C38" s="116"/>
      <c r="D38" s="116"/>
      <c r="E38" s="116"/>
      <c r="F38" s="93"/>
      <c r="G38" s="93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</row>
    <row r="39" spans="1:19" ht="15" customHeight="1" x14ac:dyDescent="0.35">
      <c r="A39" s="46">
        <v>18</v>
      </c>
      <c r="B39" s="115" t="str">
        <f>B25</f>
        <v>Firm LSE Procurement Requirement</v>
      </c>
      <c r="C39" s="116"/>
      <c r="D39" s="116"/>
      <c r="E39" s="116"/>
      <c r="F39" s="95">
        <f t="shared" ref="F39:S39" si="5">SUM(F37:F38)</f>
        <v>137.21</v>
      </c>
      <c r="G39" s="95">
        <f t="shared" si="5"/>
        <v>135.52500000000001</v>
      </c>
      <c r="H39" s="66">
        <f t="shared" si="5"/>
        <v>136.74590000000001</v>
      </c>
      <c r="I39" s="66">
        <f t="shared" si="5"/>
        <v>136.59227000000001</v>
      </c>
      <c r="J39" s="66">
        <f t="shared" si="5"/>
        <v>136.49868600000002</v>
      </c>
      <c r="K39" s="66">
        <f t="shared" si="5"/>
        <v>136.37076099999999</v>
      </c>
      <c r="L39" s="66">
        <f t="shared" si="5"/>
        <v>136.24251999999998</v>
      </c>
      <c r="M39" s="66">
        <f t="shared" si="5"/>
        <v>136.115914</v>
      </c>
      <c r="N39" s="66">
        <f t="shared" si="5"/>
        <v>135.98964599999999</v>
      </c>
      <c r="O39" s="66">
        <f t="shared" si="5"/>
        <v>135.86520699999997</v>
      </c>
      <c r="P39" s="66">
        <f t="shared" si="5"/>
        <v>135.743484</v>
      </c>
      <c r="Q39" s="66">
        <f t="shared" si="5"/>
        <v>135.622364</v>
      </c>
      <c r="R39" s="66">
        <f t="shared" si="5"/>
        <v>135.503444</v>
      </c>
      <c r="S39" s="66">
        <f t="shared" si="5"/>
        <v>135.503444</v>
      </c>
    </row>
    <row r="40" spans="1:19" ht="15" customHeight="1" x14ac:dyDescent="0.35">
      <c r="A40" s="67"/>
      <c r="B40" s="53"/>
      <c r="C40" s="53"/>
      <c r="D40" s="53"/>
      <c r="E40" s="53"/>
      <c r="F40" s="55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68"/>
      <c r="R40" s="56"/>
      <c r="S40" s="68"/>
    </row>
    <row r="42" spans="1:19" x14ac:dyDescent="0.35">
      <c r="F42" s="71" t="s">
        <v>52</v>
      </c>
      <c r="G42" s="71" t="s">
        <v>52</v>
      </c>
    </row>
    <row r="43" spans="1:19" x14ac:dyDescent="0.35">
      <c r="A43" s="73" t="s">
        <v>6</v>
      </c>
      <c r="B43" s="74" t="s">
        <v>53</v>
      </c>
      <c r="C43" s="75"/>
      <c r="D43" s="75"/>
      <c r="E43" s="75"/>
      <c r="F43" s="76" t="s">
        <v>54</v>
      </c>
      <c r="G43" s="76" t="s">
        <v>55</v>
      </c>
      <c r="H43"/>
      <c r="I43"/>
      <c r="J43"/>
      <c r="K43"/>
    </row>
    <row r="44" spans="1:19" x14ac:dyDescent="0.35">
      <c r="A44" s="46">
        <v>19</v>
      </c>
      <c r="B44" s="42" t="s">
        <v>56</v>
      </c>
      <c r="C44" s="43"/>
      <c r="D44" s="43"/>
      <c r="E44" s="43"/>
      <c r="F44" s="96">
        <v>22.396000000000001</v>
      </c>
      <c r="G44" s="97">
        <v>21.93</v>
      </c>
      <c r="H44"/>
      <c r="I44"/>
      <c r="J44"/>
      <c r="K44"/>
    </row>
    <row r="45" spans="1:19" x14ac:dyDescent="0.35">
      <c r="A45" s="46">
        <v>20</v>
      </c>
      <c r="B45" s="42" t="s">
        <v>57</v>
      </c>
      <c r="C45" s="43"/>
      <c r="D45" s="43"/>
      <c r="E45" s="43"/>
      <c r="F45" s="98">
        <v>42979</v>
      </c>
      <c r="G45" s="98">
        <v>43438</v>
      </c>
      <c r="H45"/>
      <c r="I45"/>
      <c r="J45"/>
      <c r="K45"/>
    </row>
    <row r="46" spans="1:19" x14ac:dyDescent="0.35">
      <c r="A46" s="46">
        <v>21</v>
      </c>
      <c r="B46" s="42" t="s">
        <v>60</v>
      </c>
      <c r="C46" s="43"/>
      <c r="D46" s="43"/>
      <c r="E46" s="43"/>
      <c r="F46" s="99">
        <v>17</v>
      </c>
      <c r="G46" s="99">
        <v>18</v>
      </c>
      <c r="H46"/>
      <c r="I46"/>
      <c r="J46"/>
      <c r="K46"/>
    </row>
    <row r="47" spans="1:19" x14ac:dyDescent="0.35">
      <c r="A47" s="46">
        <v>22</v>
      </c>
      <c r="B47" s="42" t="s">
        <v>61</v>
      </c>
      <c r="C47" s="43"/>
      <c r="D47" s="43"/>
      <c r="E47" s="43"/>
      <c r="F47" s="97">
        <v>0</v>
      </c>
      <c r="G47" s="97">
        <v>0</v>
      </c>
      <c r="H47"/>
      <c r="I47"/>
      <c r="J47"/>
      <c r="K47"/>
    </row>
    <row r="48" spans="1:19" x14ac:dyDescent="0.35">
      <c r="A48" s="46">
        <v>23</v>
      </c>
      <c r="B48" s="42" t="s">
        <v>62</v>
      </c>
      <c r="C48" s="43"/>
      <c r="D48" s="43"/>
      <c r="E48" s="43"/>
      <c r="F48" s="97">
        <v>0</v>
      </c>
      <c r="G48" s="97">
        <v>0</v>
      </c>
      <c r="H48"/>
      <c r="I48"/>
      <c r="J48"/>
      <c r="K48"/>
    </row>
    <row r="49" spans="1:11" x14ac:dyDescent="0.35">
      <c r="A49" s="46">
        <v>24</v>
      </c>
      <c r="B49" s="42" t="s">
        <v>63</v>
      </c>
      <c r="C49" s="43"/>
      <c r="D49" s="43"/>
      <c r="E49" s="43"/>
      <c r="F49" s="97">
        <v>0</v>
      </c>
      <c r="G49" s="97">
        <v>0</v>
      </c>
      <c r="K49"/>
    </row>
    <row r="50" spans="1:11" x14ac:dyDescent="0.35">
      <c r="A50" s="46">
        <v>25</v>
      </c>
      <c r="B50" s="42" t="s">
        <v>64</v>
      </c>
      <c r="C50" s="43"/>
      <c r="D50" s="43"/>
      <c r="E50" s="43"/>
      <c r="F50" s="100">
        <f>F44+F47+F48+F49</f>
        <v>22.396000000000001</v>
      </c>
      <c r="G50" s="100">
        <f>G44+G47+G48+G49</f>
        <v>21.93</v>
      </c>
      <c r="K50"/>
    </row>
    <row r="51" spans="1:11" x14ac:dyDescent="0.35">
      <c r="F51" s="77"/>
      <c r="G51" s="72"/>
    </row>
    <row r="52" spans="1:11" x14ac:dyDescent="0.35">
      <c r="A52" s="78" t="s">
        <v>65</v>
      </c>
      <c r="B52" s="79" t="s">
        <v>66</v>
      </c>
      <c r="C52" s="79"/>
      <c r="D52" s="79"/>
      <c r="E52" s="79"/>
      <c r="F52" s="77"/>
      <c r="G52" s="72"/>
    </row>
    <row r="53" spans="1:11" x14ac:dyDescent="0.35">
      <c r="A53" s="80" t="s">
        <v>67</v>
      </c>
      <c r="B53" s="81"/>
      <c r="C53" s="82"/>
      <c r="D53" s="2"/>
      <c r="E53" s="2"/>
      <c r="F53" s="1"/>
      <c r="G53" s="3"/>
      <c r="H53" s="4"/>
    </row>
    <row r="54" spans="1:11" x14ac:dyDescent="0.35">
      <c r="A54" s="80" t="s">
        <v>67</v>
      </c>
      <c r="B54" s="81"/>
      <c r="C54" s="82"/>
      <c r="D54" s="2"/>
      <c r="E54" s="2"/>
      <c r="F54" s="1"/>
      <c r="G54" s="3"/>
      <c r="H54" s="4"/>
    </row>
  </sheetData>
  <mergeCells count="13">
    <mergeCell ref="B32:E32"/>
    <mergeCell ref="B27:E27"/>
    <mergeCell ref="B28:E28"/>
    <mergeCell ref="B29:E29"/>
    <mergeCell ref="B30:E30"/>
    <mergeCell ref="B31:E31"/>
    <mergeCell ref="B39:E39"/>
    <mergeCell ref="B33:E33"/>
    <mergeCell ref="B34:E34"/>
    <mergeCell ref="B35:E35"/>
    <mergeCell ref="B36:E36"/>
    <mergeCell ref="B37:E37"/>
    <mergeCell ref="B38:E38"/>
  </mergeCells>
  <dataValidations count="5">
    <dataValidation type="textLength" operator="equal" allowBlank="1" showInputMessage="1" showErrorMessage="1" error="No data entry allowed in this cell" sqref="F17:G17 F19:S19">
      <formula1>0</formula1>
    </dataValidation>
    <dataValidation type="textLength" operator="equal" allowBlank="1" showInputMessage="1" showErrorMessage="1" error="Data entry is not allowed in this cell." sqref="F21:S21 F25:S25 F37:S37 F50:G50">
      <formula1>0</formula1>
    </dataValidation>
    <dataValidation type="textLength" operator="equal" allowBlank="1" showInputMessage="1" showErrorMessage="1" error="Data entry not allowed in this cell." sqref="F22:S22">
      <formula1>0</formula1>
    </dataValidation>
    <dataValidation type="textLength" operator="equal" allowBlank="1" showInputMessage="1" showErrorMessage="1" error="Data entry in this cell is not allowed." sqref="F35:G35">
      <formula1>0</formula1>
    </dataValidation>
    <dataValidation type="textLength" operator="equal" allowBlank="1" showInputMessage="1" showErrorMessage="1" error="Data entry in this field is not allowed." sqref="F39:S39">
      <formula1>0</formula1>
    </dataValidation>
  </dataValidations>
  <printOptions horizontalCentered="1"/>
  <pageMargins left="0.44" right="0.5" top="0.52" bottom="0.42" header="0.52" footer="0.4"/>
  <pageSetup scale="63" fitToWidth="0" pageOrder="overThenDown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D54"/>
  <sheetViews>
    <sheetView showGridLines="0" zoomScale="90" zoomScaleNormal="90" workbookViewId="0">
      <selection activeCell="C20" sqref="C20"/>
    </sheetView>
  </sheetViews>
  <sheetFormatPr defaultColWidth="9" defaultRowHeight="15.5" x14ac:dyDescent="0.35"/>
  <cols>
    <col min="1" max="1" width="4.5" style="69" customWidth="1"/>
    <col min="2" max="2" width="53.58203125" style="70" customWidth="1"/>
    <col min="3" max="5" width="11.33203125" style="70" customWidth="1"/>
    <col min="6" max="6" width="9.75" style="69" customWidth="1"/>
    <col min="7" max="7" width="9.75" style="77" customWidth="1"/>
    <col min="8" max="19" width="9.75" style="72" customWidth="1"/>
    <col min="20" max="21" width="11.33203125" style="45" customWidth="1"/>
    <col min="22" max="34" width="9.75" style="45" customWidth="1"/>
    <col min="35" max="133" width="7.08203125" style="45" customWidth="1"/>
    <col min="134" max="16384" width="9" style="45"/>
  </cols>
  <sheetData>
    <row r="1" spans="1:30" s="5" customFormat="1" x14ac:dyDescent="0.35">
      <c r="A1" s="1"/>
      <c r="B1" s="2" t="s">
        <v>0</v>
      </c>
      <c r="C1" s="2"/>
      <c r="D1" s="2"/>
      <c r="E1" s="2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30" s="5" customFormat="1" x14ac:dyDescent="0.35">
      <c r="A2" s="1"/>
      <c r="B2" s="2" t="s">
        <v>1</v>
      </c>
      <c r="C2" s="2"/>
      <c r="D2" s="2"/>
      <c r="E2" s="2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8" customFormat="1" x14ac:dyDescent="0.35">
      <c r="A3" s="6"/>
      <c r="B3" s="7" t="s">
        <v>2</v>
      </c>
      <c r="C3" s="7"/>
      <c r="D3" s="7"/>
    </row>
    <row r="4" spans="1:30" s="8" customFormat="1" x14ac:dyDescent="0.35">
      <c r="A4" s="6"/>
      <c r="B4" s="9" t="s">
        <v>3</v>
      </c>
      <c r="C4" s="9"/>
      <c r="D4" s="10"/>
      <c r="E4" s="10"/>
      <c r="F4" s="1"/>
      <c r="G4" s="1"/>
    </row>
    <row r="5" spans="1:30" s="8" customFormat="1" x14ac:dyDescent="0.35">
      <c r="A5" s="6"/>
      <c r="B5" s="9"/>
      <c r="C5" s="11"/>
      <c r="D5" s="10"/>
      <c r="E5" s="10"/>
      <c r="F5"/>
      <c r="G5"/>
      <c r="H5"/>
      <c r="I5"/>
      <c r="J5"/>
      <c r="K5"/>
      <c r="L5"/>
      <c r="M5"/>
      <c r="N5"/>
    </row>
    <row r="6" spans="1:30" s="8" customFormat="1" ht="15.75" customHeight="1" x14ac:dyDescent="0.35">
      <c r="B6" s="2" t="s">
        <v>68</v>
      </c>
      <c r="C6" s="2"/>
      <c r="D6" s="2"/>
      <c r="E6" s="2"/>
      <c r="F6"/>
      <c r="G6"/>
      <c r="H6"/>
      <c r="I6"/>
      <c r="J6"/>
      <c r="K6"/>
      <c r="L6"/>
      <c r="M6"/>
      <c r="N6"/>
      <c r="O6" s="13"/>
      <c r="P6" s="13"/>
      <c r="Q6" s="13"/>
      <c r="R6" s="13"/>
      <c r="S6" s="13"/>
      <c r="W6" s="14"/>
      <c r="X6" s="12"/>
      <c r="Y6" s="11"/>
      <c r="Z6" s="11"/>
      <c r="AA6" s="11"/>
      <c r="AB6" s="15"/>
    </row>
    <row r="7" spans="1:30" s="8" customFormat="1" x14ac:dyDescent="0.35">
      <c r="B7" s="16"/>
      <c r="C7" s="85"/>
      <c r="D7" s="86"/>
      <c r="E7" s="86" t="s">
        <v>69</v>
      </c>
      <c r="F7" s="87"/>
      <c r="G7" s="87"/>
      <c r="H7" s="87"/>
      <c r="I7" s="17"/>
      <c r="J7" s="17"/>
      <c r="L7" s="18"/>
      <c r="M7" s="18"/>
      <c r="N7" s="18"/>
      <c r="O7" s="18"/>
      <c r="P7" s="18"/>
      <c r="Q7" s="18"/>
      <c r="R7" s="18"/>
      <c r="S7" s="18"/>
      <c r="W7" s="19"/>
      <c r="X7" s="20"/>
      <c r="Y7" s="20"/>
    </row>
    <row r="8" spans="1:30" s="8" customFormat="1" x14ac:dyDescent="0.35">
      <c r="B8" s="21"/>
      <c r="C8" s="21"/>
      <c r="D8" s="21"/>
      <c r="E8" s="21"/>
      <c r="F8" s="22"/>
      <c r="G8" s="23" t="s">
        <v>4</v>
      </c>
      <c r="H8" s="24"/>
      <c r="I8" s="25"/>
      <c r="J8" s="25"/>
      <c r="K8" s="26" t="s">
        <v>5</v>
      </c>
      <c r="L8" s="15"/>
      <c r="M8" s="15"/>
      <c r="N8" s="15"/>
      <c r="O8" s="15"/>
      <c r="P8" s="15"/>
      <c r="Q8" s="15"/>
      <c r="R8" s="15"/>
      <c r="S8" s="15"/>
      <c r="W8" s="27"/>
      <c r="AA8" s="26"/>
      <c r="AB8" s="15"/>
      <c r="AC8" s="15"/>
      <c r="AD8" s="15"/>
    </row>
    <row r="9" spans="1:30" s="32" customFormat="1" ht="31.5" customHeight="1" x14ac:dyDescent="0.35">
      <c r="A9" s="28" t="s">
        <v>6</v>
      </c>
      <c r="B9" s="29" t="s">
        <v>7</v>
      </c>
      <c r="C9" s="30"/>
      <c r="D9" s="30"/>
      <c r="E9" s="30"/>
      <c r="F9" s="31" t="s">
        <v>8</v>
      </c>
      <c r="G9" s="31" t="s">
        <v>9</v>
      </c>
      <c r="H9" s="31" t="s">
        <v>10</v>
      </c>
      <c r="I9" s="31" t="s">
        <v>11</v>
      </c>
      <c r="J9" s="31" t="s">
        <v>12</v>
      </c>
      <c r="K9" s="31" t="s">
        <v>13</v>
      </c>
      <c r="L9" s="31" t="s">
        <v>14</v>
      </c>
      <c r="M9" s="31" t="s">
        <v>15</v>
      </c>
      <c r="N9" s="31" t="s">
        <v>16</v>
      </c>
      <c r="O9" s="31" t="s">
        <v>17</v>
      </c>
      <c r="P9" s="31" t="s">
        <v>18</v>
      </c>
      <c r="Q9" s="31" t="s">
        <v>19</v>
      </c>
      <c r="R9" s="31" t="s">
        <v>20</v>
      </c>
      <c r="S9" s="31" t="s">
        <v>21</v>
      </c>
    </row>
    <row r="10" spans="1:30" s="40" customFormat="1" ht="15.75" customHeight="1" x14ac:dyDescent="0.35">
      <c r="A10" s="33"/>
      <c r="B10" s="83" t="s">
        <v>22</v>
      </c>
      <c r="C10" s="84"/>
      <c r="D10" s="84"/>
      <c r="E10" s="84"/>
      <c r="F10" s="36" t="s">
        <v>23</v>
      </c>
      <c r="G10" s="37"/>
      <c r="H10" s="38" t="s">
        <v>24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30" ht="15.75" customHeight="1" x14ac:dyDescent="0.35">
      <c r="A11" s="41">
        <v>1</v>
      </c>
      <c r="B11" s="102" t="s">
        <v>72</v>
      </c>
      <c r="C11"/>
      <c r="D11"/>
      <c r="E11"/>
      <c r="F11" s="88">
        <v>182.54599999999999</v>
      </c>
      <c r="G11" s="88">
        <v>155.43700000000001</v>
      </c>
      <c r="H11" s="44">
        <v>170.9016</v>
      </c>
      <c r="I11" s="44">
        <v>169.11190000000005</v>
      </c>
      <c r="J11" s="44">
        <v>167.22309999999999</v>
      </c>
      <c r="K11" s="44">
        <v>165.33319999999998</v>
      </c>
      <c r="L11" s="44">
        <v>163.44310000000002</v>
      </c>
      <c r="M11" s="44">
        <v>161.5531</v>
      </c>
      <c r="N11" s="44">
        <v>159.66300000000001</v>
      </c>
      <c r="O11" s="44">
        <v>157.77279999999996</v>
      </c>
      <c r="P11" s="44">
        <v>155.88249999999999</v>
      </c>
      <c r="Q11" s="44">
        <v>153.99250000000001</v>
      </c>
      <c r="R11" s="44">
        <v>152.10230000000001</v>
      </c>
      <c r="S11" s="44">
        <v>150.2123</v>
      </c>
    </row>
    <row r="12" spans="1:30" ht="15.75" customHeight="1" x14ac:dyDescent="0.35">
      <c r="A12" s="46" t="s">
        <v>25</v>
      </c>
      <c r="B12" s="104" t="s">
        <v>26</v>
      </c>
      <c r="C12" s="43"/>
      <c r="D12" s="43"/>
      <c r="E12" s="43"/>
      <c r="F12" s="88"/>
      <c r="G12" s="89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30" ht="15.75" customHeight="1" x14ac:dyDescent="0.35">
      <c r="A13" s="46" t="s">
        <v>27</v>
      </c>
      <c r="B13" s="104" t="s">
        <v>28</v>
      </c>
      <c r="C13" s="110" t="s">
        <v>73</v>
      </c>
      <c r="D13" s="107" t="s">
        <v>74</v>
      </c>
      <c r="E13" s="43"/>
      <c r="F13" s="88"/>
      <c r="G13" s="89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30" ht="15.75" customHeight="1" x14ac:dyDescent="0.35">
      <c r="A14" s="41" t="s">
        <v>29</v>
      </c>
      <c r="B14" s="103" t="s">
        <v>30</v>
      </c>
      <c r="C14" s="110" t="s">
        <v>75</v>
      </c>
      <c r="D14" s="43"/>
      <c r="E14" s="43"/>
      <c r="F14" s="88"/>
      <c r="G14" s="88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1:30" ht="15.75" customHeight="1" x14ac:dyDescent="0.35">
      <c r="A15" s="46" t="s">
        <v>31</v>
      </c>
      <c r="B15" s="105" t="s">
        <v>32</v>
      </c>
      <c r="C15" s="106"/>
      <c r="D15" s="43"/>
      <c r="E15" s="43"/>
      <c r="F15" s="88"/>
      <c r="G15" s="89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30" ht="15.75" customHeight="1" x14ac:dyDescent="0.35">
      <c r="A16" s="41" t="s">
        <v>33</v>
      </c>
      <c r="B16" s="105" t="s">
        <v>34</v>
      </c>
      <c r="C16" s="106"/>
      <c r="D16" s="43"/>
      <c r="E16" s="43"/>
      <c r="F16" s="88"/>
      <c r="G16" s="88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19" ht="15.75" customHeight="1" x14ac:dyDescent="0.35">
      <c r="A17" s="46">
        <v>3</v>
      </c>
      <c r="B17" s="42" t="s">
        <v>35</v>
      </c>
      <c r="C17" s="106"/>
      <c r="D17" s="43"/>
      <c r="E17" s="43"/>
      <c r="F17" s="48"/>
      <c r="G17" s="49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ht="15.75" customHeight="1" x14ac:dyDescent="0.35">
      <c r="A18" s="41">
        <v>4</v>
      </c>
      <c r="B18" s="42" t="s">
        <v>36</v>
      </c>
      <c r="C18" s="106"/>
      <c r="D18" s="43"/>
      <c r="E18" s="43"/>
      <c r="F18" s="88"/>
      <c r="G18" s="88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1:19" ht="15.75" customHeight="1" x14ac:dyDescent="0.3">
      <c r="A19" s="46">
        <v>5</v>
      </c>
      <c r="B19" s="42" t="s">
        <v>37</v>
      </c>
      <c r="C19" s="108" t="s">
        <v>77</v>
      </c>
      <c r="D19" s="109" t="s">
        <v>76</v>
      </c>
      <c r="E19" s="43"/>
      <c r="F19" s="90">
        <f>F11+F17+F18</f>
        <v>182.54599999999999</v>
      </c>
      <c r="G19" s="91">
        <f>G11+G17+G18</f>
        <v>155.43700000000001</v>
      </c>
      <c r="H19" s="51">
        <f t="shared" ref="H19:S19" si="0">H11+H17+H18</f>
        <v>170.9016</v>
      </c>
      <c r="I19" s="51">
        <f t="shared" si="0"/>
        <v>169.11190000000005</v>
      </c>
      <c r="J19" s="51">
        <f t="shared" si="0"/>
        <v>167.22309999999999</v>
      </c>
      <c r="K19" s="51">
        <f t="shared" si="0"/>
        <v>165.33319999999998</v>
      </c>
      <c r="L19" s="51">
        <f t="shared" si="0"/>
        <v>163.44310000000002</v>
      </c>
      <c r="M19" s="51">
        <f t="shared" si="0"/>
        <v>161.5531</v>
      </c>
      <c r="N19" s="51">
        <f t="shared" si="0"/>
        <v>159.66300000000001</v>
      </c>
      <c r="O19" s="51">
        <f t="shared" si="0"/>
        <v>157.77279999999996</v>
      </c>
      <c r="P19" s="51">
        <f t="shared" si="0"/>
        <v>155.88249999999999</v>
      </c>
      <c r="Q19" s="51">
        <f t="shared" si="0"/>
        <v>153.99250000000001</v>
      </c>
      <c r="R19" s="51">
        <f t="shared" si="0"/>
        <v>152.10230000000001</v>
      </c>
      <c r="S19" s="51">
        <f t="shared" si="0"/>
        <v>150.2123</v>
      </c>
    </row>
    <row r="20" spans="1:19" ht="15.75" customHeight="1" x14ac:dyDescent="0.35">
      <c r="A20" s="41">
        <v>6</v>
      </c>
      <c r="B20" s="42" t="s">
        <v>38</v>
      </c>
      <c r="E20" s="43"/>
      <c r="F20" s="88"/>
      <c r="G20" s="88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19" ht="15.75" customHeight="1" x14ac:dyDescent="0.3">
      <c r="A21" s="46">
        <v>7</v>
      </c>
      <c r="B21" s="42" t="s">
        <v>39</v>
      </c>
      <c r="C21" s="108" t="s">
        <v>77</v>
      </c>
      <c r="D21" s="109" t="s">
        <v>78</v>
      </c>
      <c r="E21" s="43"/>
      <c r="F21" s="90">
        <f>F19+F20</f>
        <v>182.54599999999999</v>
      </c>
      <c r="G21" s="91">
        <f>G19+G20</f>
        <v>155.43700000000001</v>
      </c>
      <c r="H21" s="51">
        <f t="shared" ref="H21:S21" si="1">H19+H20</f>
        <v>170.9016</v>
      </c>
      <c r="I21" s="51">
        <f>I19+I20</f>
        <v>169.11190000000005</v>
      </c>
      <c r="J21" s="51">
        <f t="shared" si="1"/>
        <v>167.22309999999999</v>
      </c>
      <c r="K21" s="51">
        <f t="shared" si="1"/>
        <v>165.33319999999998</v>
      </c>
      <c r="L21" s="51">
        <f t="shared" si="1"/>
        <v>163.44310000000002</v>
      </c>
      <c r="M21" s="51">
        <f t="shared" si="1"/>
        <v>161.5531</v>
      </c>
      <c r="N21" s="51">
        <f t="shared" si="1"/>
        <v>159.66300000000001</v>
      </c>
      <c r="O21" s="51">
        <f t="shared" si="1"/>
        <v>157.77279999999996</v>
      </c>
      <c r="P21" s="51">
        <f t="shared" si="1"/>
        <v>155.88249999999999</v>
      </c>
      <c r="Q21" s="51">
        <f t="shared" si="1"/>
        <v>153.99250000000001</v>
      </c>
      <c r="R21" s="51">
        <f t="shared" si="1"/>
        <v>152.10230000000001</v>
      </c>
      <c r="S21" s="51">
        <f t="shared" si="1"/>
        <v>150.2123</v>
      </c>
    </row>
    <row r="22" spans="1:19" ht="15.75" customHeight="1" x14ac:dyDescent="0.3">
      <c r="A22" s="41">
        <v>8</v>
      </c>
      <c r="B22" s="42" t="s">
        <v>40</v>
      </c>
      <c r="C22" s="108" t="s">
        <v>79</v>
      </c>
      <c r="D22" s="112" t="s">
        <v>80</v>
      </c>
      <c r="E22" s="43"/>
      <c r="F22" s="90">
        <f>F21*0.15</f>
        <v>27.381899999999998</v>
      </c>
      <c r="G22" s="92">
        <f t="shared" ref="G22:S22" si="2">G21*0.15</f>
        <v>23.315550000000002</v>
      </c>
      <c r="H22" s="50">
        <f t="shared" si="2"/>
        <v>25.63524</v>
      </c>
      <c r="I22" s="50">
        <f t="shared" si="2"/>
        <v>25.366785000000007</v>
      </c>
      <c r="J22" s="50">
        <f t="shared" si="2"/>
        <v>25.083464999999997</v>
      </c>
      <c r="K22" s="50">
        <f t="shared" si="2"/>
        <v>24.799979999999994</v>
      </c>
      <c r="L22" s="50">
        <f t="shared" si="2"/>
        <v>24.516465</v>
      </c>
      <c r="M22" s="50">
        <f t="shared" si="2"/>
        <v>24.232965</v>
      </c>
      <c r="N22" s="50">
        <f t="shared" si="2"/>
        <v>23.949450000000002</v>
      </c>
      <c r="O22" s="50">
        <f t="shared" si="2"/>
        <v>23.665919999999993</v>
      </c>
      <c r="P22" s="50">
        <f t="shared" si="2"/>
        <v>23.382375</v>
      </c>
      <c r="Q22" s="50">
        <f t="shared" si="2"/>
        <v>23.098875</v>
      </c>
      <c r="R22" s="50">
        <f t="shared" si="2"/>
        <v>22.815345000000001</v>
      </c>
      <c r="S22" s="50">
        <f t="shared" si="2"/>
        <v>22.531845000000001</v>
      </c>
    </row>
    <row r="23" spans="1:19" ht="15.75" customHeight="1" x14ac:dyDescent="0.35">
      <c r="A23" s="46">
        <v>9</v>
      </c>
      <c r="B23" s="42" t="s">
        <v>41</v>
      </c>
      <c r="C23" s="106"/>
      <c r="D23" s="111"/>
      <c r="E23" s="43"/>
      <c r="F23" s="88"/>
      <c r="G23" s="89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1:19" ht="15.75" customHeight="1" x14ac:dyDescent="0.35">
      <c r="A24" s="41">
        <v>10</v>
      </c>
      <c r="B24" s="42" t="s">
        <v>42</v>
      </c>
      <c r="C24" s="106"/>
      <c r="D24" s="111"/>
      <c r="E24" s="43"/>
      <c r="F24" s="88"/>
      <c r="G24" s="88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19" ht="15.75" customHeight="1" x14ac:dyDescent="0.3">
      <c r="A25" s="46">
        <v>11</v>
      </c>
      <c r="B25" s="42" t="s">
        <v>43</v>
      </c>
      <c r="C25" s="106"/>
      <c r="D25" s="111"/>
      <c r="E25" s="43"/>
      <c r="F25" s="90">
        <f>F21+F22+F23+F24</f>
        <v>209.92789999999999</v>
      </c>
      <c r="G25" s="91">
        <f>G21+G22+G23+G24</f>
        <v>178.75255000000001</v>
      </c>
      <c r="H25" s="51">
        <f t="shared" ref="H25:S25" si="3">H21+H22+H23+H24</f>
        <v>196.53684000000001</v>
      </c>
      <c r="I25" s="51">
        <f t="shared" si="3"/>
        <v>194.47868500000004</v>
      </c>
      <c r="J25" s="51">
        <f t="shared" si="3"/>
        <v>192.30656499999998</v>
      </c>
      <c r="K25" s="51">
        <f t="shared" si="3"/>
        <v>190.13317999999998</v>
      </c>
      <c r="L25" s="51">
        <f t="shared" si="3"/>
        <v>187.95956500000003</v>
      </c>
      <c r="M25" s="51">
        <f t="shared" si="3"/>
        <v>185.78606500000001</v>
      </c>
      <c r="N25" s="51">
        <f t="shared" si="3"/>
        <v>183.61245000000002</v>
      </c>
      <c r="O25" s="51">
        <f t="shared" si="3"/>
        <v>181.43871999999996</v>
      </c>
      <c r="P25" s="51">
        <f t="shared" si="3"/>
        <v>179.26487499999999</v>
      </c>
      <c r="Q25" s="51">
        <f t="shared" si="3"/>
        <v>177.091375</v>
      </c>
      <c r="R25" s="51">
        <f t="shared" si="3"/>
        <v>174.91764500000002</v>
      </c>
      <c r="S25" s="51">
        <f t="shared" si="3"/>
        <v>172.744145</v>
      </c>
    </row>
    <row r="26" spans="1:19" ht="15" customHeight="1" x14ac:dyDescent="0.35">
      <c r="A26" s="52"/>
      <c r="B26" s="53"/>
      <c r="C26" s="54"/>
      <c r="D26" s="54"/>
      <c r="E26" s="54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</row>
    <row r="27" spans="1:19" ht="15" customHeight="1" x14ac:dyDescent="0.35">
      <c r="A27" s="57" t="s">
        <v>6</v>
      </c>
      <c r="B27" s="117" t="s">
        <v>44</v>
      </c>
      <c r="C27" s="118"/>
      <c r="D27" s="118"/>
      <c r="E27" s="118"/>
      <c r="F27" s="58"/>
      <c r="G27" s="58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19" ht="15" customHeight="1" x14ac:dyDescent="0.35">
      <c r="A28" s="60"/>
      <c r="B28" s="119" t="s">
        <v>45</v>
      </c>
      <c r="C28" s="120"/>
      <c r="D28" s="120"/>
      <c r="E28" s="120"/>
      <c r="F28" s="61" t="s">
        <v>46</v>
      </c>
      <c r="G28" s="62"/>
      <c r="H28" s="38" t="s">
        <v>24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1:19" ht="15" customHeight="1" x14ac:dyDescent="0.35">
      <c r="A29" s="41">
        <v>12</v>
      </c>
      <c r="B29" s="121" t="s">
        <v>71</v>
      </c>
      <c r="C29" s="122"/>
      <c r="D29" s="122"/>
      <c r="E29" s="122"/>
      <c r="F29" s="93">
        <v>946.649</v>
      </c>
      <c r="G29" s="93">
        <v>906.25099999999998</v>
      </c>
      <c r="H29" s="44">
        <v>918.89011999999991</v>
      </c>
      <c r="I29" s="44">
        <v>912.35084000000018</v>
      </c>
      <c r="J29" s="44">
        <v>905.66389800000013</v>
      </c>
      <c r="K29" s="44">
        <v>899.29075499999999</v>
      </c>
      <c r="L29" s="44">
        <v>893.25089800000001</v>
      </c>
      <c r="M29" s="44">
        <v>887.55703200000005</v>
      </c>
      <c r="N29" s="44">
        <v>882.16759000000002</v>
      </c>
      <c r="O29" s="44">
        <v>877.1506139999999</v>
      </c>
      <c r="P29" s="44">
        <v>872.50282100000015</v>
      </c>
      <c r="Q29" s="44">
        <v>868.23930499999994</v>
      </c>
      <c r="R29" s="44">
        <v>864.23362300000008</v>
      </c>
      <c r="S29" s="44">
        <v>864.23362300000008</v>
      </c>
    </row>
    <row r="30" spans="1:19" ht="15" customHeight="1" x14ac:dyDescent="0.35">
      <c r="A30" s="46" t="s">
        <v>47</v>
      </c>
      <c r="B30" s="115" t="s">
        <v>26</v>
      </c>
      <c r="C30" s="116"/>
      <c r="D30" s="116"/>
      <c r="E30" s="116"/>
      <c r="F30" s="94"/>
      <c r="G30" s="9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spans="1:19" ht="15" customHeight="1" x14ac:dyDescent="0.35">
      <c r="A31" s="46" t="s">
        <v>48</v>
      </c>
      <c r="B31" s="115" t="s">
        <v>28</v>
      </c>
      <c r="C31" s="116"/>
      <c r="D31" s="116"/>
      <c r="E31" s="116"/>
      <c r="F31" s="94"/>
      <c r="G31" s="9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1:19" ht="15" customHeight="1" x14ac:dyDescent="0.35">
      <c r="A32" s="41" t="s">
        <v>49</v>
      </c>
      <c r="B32" s="115" t="s">
        <v>30</v>
      </c>
      <c r="C32" s="116"/>
      <c r="D32" s="116"/>
      <c r="E32" s="116"/>
      <c r="F32" s="93"/>
      <c r="G32" s="93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</row>
    <row r="33" spans="1:19" ht="15" customHeight="1" x14ac:dyDescent="0.35">
      <c r="A33" s="46" t="s">
        <v>50</v>
      </c>
      <c r="B33" s="115" t="s">
        <v>32</v>
      </c>
      <c r="C33" s="116"/>
      <c r="D33" s="116"/>
      <c r="E33" s="116"/>
      <c r="F33" s="94"/>
      <c r="G33" s="9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1:19" ht="15" customHeight="1" x14ac:dyDescent="0.35">
      <c r="A34" s="41" t="s">
        <v>51</v>
      </c>
      <c r="B34" s="115" t="s">
        <v>34</v>
      </c>
      <c r="C34" s="116"/>
      <c r="D34" s="116"/>
      <c r="E34" s="116"/>
      <c r="F34" s="93"/>
      <c r="G34" s="93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</row>
    <row r="35" spans="1:19" ht="15" customHeight="1" x14ac:dyDescent="0.35">
      <c r="A35" s="46">
        <v>14</v>
      </c>
      <c r="B35" s="115" t="s">
        <v>35</v>
      </c>
      <c r="C35" s="116"/>
      <c r="D35" s="116"/>
      <c r="E35" s="116"/>
      <c r="F35" s="65"/>
      <c r="G35" s="65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1:19" ht="15" customHeight="1" x14ac:dyDescent="0.35">
      <c r="A36" s="41">
        <v>15</v>
      </c>
      <c r="B36" s="115" t="s">
        <v>36</v>
      </c>
      <c r="C36" s="116"/>
      <c r="D36" s="116"/>
      <c r="E36" s="116"/>
      <c r="F36" s="93"/>
      <c r="G36" s="93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</row>
    <row r="37" spans="1:19" ht="15" customHeight="1" x14ac:dyDescent="0.35">
      <c r="A37" s="46">
        <v>16</v>
      </c>
      <c r="B37" s="115" t="str">
        <f>B19</f>
        <v>Adjusted Demand: End-Use Customers</v>
      </c>
      <c r="C37" s="116"/>
      <c r="D37" s="116"/>
      <c r="E37" s="116"/>
      <c r="F37" s="95">
        <f>F29+F35+F36</f>
        <v>946.649</v>
      </c>
      <c r="G37" s="95">
        <f>G29+G35+G36</f>
        <v>906.25099999999998</v>
      </c>
      <c r="H37" s="66">
        <f>H29+H35+H36</f>
        <v>918.89011999999991</v>
      </c>
      <c r="I37" s="66">
        <f t="shared" ref="I37:S37" si="4">I29+I35+I36</f>
        <v>912.35084000000018</v>
      </c>
      <c r="J37" s="66">
        <f t="shared" si="4"/>
        <v>905.66389800000013</v>
      </c>
      <c r="K37" s="66">
        <f t="shared" si="4"/>
        <v>899.29075499999999</v>
      </c>
      <c r="L37" s="66">
        <f t="shared" si="4"/>
        <v>893.25089800000001</v>
      </c>
      <c r="M37" s="66">
        <f t="shared" si="4"/>
        <v>887.55703200000005</v>
      </c>
      <c r="N37" s="66">
        <f t="shared" si="4"/>
        <v>882.16759000000002</v>
      </c>
      <c r="O37" s="66">
        <f t="shared" si="4"/>
        <v>877.1506139999999</v>
      </c>
      <c r="P37" s="66">
        <f t="shared" si="4"/>
        <v>872.50282100000015</v>
      </c>
      <c r="Q37" s="66">
        <f t="shared" si="4"/>
        <v>868.23930499999994</v>
      </c>
      <c r="R37" s="66">
        <f t="shared" si="4"/>
        <v>864.23362300000008</v>
      </c>
      <c r="S37" s="66">
        <f t="shared" si="4"/>
        <v>864.23362300000008</v>
      </c>
    </row>
    <row r="38" spans="1:19" ht="15" customHeight="1" x14ac:dyDescent="0.35">
      <c r="A38" s="41">
        <v>17</v>
      </c>
      <c r="B38" s="115" t="s">
        <v>42</v>
      </c>
      <c r="C38" s="116"/>
      <c r="D38" s="116"/>
      <c r="E38" s="116"/>
      <c r="F38" s="93"/>
      <c r="G38" s="93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</row>
    <row r="39" spans="1:19" ht="15" customHeight="1" x14ac:dyDescent="0.35">
      <c r="A39" s="46">
        <v>18</v>
      </c>
      <c r="B39" s="115" t="str">
        <f>B25</f>
        <v>Firm LSE Procurement Requirement</v>
      </c>
      <c r="C39" s="116"/>
      <c r="D39" s="116"/>
      <c r="E39" s="116"/>
      <c r="F39" s="95">
        <f t="shared" ref="F39:S39" si="5">SUM(F37:F38)</f>
        <v>946.649</v>
      </c>
      <c r="G39" s="95">
        <f t="shared" si="5"/>
        <v>906.25099999999998</v>
      </c>
      <c r="H39" s="66">
        <f t="shared" si="5"/>
        <v>918.89011999999991</v>
      </c>
      <c r="I39" s="66">
        <f t="shared" si="5"/>
        <v>912.35084000000018</v>
      </c>
      <c r="J39" s="66">
        <f t="shared" si="5"/>
        <v>905.66389800000013</v>
      </c>
      <c r="K39" s="66">
        <f t="shared" si="5"/>
        <v>899.29075499999999</v>
      </c>
      <c r="L39" s="66">
        <f t="shared" si="5"/>
        <v>893.25089800000001</v>
      </c>
      <c r="M39" s="66">
        <f t="shared" si="5"/>
        <v>887.55703200000005</v>
      </c>
      <c r="N39" s="66">
        <f t="shared" si="5"/>
        <v>882.16759000000002</v>
      </c>
      <c r="O39" s="66">
        <f t="shared" si="5"/>
        <v>877.1506139999999</v>
      </c>
      <c r="P39" s="66">
        <f t="shared" si="5"/>
        <v>872.50282100000015</v>
      </c>
      <c r="Q39" s="66">
        <f t="shared" si="5"/>
        <v>868.23930499999994</v>
      </c>
      <c r="R39" s="66">
        <f t="shared" si="5"/>
        <v>864.23362300000008</v>
      </c>
      <c r="S39" s="66">
        <f t="shared" si="5"/>
        <v>864.23362300000008</v>
      </c>
    </row>
    <row r="40" spans="1:19" ht="15" customHeight="1" x14ac:dyDescent="0.35">
      <c r="A40" s="67"/>
      <c r="B40" s="53"/>
      <c r="C40" s="53"/>
      <c r="D40" s="53"/>
      <c r="E40" s="53"/>
      <c r="F40" s="55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68"/>
      <c r="R40" s="56"/>
      <c r="S40" s="68"/>
    </row>
    <row r="42" spans="1:19" x14ac:dyDescent="0.35">
      <c r="F42" s="71" t="s">
        <v>52</v>
      </c>
      <c r="G42" s="71" t="s">
        <v>52</v>
      </c>
    </row>
    <row r="43" spans="1:19" x14ac:dyDescent="0.35">
      <c r="A43" s="73" t="s">
        <v>6</v>
      </c>
      <c r="B43" s="74" t="s">
        <v>53</v>
      </c>
      <c r="C43" s="75"/>
      <c r="D43" s="75"/>
      <c r="E43" s="75"/>
      <c r="F43" s="76" t="s">
        <v>54</v>
      </c>
      <c r="G43" s="76" t="s">
        <v>55</v>
      </c>
      <c r="H43"/>
      <c r="I43"/>
      <c r="J43"/>
      <c r="K43"/>
    </row>
    <row r="44" spans="1:19" x14ac:dyDescent="0.35">
      <c r="A44" s="46">
        <v>19</v>
      </c>
      <c r="B44" s="42" t="s">
        <v>56</v>
      </c>
      <c r="C44" s="43"/>
      <c r="D44" s="43"/>
      <c r="E44" s="43"/>
      <c r="F44" s="96">
        <v>182.54599999999999</v>
      </c>
      <c r="G44" s="97">
        <v>155.43700000000001</v>
      </c>
      <c r="H44"/>
      <c r="I44"/>
      <c r="J44"/>
      <c r="K44"/>
    </row>
    <row r="45" spans="1:19" x14ac:dyDescent="0.35">
      <c r="A45" s="46">
        <v>20</v>
      </c>
      <c r="B45" s="42" t="s">
        <v>57</v>
      </c>
      <c r="C45" s="43"/>
      <c r="D45" s="43"/>
      <c r="E45" s="43"/>
      <c r="F45" s="98">
        <v>42979</v>
      </c>
      <c r="G45" s="98">
        <v>43306</v>
      </c>
      <c r="H45"/>
      <c r="I45"/>
      <c r="J45"/>
      <c r="K45"/>
    </row>
    <row r="46" spans="1:19" x14ac:dyDescent="0.35">
      <c r="A46" s="46">
        <v>21</v>
      </c>
      <c r="B46" s="42" t="s">
        <v>60</v>
      </c>
      <c r="C46" s="43"/>
      <c r="D46" s="43"/>
      <c r="E46" s="43"/>
      <c r="F46" s="99">
        <v>17</v>
      </c>
      <c r="G46" s="99">
        <v>17</v>
      </c>
      <c r="H46"/>
      <c r="I46"/>
      <c r="J46"/>
      <c r="K46"/>
    </row>
    <row r="47" spans="1:19" x14ac:dyDescent="0.35">
      <c r="A47" s="46">
        <v>22</v>
      </c>
      <c r="B47" s="42" t="s">
        <v>61</v>
      </c>
      <c r="C47" s="43"/>
      <c r="D47" s="43"/>
      <c r="E47" s="43"/>
      <c r="F47" s="97">
        <v>0</v>
      </c>
      <c r="G47" s="97">
        <v>0</v>
      </c>
      <c r="H47"/>
      <c r="I47"/>
      <c r="J47"/>
      <c r="K47"/>
    </row>
    <row r="48" spans="1:19" x14ac:dyDescent="0.35">
      <c r="A48" s="46">
        <v>23</v>
      </c>
      <c r="B48" s="42" t="s">
        <v>62</v>
      </c>
      <c r="C48" s="43"/>
      <c r="D48" s="43"/>
      <c r="E48" s="43"/>
      <c r="F48" s="97">
        <v>0</v>
      </c>
      <c r="G48" s="97">
        <v>0</v>
      </c>
      <c r="H48"/>
      <c r="I48"/>
      <c r="J48"/>
      <c r="K48"/>
    </row>
    <row r="49" spans="1:11" x14ac:dyDescent="0.35">
      <c r="A49" s="46">
        <v>24</v>
      </c>
      <c r="B49" s="42" t="s">
        <v>63</v>
      </c>
      <c r="C49" s="43"/>
      <c r="D49" s="43"/>
      <c r="E49" s="43"/>
      <c r="F49" s="97">
        <v>0</v>
      </c>
      <c r="G49" s="97">
        <v>0</v>
      </c>
      <c r="H49"/>
      <c r="I49"/>
      <c r="J49"/>
      <c r="K49"/>
    </row>
    <row r="50" spans="1:11" x14ac:dyDescent="0.35">
      <c r="A50" s="46">
        <v>25</v>
      </c>
      <c r="B50" s="42" t="s">
        <v>64</v>
      </c>
      <c r="C50" s="43"/>
      <c r="D50" s="43"/>
      <c r="E50" s="43"/>
      <c r="F50" s="100">
        <f>F44+F47+F48+F49</f>
        <v>182.54599999999999</v>
      </c>
      <c r="G50" s="100">
        <f>G44+G47+G48+G49</f>
        <v>155.43700000000001</v>
      </c>
      <c r="K50"/>
    </row>
    <row r="51" spans="1:11" x14ac:dyDescent="0.35">
      <c r="F51" s="77"/>
      <c r="G51" s="72"/>
    </row>
    <row r="52" spans="1:11" x14ac:dyDescent="0.35">
      <c r="A52" s="78" t="s">
        <v>65</v>
      </c>
      <c r="B52" s="79" t="s">
        <v>66</v>
      </c>
      <c r="C52" s="79"/>
      <c r="D52" s="79"/>
      <c r="E52" s="79"/>
      <c r="F52" s="77"/>
      <c r="G52" s="72"/>
    </row>
    <row r="53" spans="1:11" x14ac:dyDescent="0.35">
      <c r="A53" s="80" t="s">
        <v>67</v>
      </c>
      <c r="B53" s="81"/>
      <c r="C53" s="82"/>
      <c r="D53" s="2"/>
      <c r="E53" s="2"/>
      <c r="F53" s="1"/>
      <c r="G53" s="3"/>
      <c r="H53" s="4"/>
    </row>
    <row r="54" spans="1:11" x14ac:dyDescent="0.35">
      <c r="A54" s="80" t="s">
        <v>67</v>
      </c>
      <c r="B54" s="81"/>
      <c r="C54" s="82"/>
      <c r="D54" s="2"/>
      <c r="E54" s="2"/>
      <c r="F54" s="1"/>
      <c r="G54" s="3"/>
      <c r="H54" s="4"/>
    </row>
  </sheetData>
  <mergeCells count="13">
    <mergeCell ref="B32:E32"/>
    <mergeCell ref="B27:E27"/>
    <mergeCell ref="B28:E28"/>
    <mergeCell ref="B29:E29"/>
    <mergeCell ref="B30:E30"/>
    <mergeCell ref="B31:E31"/>
    <mergeCell ref="B39:E39"/>
    <mergeCell ref="B33:E33"/>
    <mergeCell ref="B34:E34"/>
    <mergeCell ref="B35:E35"/>
    <mergeCell ref="B36:E36"/>
    <mergeCell ref="B37:E37"/>
    <mergeCell ref="B38:E38"/>
  </mergeCells>
  <dataValidations count="5">
    <dataValidation type="textLength" operator="equal" allowBlank="1" showInputMessage="1" showErrorMessage="1" error="No data entry allowed in this cell" sqref="F17:G17 F19:S19">
      <formula1>0</formula1>
    </dataValidation>
    <dataValidation type="textLength" operator="equal" allowBlank="1" showInputMessage="1" showErrorMessage="1" error="Data entry is not allowed in this cell." sqref="F21:S21 F25:S25 F37:S37 F50:G50">
      <formula1>0</formula1>
    </dataValidation>
    <dataValidation type="textLength" operator="equal" allowBlank="1" showInputMessage="1" showErrorMessage="1" error="Data entry not allowed in this cell." sqref="F22:S22">
      <formula1>0</formula1>
    </dataValidation>
    <dataValidation type="textLength" operator="equal" allowBlank="1" showInputMessage="1" showErrorMessage="1" error="Data entry in this cell is not allowed." sqref="F35:G35">
      <formula1>0</formula1>
    </dataValidation>
    <dataValidation type="textLength" operator="equal" allowBlank="1" showInputMessage="1" showErrorMessage="1" error="Data entry in this field is not allowed." sqref="F39:S39">
      <formula1>0</formula1>
    </dataValidation>
  </dataValidations>
  <printOptions horizontalCentered="1"/>
  <pageMargins left="0.44" right="0.5" top="0.52" bottom="0.42" header="0.52" footer="0.4"/>
  <pageSetup scale="63" fitToWidth="0" pageOrder="overThenDown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D54"/>
  <sheetViews>
    <sheetView showGridLines="0" zoomScale="90" zoomScaleNormal="90" workbookViewId="0">
      <selection activeCell="H12" sqref="H12"/>
    </sheetView>
  </sheetViews>
  <sheetFormatPr defaultColWidth="9" defaultRowHeight="15.5" x14ac:dyDescent="0.35"/>
  <cols>
    <col min="1" max="1" width="4.5" style="69" customWidth="1"/>
    <col min="2" max="2" width="53.58203125" style="70" customWidth="1"/>
    <col min="3" max="5" width="11.33203125" style="70" customWidth="1"/>
    <col min="6" max="6" width="9.75" style="69" customWidth="1"/>
    <col min="7" max="7" width="9.75" style="77" customWidth="1"/>
    <col min="8" max="19" width="9.75" style="72" customWidth="1"/>
    <col min="20" max="21" width="11.33203125" style="45" customWidth="1"/>
    <col min="22" max="34" width="9.75" style="45" customWidth="1"/>
    <col min="35" max="133" width="7.08203125" style="45" customWidth="1"/>
    <col min="134" max="16384" width="9" style="45"/>
  </cols>
  <sheetData>
    <row r="1" spans="1:30" s="5" customFormat="1" x14ac:dyDescent="0.35">
      <c r="A1" s="1"/>
      <c r="B1" s="2" t="s">
        <v>0</v>
      </c>
      <c r="C1" s="2"/>
      <c r="D1" s="2"/>
      <c r="E1" s="2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30" s="5" customFormat="1" x14ac:dyDescent="0.35">
      <c r="A2" s="1"/>
      <c r="B2" s="2" t="s">
        <v>1</v>
      </c>
      <c r="C2" s="2"/>
      <c r="D2" s="2"/>
      <c r="E2" s="2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8" customFormat="1" x14ac:dyDescent="0.35">
      <c r="A3" s="6"/>
      <c r="B3" s="7" t="s">
        <v>2</v>
      </c>
      <c r="C3" s="7"/>
      <c r="D3" s="7"/>
    </row>
    <row r="4" spans="1:30" s="8" customFormat="1" x14ac:dyDescent="0.35">
      <c r="A4" s="6"/>
      <c r="B4" s="9" t="s">
        <v>3</v>
      </c>
      <c r="C4" s="9"/>
      <c r="D4" s="10"/>
      <c r="E4" s="10"/>
      <c r="F4" s="1"/>
      <c r="G4" s="1"/>
    </row>
    <row r="5" spans="1:30" s="8" customFormat="1" x14ac:dyDescent="0.35">
      <c r="A5" s="6"/>
      <c r="B5" s="9"/>
      <c r="C5" s="11"/>
      <c r="D5" s="10"/>
      <c r="E5" s="10"/>
      <c r="F5"/>
      <c r="G5"/>
      <c r="H5"/>
      <c r="I5"/>
      <c r="J5"/>
      <c r="K5"/>
      <c r="L5"/>
      <c r="M5"/>
      <c r="N5"/>
    </row>
    <row r="6" spans="1:30" s="8" customFormat="1" ht="15.75" customHeight="1" x14ac:dyDescent="0.35">
      <c r="B6" s="2" t="s">
        <v>68</v>
      </c>
      <c r="C6" s="2"/>
      <c r="D6" s="2"/>
      <c r="E6" s="2"/>
      <c r="F6"/>
      <c r="G6"/>
      <c r="H6"/>
      <c r="I6"/>
      <c r="J6"/>
      <c r="K6"/>
      <c r="L6"/>
      <c r="M6"/>
      <c r="N6"/>
      <c r="O6" s="13"/>
      <c r="P6" s="13"/>
      <c r="Q6" s="13"/>
      <c r="R6" s="13"/>
      <c r="S6" s="13"/>
      <c r="W6" s="14"/>
      <c r="X6" s="12"/>
      <c r="Y6" s="11"/>
      <c r="Z6" s="11"/>
      <c r="AA6" s="11"/>
      <c r="AB6" s="15"/>
    </row>
    <row r="7" spans="1:30" s="8" customFormat="1" x14ac:dyDescent="0.35">
      <c r="B7" s="16"/>
      <c r="C7" s="85"/>
      <c r="D7" s="86"/>
      <c r="E7" s="86" t="s">
        <v>69</v>
      </c>
      <c r="F7" s="87"/>
      <c r="G7" s="87"/>
      <c r="H7" s="87"/>
      <c r="I7" s="17"/>
      <c r="J7" s="17"/>
      <c r="L7" s="18"/>
      <c r="M7" s="18"/>
      <c r="N7" s="18"/>
      <c r="O7" s="18"/>
      <c r="P7" s="18"/>
      <c r="Q7" s="18"/>
      <c r="R7" s="18"/>
      <c r="S7" s="18"/>
      <c r="W7" s="19"/>
      <c r="X7" s="20"/>
      <c r="Y7" s="20"/>
    </row>
    <row r="8" spans="1:30" s="8" customFormat="1" x14ac:dyDescent="0.35">
      <c r="B8" s="21"/>
      <c r="C8" s="21"/>
      <c r="D8" s="21"/>
      <c r="E8" s="21"/>
      <c r="F8" s="22"/>
      <c r="G8" s="23" t="s">
        <v>4</v>
      </c>
      <c r="H8" s="24"/>
      <c r="I8" s="25"/>
      <c r="J8" s="25"/>
      <c r="K8" s="26" t="s">
        <v>5</v>
      </c>
      <c r="L8" s="15"/>
      <c r="M8" s="15"/>
      <c r="N8" s="15"/>
      <c r="O8" s="15"/>
      <c r="P8" s="15"/>
      <c r="Q8" s="15"/>
      <c r="R8" s="15"/>
      <c r="S8" s="15"/>
      <c r="W8" s="27"/>
      <c r="AA8" s="26"/>
      <c r="AB8" s="15"/>
      <c r="AC8" s="15"/>
      <c r="AD8" s="15"/>
    </row>
    <row r="9" spans="1:30" s="32" customFormat="1" ht="31.5" customHeight="1" x14ac:dyDescent="0.35">
      <c r="A9" s="28" t="s">
        <v>6</v>
      </c>
      <c r="B9" s="29" t="s">
        <v>7</v>
      </c>
      <c r="C9" s="30"/>
      <c r="D9" s="30"/>
      <c r="E9" s="30"/>
      <c r="F9" s="31" t="s">
        <v>8</v>
      </c>
      <c r="G9" s="31" t="s">
        <v>9</v>
      </c>
      <c r="H9" s="31" t="s">
        <v>10</v>
      </c>
      <c r="I9" s="31" t="s">
        <v>11</v>
      </c>
      <c r="J9" s="31" t="s">
        <v>12</v>
      </c>
      <c r="K9" s="31" t="s">
        <v>13</v>
      </c>
      <c r="L9" s="31" t="s">
        <v>14</v>
      </c>
      <c r="M9" s="31" t="s">
        <v>15</v>
      </c>
      <c r="N9" s="31" t="s">
        <v>16</v>
      </c>
      <c r="O9" s="31" t="s">
        <v>17</v>
      </c>
      <c r="P9" s="31" t="s">
        <v>18</v>
      </c>
      <c r="Q9" s="31" t="s">
        <v>19</v>
      </c>
      <c r="R9" s="31" t="s">
        <v>20</v>
      </c>
      <c r="S9" s="31" t="s">
        <v>21</v>
      </c>
    </row>
    <row r="10" spans="1:30" s="40" customFormat="1" ht="15.75" customHeight="1" x14ac:dyDescent="0.35">
      <c r="A10" s="33"/>
      <c r="B10" s="83" t="s">
        <v>22</v>
      </c>
      <c r="C10" s="84"/>
      <c r="D10" s="84"/>
      <c r="E10" s="84"/>
      <c r="F10" s="36" t="s">
        <v>23</v>
      </c>
      <c r="G10" s="37"/>
      <c r="H10" s="38" t="s">
        <v>24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30" ht="15.75" customHeight="1" x14ac:dyDescent="0.35">
      <c r="A11" s="41">
        <v>1</v>
      </c>
      <c r="B11" s="102" t="s">
        <v>72</v>
      </c>
      <c r="C11"/>
      <c r="D11"/>
      <c r="E11"/>
      <c r="F11" s="88">
        <v>27.626999999999999</v>
      </c>
      <c r="G11" s="88">
        <v>27.172000000000001</v>
      </c>
      <c r="H11" s="44">
        <v>29.724900000000002</v>
      </c>
      <c r="I11" s="44">
        <v>29.824599999999997</v>
      </c>
      <c r="J11" s="44">
        <v>29.936400000000003</v>
      </c>
      <c r="K11" s="44">
        <v>30.045800000000003</v>
      </c>
      <c r="L11" s="44">
        <v>30.150400000000001</v>
      </c>
      <c r="M11" s="44">
        <v>30.252300000000002</v>
      </c>
      <c r="N11" s="44">
        <v>30.352399999999999</v>
      </c>
      <c r="O11" s="44">
        <v>30.452100000000002</v>
      </c>
      <c r="P11" s="44">
        <v>30.551200000000001</v>
      </c>
      <c r="Q11" s="44">
        <v>30.650299999999998</v>
      </c>
      <c r="R11" s="44">
        <v>30.749100000000006</v>
      </c>
      <c r="S11" s="44">
        <v>30.847899999999999</v>
      </c>
    </row>
    <row r="12" spans="1:30" ht="15.75" customHeight="1" x14ac:dyDescent="0.35">
      <c r="A12" s="46" t="s">
        <v>25</v>
      </c>
      <c r="B12" s="104" t="s">
        <v>26</v>
      </c>
      <c r="C12" s="43"/>
      <c r="D12" s="43"/>
      <c r="E12" s="43"/>
      <c r="F12" s="88"/>
      <c r="G12" s="89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30" ht="15.75" customHeight="1" x14ac:dyDescent="0.35">
      <c r="A13" s="46" t="s">
        <v>27</v>
      </c>
      <c r="B13" s="104" t="s">
        <v>28</v>
      </c>
      <c r="C13" s="110" t="s">
        <v>73</v>
      </c>
      <c r="D13" s="107" t="s">
        <v>74</v>
      </c>
      <c r="E13" s="43"/>
      <c r="F13" s="88"/>
      <c r="G13" s="89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30" ht="15.75" customHeight="1" x14ac:dyDescent="0.35">
      <c r="A14" s="41" t="s">
        <v>29</v>
      </c>
      <c r="B14" s="103" t="s">
        <v>30</v>
      </c>
      <c r="C14" s="110" t="s">
        <v>75</v>
      </c>
      <c r="D14" s="43"/>
      <c r="E14" s="43"/>
      <c r="F14" s="88"/>
      <c r="G14" s="88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1:30" ht="15.75" customHeight="1" x14ac:dyDescent="0.35">
      <c r="A15" s="46" t="s">
        <v>31</v>
      </c>
      <c r="B15" s="105" t="s">
        <v>32</v>
      </c>
      <c r="C15" s="106"/>
      <c r="D15" s="43"/>
      <c r="E15" s="43"/>
      <c r="F15" s="88"/>
      <c r="G15" s="89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30" ht="15.75" customHeight="1" x14ac:dyDescent="0.35">
      <c r="A16" s="41" t="s">
        <v>33</v>
      </c>
      <c r="B16" s="105" t="s">
        <v>34</v>
      </c>
      <c r="C16" s="106"/>
      <c r="D16" s="43"/>
      <c r="E16" s="43"/>
      <c r="F16" s="88"/>
      <c r="G16" s="88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19" ht="15.75" customHeight="1" x14ac:dyDescent="0.35">
      <c r="A17" s="46">
        <v>3</v>
      </c>
      <c r="B17" s="42" t="s">
        <v>35</v>
      </c>
      <c r="C17" s="106"/>
      <c r="D17" s="43"/>
      <c r="E17" s="43"/>
      <c r="F17" s="48"/>
      <c r="G17" s="49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ht="15.75" customHeight="1" x14ac:dyDescent="0.35">
      <c r="A18" s="41">
        <v>4</v>
      </c>
      <c r="B18" s="42" t="s">
        <v>36</v>
      </c>
      <c r="C18" s="106"/>
      <c r="D18" s="43"/>
      <c r="E18" s="43"/>
      <c r="F18" s="88"/>
      <c r="G18" s="88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1:19" ht="15.75" customHeight="1" x14ac:dyDescent="0.3">
      <c r="A19" s="46">
        <v>5</v>
      </c>
      <c r="B19" s="42" t="s">
        <v>37</v>
      </c>
      <c r="C19" s="108" t="s">
        <v>77</v>
      </c>
      <c r="D19" s="109" t="s">
        <v>76</v>
      </c>
      <c r="E19" s="43"/>
      <c r="F19" s="90">
        <f>F11+F17+F18</f>
        <v>27.626999999999999</v>
      </c>
      <c r="G19" s="91">
        <f>G11+G17+G18</f>
        <v>27.172000000000001</v>
      </c>
      <c r="H19" s="51">
        <f t="shared" ref="H19:S19" si="0">H11+H17+H18</f>
        <v>29.724900000000002</v>
      </c>
      <c r="I19" s="51">
        <f t="shared" si="0"/>
        <v>29.824599999999997</v>
      </c>
      <c r="J19" s="51">
        <f t="shared" si="0"/>
        <v>29.936400000000003</v>
      </c>
      <c r="K19" s="51">
        <f t="shared" si="0"/>
        <v>30.045800000000003</v>
      </c>
      <c r="L19" s="51">
        <f t="shared" si="0"/>
        <v>30.150400000000001</v>
      </c>
      <c r="M19" s="51">
        <f t="shared" si="0"/>
        <v>30.252300000000002</v>
      </c>
      <c r="N19" s="51">
        <f t="shared" si="0"/>
        <v>30.352399999999999</v>
      </c>
      <c r="O19" s="51">
        <f t="shared" si="0"/>
        <v>30.452100000000002</v>
      </c>
      <c r="P19" s="51">
        <f t="shared" si="0"/>
        <v>30.551200000000001</v>
      </c>
      <c r="Q19" s="51">
        <f t="shared" si="0"/>
        <v>30.650299999999998</v>
      </c>
      <c r="R19" s="51">
        <f t="shared" si="0"/>
        <v>30.749100000000006</v>
      </c>
      <c r="S19" s="51">
        <f t="shared" si="0"/>
        <v>30.847899999999999</v>
      </c>
    </row>
    <row r="20" spans="1:19" ht="15.75" customHeight="1" x14ac:dyDescent="0.35">
      <c r="A20" s="41">
        <v>6</v>
      </c>
      <c r="B20" s="42" t="s">
        <v>38</v>
      </c>
      <c r="E20" s="43"/>
      <c r="F20" s="88"/>
      <c r="G20" s="88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19" ht="15.75" customHeight="1" x14ac:dyDescent="0.3">
      <c r="A21" s="46">
        <v>7</v>
      </c>
      <c r="B21" s="42" t="s">
        <v>39</v>
      </c>
      <c r="C21" s="108" t="s">
        <v>77</v>
      </c>
      <c r="D21" s="109" t="s">
        <v>78</v>
      </c>
      <c r="E21" s="43"/>
      <c r="F21" s="90">
        <f>F19+F20</f>
        <v>27.626999999999999</v>
      </c>
      <c r="G21" s="91">
        <f>G19+G20</f>
        <v>27.172000000000001</v>
      </c>
      <c r="H21" s="51">
        <f t="shared" ref="H21:S21" si="1">H19+H20</f>
        <v>29.724900000000002</v>
      </c>
      <c r="I21" s="51">
        <f>I19+I20</f>
        <v>29.824599999999997</v>
      </c>
      <c r="J21" s="51">
        <f t="shared" si="1"/>
        <v>29.936400000000003</v>
      </c>
      <c r="K21" s="51">
        <f t="shared" si="1"/>
        <v>30.045800000000003</v>
      </c>
      <c r="L21" s="51">
        <f t="shared" si="1"/>
        <v>30.150400000000001</v>
      </c>
      <c r="M21" s="51">
        <f t="shared" si="1"/>
        <v>30.252300000000002</v>
      </c>
      <c r="N21" s="51">
        <f t="shared" si="1"/>
        <v>30.352399999999999</v>
      </c>
      <c r="O21" s="51">
        <f t="shared" si="1"/>
        <v>30.452100000000002</v>
      </c>
      <c r="P21" s="51">
        <f t="shared" si="1"/>
        <v>30.551200000000001</v>
      </c>
      <c r="Q21" s="51">
        <f t="shared" si="1"/>
        <v>30.650299999999998</v>
      </c>
      <c r="R21" s="51">
        <f t="shared" si="1"/>
        <v>30.749100000000006</v>
      </c>
      <c r="S21" s="51">
        <f t="shared" si="1"/>
        <v>30.847899999999999</v>
      </c>
    </row>
    <row r="22" spans="1:19" ht="15.75" customHeight="1" x14ac:dyDescent="0.3">
      <c r="A22" s="41">
        <v>8</v>
      </c>
      <c r="B22" s="42" t="s">
        <v>40</v>
      </c>
      <c r="C22" s="108" t="s">
        <v>79</v>
      </c>
      <c r="D22" s="112" t="s">
        <v>80</v>
      </c>
      <c r="E22" s="43"/>
      <c r="F22" s="90">
        <f>F21*0.15</f>
        <v>4.14405</v>
      </c>
      <c r="G22" s="92">
        <f t="shared" ref="G22:S22" si="2">G21*0.15</f>
        <v>4.0758000000000001</v>
      </c>
      <c r="H22" s="50">
        <f t="shared" si="2"/>
        <v>4.4587349999999999</v>
      </c>
      <c r="I22" s="50">
        <f t="shared" si="2"/>
        <v>4.4736899999999995</v>
      </c>
      <c r="J22" s="50">
        <f t="shared" si="2"/>
        <v>4.4904600000000006</v>
      </c>
      <c r="K22" s="50">
        <f t="shared" si="2"/>
        <v>4.5068700000000002</v>
      </c>
      <c r="L22" s="50">
        <f t="shared" si="2"/>
        <v>4.5225600000000004</v>
      </c>
      <c r="M22" s="50">
        <f t="shared" si="2"/>
        <v>4.5378449999999999</v>
      </c>
      <c r="N22" s="50">
        <f t="shared" si="2"/>
        <v>4.5528599999999999</v>
      </c>
      <c r="O22" s="50">
        <f t="shared" si="2"/>
        <v>4.5678150000000004</v>
      </c>
      <c r="P22" s="50">
        <f t="shared" si="2"/>
        <v>4.5826799999999999</v>
      </c>
      <c r="Q22" s="50">
        <f t="shared" si="2"/>
        <v>4.5975449999999993</v>
      </c>
      <c r="R22" s="50">
        <f t="shared" si="2"/>
        <v>4.6123650000000005</v>
      </c>
      <c r="S22" s="50">
        <f t="shared" si="2"/>
        <v>4.6271849999999999</v>
      </c>
    </row>
    <row r="23" spans="1:19" ht="15.75" customHeight="1" x14ac:dyDescent="0.35">
      <c r="A23" s="46">
        <v>9</v>
      </c>
      <c r="B23" s="42" t="s">
        <v>41</v>
      </c>
      <c r="C23" s="106"/>
      <c r="D23" s="111"/>
      <c r="E23" s="43"/>
      <c r="F23" s="88"/>
      <c r="G23" s="89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1:19" ht="15.75" customHeight="1" x14ac:dyDescent="0.35">
      <c r="A24" s="41">
        <v>10</v>
      </c>
      <c r="B24" s="42" t="s">
        <v>42</v>
      </c>
      <c r="C24" s="106"/>
      <c r="D24" s="111"/>
      <c r="E24" s="43"/>
      <c r="F24" s="88"/>
      <c r="G24" s="88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19" ht="15.75" customHeight="1" x14ac:dyDescent="0.3">
      <c r="A25" s="46">
        <v>11</v>
      </c>
      <c r="B25" s="42" t="s">
        <v>43</v>
      </c>
      <c r="C25" s="106"/>
      <c r="D25" s="111"/>
      <c r="E25" s="43"/>
      <c r="F25" s="90">
        <f>F21+F22+F23+F24</f>
        <v>31.771049999999999</v>
      </c>
      <c r="G25" s="91">
        <f>G21+G22+G23+G24</f>
        <v>31.247800000000002</v>
      </c>
      <c r="H25" s="51">
        <f t="shared" ref="H25:S25" si="3">H21+H22+H23+H24</f>
        <v>34.183635000000002</v>
      </c>
      <c r="I25" s="51">
        <f t="shared" si="3"/>
        <v>34.298289999999994</v>
      </c>
      <c r="J25" s="51">
        <f t="shared" si="3"/>
        <v>34.426860000000005</v>
      </c>
      <c r="K25" s="51">
        <f t="shared" si="3"/>
        <v>34.552670000000006</v>
      </c>
      <c r="L25" s="51">
        <f t="shared" si="3"/>
        <v>34.672960000000003</v>
      </c>
      <c r="M25" s="51">
        <f t="shared" si="3"/>
        <v>34.790145000000003</v>
      </c>
      <c r="N25" s="51">
        <f t="shared" si="3"/>
        <v>34.905259999999998</v>
      </c>
      <c r="O25" s="51">
        <f t="shared" si="3"/>
        <v>35.019915000000005</v>
      </c>
      <c r="P25" s="51">
        <f t="shared" si="3"/>
        <v>35.133880000000005</v>
      </c>
      <c r="Q25" s="51">
        <f t="shared" si="3"/>
        <v>35.247844999999998</v>
      </c>
      <c r="R25" s="51">
        <f t="shared" si="3"/>
        <v>35.36146500000001</v>
      </c>
      <c r="S25" s="51">
        <f t="shared" si="3"/>
        <v>35.475085</v>
      </c>
    </row>
    <row r="26" spans="1:19" ht="15" customHeight="1" x14ac:dyDescent="0.35">
      <c r="A26" s="52"/>
      <c r="B26" s="53"/>
      <c r="C26" s="54"/>
      <c r="D26" s="54"/>
      <c r="E26" s="54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</row>
    <row r="27" spans="1:19" ht="15" customHeight="1" x14ac:dyDescent="0.35">
      <c r="A27" s="57" t="s">
        <v>6</v>
      </c>
      <c r="B27" s="117" t="s">
        <v>44</v>
      </c>
      <c r="C27" s="118"/>
      <c r="D27" s="118"/>
      <c r="E27" s="118"/>
      <c r="F27" s="58"/>
      <c r="G27" s="58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19" ht="15" customHeight="1" x14ac:dyDescent="0.35">
      <c r="A28" s="60"/>
      <c r="B28" s="119" t="s">
        <v>45</v>
      </c>
      <c r="C28" s="120"/>
      <c r="D28" s="120"/>
      <c r="E28" s="120"/>
      <c r="F28" s="61" t="s">
        <v>46</v>
      </c>
      <c r="G28" s="62"/>
      <c r="H28" s="38" t="s">
        <v>24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1:19" ht="15" customHeight="1" x14ac:dyDescent="0.35">
      <c r="A29" s="41">
        <v>12</v>
      </c>
      <c r="B29" s="121" t="s">
        <v>71</v>
      </c>
      <c r="C29" s="122"/>
      <c r="D29" s="122"/>
      <c r="E29" s="122"/>
      <c r="F29" s="93">
        <v>156.43799999999999</v>
      </c>
      <c r="G29" s="93">
        <v>154.24100000000001</v>
      </c>
      <c r="H29" s="44">
        <v>160.46298900000002</v>
      </c>
      <c r="I29" s="44">
        <v>162.23605600000002</v>
      </c>
      <c r="J29" s="44">
        <v>162.809236</v>
      </c>
      <c r="K29" s="44">
        <v>163.672595</v>
      </c>
      <c r="L29" s="44">
        <v>164.467806</v>
      </c>
      <c r="M29" s="44">
        <v>165.67797000000002</v>
      </c>
      <c r="N29" s="44">
        <v>165.96287899999999</v>
      </c>
      <c r="O29" s="44">
        <v>166.70152000000002</v>
      </c>
      <c r="P29" s="44">
        <v>167.42856599999999</v>
      </c>
      <c r="Q29" s="44">
        <v>168.61317900000003</v>
      </c>
      <c r="R29" s="44">
        <v>168.880414</v>
      </c>
      <c r="S29" s="44">
        <v>168.880414</v>
      </c>
    </row>
    <row r="30" spans="1:19" ht="15" customHeight="1" x14ac:dyDescent="0.35">
      <c r="A30" s="46" t="s">
        <v>47</v>
      </c>
      <c r="B30" s="115" t="s">
        <v>26</v>
      </c>
      <c r="C30" s="116"/>
      <c r="D30" s="116"/>
      <c r="E30" s="116"/>
      <c r="F30" s="94"/>
      <c r="G30" s="9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spans="1:19" ht="15" customHeight="1" x14ac:dyDescent="0.35">
      <c r="A31" s="46" t="s">
        <v>48</v>
      </c>
      <c r="B31" s="115" t="s">
        <v>28</v>
      </c>
      <c r="C31" s="116"/>
      <c r="D31" s="116"/>
      <c r="E31" s="116"/>
      <c r="F31" s="94"/>
      <c r="G31" s="9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1:19" ht="15" customHeight="1" x14ac:dyDescent="0.35">
      <c r="A32" s="41" t="s">
        <v>49</v>
      </c>
      <c r="B32" s="115" t="s">
        <v>30</v>
      </c>
      <c r="C32" s="116"/>
      <c r="D32" s="116"/>
      <c r="E32" s="116"/>
      <c r="F32" s="93"/>
      <c r="G32" s="93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</row>
    <row r="33" spans="1:19" ht="15" customHeight="1" x14ac:dyDescent="0.35">
      <c r="A33" s="46" t="s">
        <v>50</v>
      </c>
      <c r="B33" s="115" t="s">
        <v>32</v>
      </c>
      <c r="C33" s="116"/>
      <c r="D33" s="116"/>
      <c r="E33" s="116"/>
      <c r="F33" s="94"/>
      <c r="G33" s="9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1:19" ht="15" customHeight="1" x14ac:dyDescent="0.35">
      <c r="A34" s="41" t="s">
        <v>51</v>
      </c>
      <c r="B34" s="115" t="s">
        <v>34</v>
      </c>
      <c r="C34" s="116"/>
      <c r="D34" s="116"/>
      <c r="E34" s="116"/>
      <c r="F34" s="93"/>
      <c r="G34" s="93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</row>
    <row r="35" spans="1:19" ht="15" customHeight="1" x14ac:dyDescent="0.35">
      <c r="A35" s="46">
        <v>14</v>
      </c>
      <c r="B35" s="115" t="s">
        <v>35</v>
      </c>
      <c r="C35" s="116"/>
      <c r="D35" s="116"/>
      <c r="E35" s="116"/>
      <c r="F35" s="65"/>
      <c r="G35" s="65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1:19" ht="15" customHeight="1" x14ac:dyDescent="0.35">
      <c r="A36" s="41">
        <v>15</v>
      </c>
      <c r="B36" s="115" t="s">
        <v>36</v>
      </c>
      <c r="C36" s="116"/>
      <c r="D36" s="116"/>
      <c r="E36" s="116"/>
      <c r="F36" s="93"/>
      <c r="G36" s="93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</row>
    <row r="37" spans="1:19" ht="15" customHeight="1" x14ac:dyDescent="0.35">
      <c r="A37" s="46">
        <v>16</v>
      </c>
      <c r="B37" s="115" t="str">
        <f>B19</f>
        <v>Adjusted Demand: End-Use Customers</v>
      </c>
      <c r="C37" s="116"/>
      <c r="D37" s="116"/>
      <c r="E37" s="116"/>
      <c r="F37" s="95">
        <f>F29+F35+F36</f>
        <v>156.43799999999999</v>
      </c>
      <c r="G37" s="95">
        <f>G29+G35+G36</f>
        <v>154.24100000000001</v>
      </c>
      <c r="H37" s="66">
        <f>H29+H35+H36</f>
        <v>160.46298900000002</v>
      </c>
      <c r="I37" s="66">
        <f t="shared" ref="I37:S37" si="4">I29+I35+I36</f>
        <v>162.23605600000002</v>
      </c>
      <c r="J37" s="66">
        <f t="shared" si="4"/>
        <v>162.809236</v>
      </c>
      <c r="K37" s="66">
        <f t="shared" si="4"/>
        <v>163.672595</v>
      </c>
      <c r="L37" s="66">
        <f t="shared" si="4"/>
        <v>164.467806</v>
      </c>
      <c r="M37" s="66">
        <f t="shared" si="4"/>
        <v>165.67797000000002</v>
      </c>
      <c r="N37" s="66">
        <f t="shared" si="4"/>
        <v>165.96287899999999</v>
      </c>
      <c r="O37" s="66">
        <f t="shared" si="4"/>
        <v>166.70152000000002</v>
      </c>
      <c r="P37" s="66">
        <f t="shared" si="4"/>
        <v>167.42856599999999</v>
      </c>
      <c r="Q37" s="66">
        <f t="shared" si="4"/>
        <v>168.61317900000003</v>
      </c>
      <c r="R37" s="66">
        <f t="shared" si="4"/>
        <v>168.880414</v>
      </c>
      <c r="S37" s="66">
        <f t="shared" si="4"/>
        <v>168.880414</v>
      </c>
    </row>
    <row r="38" spans="1:19" ht="15" customHeight="1" x14ac:dyDescent="0.35">
      <c r="A38" s="41">
        <v>17</v>
      </c>
      <c r="B38" s="115" t="s">
        <v>42</v>
      </c>
      <c r="C38" s="116"/>
      <c r="D38" s="116"/>
      <c r="E38" s="116"/>
      <c r="F38" s="93"/>
      <c r="G38" s="93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</row>
    <row r="39" spans="1:19" ht="15" customHeight="1" x14ac:dyDescent="0.35">
      <c r="A39" s="46">
        <v>18</v>
      </c>
      <c r="B39" s="115" t="str">
        <f>B25</f>
        <v>Firm LSE Procurement Requirement</v>
      </c>
      <c r="C39" s="116"/>
      <c r="D39" s="116"/>
      <c r="E39" s="116"/>
      <c r="F39" s="95">
        <f t="shared" ref="F39:S39" si="5">SUM(F37:F38)</f>
        <v>156.43799999999999</v>
      </c>
      <c r="G39" s="95">
        <f t="shared" si="5"/>
        <v>154.24100000000001</v>
      </c>
      <c r="H39" s="66">
        <f t="shared" si="5"/>
        <v>160.46298900000002</v>
      </c>
      <c r="I39" s="66">
        <f t="shared" si="5"/>
        <v>162.23605600000002</v>
      </c>
      <c r="J39" s="66">
        <f t="shared" si="5"/>
        <v>162.809236</v>
      </c>
      <c r="K39" s="66">
        <f t="shared" si="5"/>
        <v>163.672595</v>
      </c>
      <c r="L39" s="66">
        <f t="shared" si="5"/>
        <v>164.467806</v>
      </c>
      <c r="M39" s="66">
        <f t="shared" si="5"/>
        <v>165.67797000000002</v>
      </c>
      <c r="N39" s="66">
        <f t="shared" si="5"/>
        <v>165.96287899999999</v>
      </c>
      <c r="O39" s="66">
        <f t="shared" si="5"/>
        <v>166.70152000000002</v>
      </c>
      <c r="P39" s="66">
        <f t="shared" si="5"/>
        <v>167.42856599999999</v>
      </c>
      <c r="Q39" s="66">
        <f t="shared" si="5"/>
        <v>168.61317900000003</v>
      </c>
      <c r="R39" s="66">
        <f t="shared" si="5"/>
        <v>168.880414</v>
      </c>
      <c r="S39" s="66">
        <f t="shared" si="5"/>
        <v>168.880414</v>
      </c>
    </row>
    <row r="40" spans="1:19" ht="15" customHeight="1" x14ac:dyDescent="0.35">
      <c r="A40" s="67"/>
      <c r="B40" s="53"/>
      <c r="C40" s="53"/>
      <c r="D40" s="53"/>
      <c r="E40" s="53"/>
      <c r="F40" s="55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68"/>
      <c r="R40" s="56"/>
      <c r="S40" s="68"/>
    </row>
    <row r="42" spans="1:19" x14ac:dyDescent="0.35">
      <c r="F42" s="71" t="s">
        <v>52</v>
      </c>
      <c r="G42" s="71" t="s">
        <v>52</v>
      </c>
    </row>
    <row r="43" spans="1:19" x14ac:dyDescent="0.35">
      <c r="A43" s="73" t="s">
        <v>6</v>
      </c>
      <c r="B43" s="74" t="s">
        <v>53</v>
      </c>
      <c r="C43" s="75"/>
      <c r="D43" s="75"/>
      <c r="E43" s="75"/>
      <c r="F43" s="76" t="s">
        <v>54</v>
      </c>
      <c r="G43" s="76" t="s">
        <v>55</v>
      </c>
      <c r="H43"/>
      <c r="I43"/>
      <c r="J43"/>
      <c r="K43"/>
    </row>
    <row r="44" spans="1:19" x14ac:dyDescent="0.35">
      <c r="A44" s="46">
        <v>19</v>
      </c>
      <c r="B44" s="42" t="s">
        <v>56</v>
      </c>
      <c r="C44" s="43"/>
      <c r="D44" s="43"/>
      <c r="E44" s="43"/>
      <c r="F44" s="96">
        <v>27.626999999999999</v>
      </c>
      <c r="G44" s="97">
        <v>27.172000000000001</v>
      </c>
      <c r="H44"/>
      <c r="I44"/>
      <c r="J44"/>
      <c r="K44"/>
    </row>
    <row r="45" spans="1:19" x14ac:dyDescent="0.35">
      <c r="A45" s="46">
        <v>20</v>
      </c>
      <c r="B45" s="42" t="s">
        <v>57</v>
      </c>
      <c r="C45" s="43"/>
      <c r="D45" s="43"/>
      <c r="E45" s="43"/>
      <c r="F45" s="98">
        <v>42975</v>
      </c>
      <c r="G45" s="98">
        <v>43321</v>
      </c>
      <c r="H45"/>
      <c r="I45"/>
      <c r="J45"/>
      <c r="K45"/>
    </row>
    <row r="46" spans="1:19" x14ac:dyDescent="0.35">
      <c r="A46" s="46">
        <v>21</v>
      </c>
      <c r="B46" s="42" t="s">
        <v>60</v>
      </c>
      <c r="C46" s="43"/>
      <c r="D46" s="43"/>
      <c r="E46" s="43"/>
      <c r="F46" s="99">
        <v>17</v>
      </c>
      <c r="G46" s="99">
        <v>18</v>
      </c>
      <c r="H46"/>
      <c r="I46"/>
      <c r="J46"/>
      <c r="K46"/>
    </row>
    <row r="47" spans="1:19" x14ac:dyDescent="0.35">
      <c r="A47" s="46">
        <v>22</v>
      </c>
      <c r="B47" s="42" t="s">
        <v>61</v>
      </c>
      <c r="C47" s="43"/>
      <c r="D47" s="43"/>
      <c r="E47" s="43"/>
      <c r="F47" s="97">
        <v>0</v>
      </c>
      <c r="G47" s="97">
        <v>0</v>
      </c>
      <c r="H47"/>
      <c r="I47"/>
      <c r="J47"/>
      <c r="K47"/>
    </row>
    <row r="48" spans="1:19" x14ac:dyDescent="0.35">
      <c r="A48" s="46">
        <v>23</v>
      </c>
      <c r="B48" s="42" t="s">
        <v>62</v>
      </c>
      <c r="C48" s="43"/>
      <c r="D48" s="43"/>
      <c r="E48" s="43"/>
      <c r="F48" s="97">
        <v>0</v>
      </c>
      <c r="G48" s="97">
        <v>0</v>
      </c>
      <c r="H48" s="101" t="s">
        <v>70</v>
      </c>
      <c r="K48"/>
    </row>
    <row r="49" spans="1:11" x14ac:dyDescent="0.35">
      <c r="A49" s="46">
        <v>24</v>
      </c>
      <c r="B49" s="42" t="s">
        <v>63</v>
      </c>
      <c r="C49" s="43"/>
      <c r="D49" s="43"/>
      <c r="E49" s="43"/>
      <c r="F49" s="97">
        <v>0</v>
      </c>
      <c r="G49" s="97">
        <v>0</v>
      </c>
      <c r="K49"/>
    </row>
    <row r="50" spans="1:11" x14ac:dyDescent="0.35">
      <c r="A50" s="46">
        <v>25</v>
      </c>
      <c r="B50" s="42" t="s">
        <v>64</v>
      </c>
      <c r="C50" s="43"/>
      <c r="D50" s="43"/>
      <c r="E50" s="43"/>
      <c r="F50" s="100">
        <f>F44+F47+F48+F49</f>
        <v>27.626999999999999</v>
      </c>
      <c r="G50" s="100">
        <f>G44+G47+G48+G49</f>
        <v>27.172000000000001</v>
      </c>
      <c r="K50"/>
    </row>
    <row r="51" spans="1:11" x14ac:dyDescent="0.35">
      <c r="F51" s="77"/>
      <c r="G51" s="72"/>
    </row>
    <row r="52" spans="1:11" x14ac:dyDescent="0.35">
      <c r="A52" s="78" t="s">
        <v>65</v>
      </c>
      <c r="B52" s="79" t="s">
        <v>66</v>
      </c>
      <c r="C52" s="79"/>
      <c r="D52" s="79"/>
      <c r="E52" s="79"/>
      <c r="F52" s="77"/>
      <c r="G52" s="72"/>
    </row>
    <row r="53" spans="1:11" x14ac:dyDescent="0.35">
      <c r="A53" s="80" t="s">
        <v>67</v>
      </c>
      <c r="B53" s="81"/>
      <c r="C53" s="82"/>
      <c r="D53" s="2"/>
      <c r="E53" s="2"/>
      <c r="F53" s="1"/>
      <c r="G53" s="3"/>
      <c r="H53" s="4"/>
    </row>
    <row r="54" spans="1:11" x14ac:dyDescent="0.35">
      <c r="A54" s="80" t="s">
        <v>67</v>
      </c>
      <c r="B54" s="81"/>
      <c r="C54" s="82"/>
      <c r="D54" s="2"/>
      <c r="E54" s="2"/>
      <c r="F54" s="1"/>
      <c r="G54" s="3"/>
      <c r="H54" s="4"/>
    </row>
  </sheetData>
  <mergeCells count="13">
    <mergeCell ref="B32:E32"/>
    <mergeCell ref="B27:E27"/>
    <mergeCell ref="B28:E28"/>
    <mergeCell ref="B29:E29"/>
    <mergeCell ref="B30:E30"/>
    <mergeCell ref="B31:E31"/>
    <mergeCell ref="B39:E39"/>
    <mergeCell ref="B33:E33"/>
    <mergeCell ref="B34:E34"/>
    <mergeCell ref="B35:E35"/>
    <mergeCell ref="B36:E36"/>
    <mergeCell ref="B37:E37"/>
    <mergeCell ref="B38:E38"/>
  </mergeCells>
  <dataValidations count="5">
    <dataValidation type="textLength" operator="equal" allowBlank="1" showInputMessage="1" showErrorMessage="1" error="No data entry allowed in this cell" sqref="F17:G17 F19:S19">
      <formula1>0</formula1>
    </dataValidation>
    <dataValidation type="textLength" operator="equal" allowBlank="1" showInputMessage="1" showErrorMessage="1" error="Data entry is not allowed in this cell." sqref="F21:S21 F25:S25 F37:S37 F50:G50">
      <formula1>0</formula1>
    </dataValidation>
    <dataValidation type="textLength" operator="equal" allowBlank="1" showInputMessage="1" showErrorMessage="1" error="Data entry not allowed in this cell." sqref="F22:S22">
      <formula1>0</formula1>
    </dataValidation>
    <dataValidation type="textLength" operator="equal" allowBlank="1" showInputMessage="1" showErrorMessage="1" error="Data entry in this cell is not allowed." sqref="F35:G35">
      <formula1>0</formula1>
    </dataValidation>
    <dataValidation type="textLength" operator="equal" allowBlank="1" showInputMessage="1" showErrorMessage="1" error="Data entry in this field is not allowed." sqref="F39:S39">
      <formula1>0</formula1>
    </dataValidation>
  </dataValidations>
  <printOptions horizontalCentered="1"/>
  <pageMargins left="0.44" right="0.5" top="0.52" bottom="0.42" header="0.52" footer="0.4"/>
  <pageSetup scale="63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S-1_NCPA</vt:lpstr>
      <vt:lpstr>ALA</vt:lpstr>
      <vt:lpstr>BIG</vt:lpstr>
      <vt:lpstr>GRI</vt:lpstr>
      <vt:lpstr>HEA</vt:lpstr>
      <vt:lpstr>LOD</vt:lpstr>
      <vt:lpstr>LOM</vt:lpstr>
      <vt:lpstr>PAL</vt:lpstr>
      <vt:lpstr>PLU</vt:lpstr>
      <vt:lpstr>POR</vt:lpstr>
      <vt:lpstr>UKI</vt:lpstr>
      <vt:lpstr>ALA!Print_Titles</vt:lpstr>
      <vt:lpstr>BIG!Print_Titles</vt:lpstr>
      <vt:lpstr>GRI!Print_Titles</vt:lpstr>
      <vt:lpstr>HEA!Print_Titles</vt:lpstr>
      <vt:lpstr>LOD!Print_Titles</vt:lpstr>
      <vt:lpstr>LOM!Print_Titles</vt:lpstr>
      <vt:lpstr>PAL!Print_Titles</vt:lpstr>
      <vt:lpstr>PLU!Print_Titles</vt:lpstr>
      <vt:lpstr>POR!Print_Titles</vt:lpstr>
      <vt:lpstr>'S-1_NCPA'!Print_Titles</vt:lpstr>
      <vt:lpstr>UKI!Print_Titles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Bonatto</dc:creator>
  <cp:lastModifiedBy>Gillian Biedler</cp:lastModifiedBy>
  <cp:lastPrinted>2019-02-28T19:06:20Z</cp:lastPrinted>
  <dcterms:created xsi:type="dcterms:W3CDTF">2019-02-28T15:38:59Z</dcterms:created>
  <dcterms:modified xsi:type="dcterms:W3CDTF">2019-04-19T17:29:55Z</dcterms:modified>
</cp:coreProperties>
</file>