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ENGINEERING\Transmission - 2018\CPUC IRP\Portfolio Allocations for Jan 2019\Final Allocations\"/>
    </mc:Choice>
  </mc:AlternateContent>
  <bookViews>
    <workbookView xWindow="0" yWindow="0" windowWidth="38400" windowHeight="24000" firstSheet="1" activeTab="5"/>
  </bookViews>
  <sheets>
    <sheet name="Readme" sheetId="5" r:id="rId1"/>
    <sheet name="Methodology" sheetId="6" r:id="rId2"/>
    <sheet name="BASE" sheetId="2" r:id="rId3"/>
    <sheet name="SENSITIVITY #1" sheetId="3" r:id="rId4"/>
    <sheet name="SENSITIVITY #2" sheetId="4" r:id="rId5"/>
    <sheet name="SOUTHERN PG&amp;E" sheetId="7" r:id="rId6"/>
  </sheets>
  <definedNames>
    <definedName name="_xlnm.Print_Area" localSheetId="2">BASE!$B$1:$K$63</definedName>
    <definedName name="_xlnm.Print_Area" localSheetId="1">Methodology!$A$1:$M$85</definedName>
    <definedName name="_xlnm.Print_Area" localSheetId="3">'SENSITIVITY #1'!$B$1:$K$82</definedName>
    <definedName name="_xlnm.Print_Area" localSheetId="4">'SENSITIVITY #2'!$B$1:$K$81</definedName>
    <definedName name="_xlnm.Print_Area" localSheetId="5">'SOUTHERN PG&amp;E'!$B$1:$P$35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4" i="4" l="1"/>
  <c r="I72" i="4"/>
  <c r="I71" i="4"/>
  <c r="I70" i="4"/>
  <c r="I73" i="3"/>
  <c r="I75" i="3"/>
  <c r="I72" i="3"/>
  <c r="I71" i="3"/>
  <c r="I39" i="3"/>
  <c r="O21" i="7" l="1"/>
  <c r="J21" i="7"/>
  <c r="P16" i="7"/>
  <c r="O16" i="7"/>
  <c r="K16" i="7"/>
  <c r="J16" i="7"/>
  <c r="N11" i="7"/>
  <c r="M11" i="7"/>
  <c r="I11" i="7"/>
  <c r="H11" i="7"/>
  <c r="I76" i="4" l="1"/>
  <c r="I77" i="3"/>
  <c r="I9" i="4"/>
  <c r="I9" i="3"/>
  <c r="I23" i="4"/>
  <c r="I23" i="3"/>
  <c r="I9" i="2"/>
  <c r="I21" i="2"/>
</calcChain>
</file>

<file path=xl/comments1.xml><?xml version="1.0" encoding="utf-8"?>
<comments xmlns="http://schemas.openxmlformats.org/spreadsheetml/2006/main">
  <authors>
    <author>Flynn, Tom@Energy</author>
  </authors>
  <commentList>
    <comment ref="H9" authorId="0" shapeId="0">
      <text>
        <r>
          <rPr>
            <sz val="9"/>
            <color indexed="81"/>
            <rFont val="Tahoma"/>
            <family val="2"/>
          </rPr>
          <t>1996 MW exceeds allowable amount of 548 MW.</t>
        </r>
      </text>
    </comment>
    <comment ref="M9" authorId="0" shapeId="0">
      <text>
        <r>
          <rPr>
            <sz val="9"/>
            <color indexed="81"/>
            <rFont val="Tahoma"/>
            <family val="2"/>
          </rPr>
          <t xml:space="preserve">413 MW underutilizes allowable amount of 548 MW by 135 MW. Therefore add to Carrizo.
</t>
        </r>
      </text>
    </comment>
    <comment ref="H10" authorId="0" shapeId="0">
      <text>
        <r>
          <rPr>
            <sz val="9"/>
            <color rgb="FF000000"/>
            <rFont val="Tahoma"/>
            <family val="2"/>
          </rPr>
          <t>540 + 8 = 548</t>
        </r>
      </text>
    </comment>
    <comment ref="J14" authorId="0" shapeId="0">
      <text>
        <r>
          <rPr>
            <sz val="9"/>
            <color indexed="81"/>
            <rFont val="Tahoma"/>
            <family val="2"/>
          </rPr>
          <t>895 MW exceeds allowable amount of 406 MW by 489 MW.</t>
        </r>
      </text>
    </comment>
    <comment ref="O14" authorId="0" shapeId="0">
      <text>
        <r>
          <rPr>
            <sz val="9"/>
            <color indexed="81"/>
            <rFont val="Tahoma"/>
            <family val="2"/>
          </rPr>
          <t>895 MW exceeds allowable amount of 541 MW by 354 MW.</t>
        </r>
      </text>
    </comment>
    <comment ref="O15" authorId="0" shapeId="0">
      <text>
        <r>
          <rPr>
            <sz val="9"/>
            <color indexed="81"/>
            <rFont val="Tahoma"/>
            <family val="2"/>
          </rPr>
          <t>541 MW = 135 MW + 406 MW</t>
        </r>
      </text>
    </comment>
  </commentList>
</comments>
</file>

<file path=xl/sharedStrings.xml><?xml version="1.0" encoding="utf-8"?>
<sst xmlns="http://schemas.openxmlformats.org/spreadsheetml/2006/main" count="391" uniqueCount="199">
  <si>
    <t>Transmission Zone</t>
  </si>
  <si>
    <t>Northern California</t>
  </si>
  <si>
    <t>Solano</t>
  </si>
  <si>
    <t>Central Valley and Los Banos</t>
  </si>
  <si>
    <t>Westlands</t>
  </si>
  <si>
    <t>Greater Carrizo</t>
  </si>
  <si>
    <t>Tehachapi</t>
  </si>
  <si>
    <t>Kramer and Inyokern</t>
  </si>
  <si>
    <t>Mountain Pass and El Dorado</t>
  </si>
  <si>
    <t>SoCal Desert</t>
  </si>
  <si>
    <t>Riverside East and Palm Springs</t>
  </si>
  <si>
    <t>Greater Imperial</t>
  </si>
  <si>
    <t>Solar</t>
  </si>
  <si>
    <t>Wind</t>
  </si>
  <si>
    <t>Geothermal</t>
  </si>
  <si>
    <t>Substation</t>
  </si>
  <si>
    <t>Notes</t>
  </si>
  <si>
    <t>Colorado River</t>
  </si>
  <si>
    <t>Devers</t>
  </si>
  <si>
    <t>Red Bluff</t>
  </si>
  <si>
    <t>Innovation</t>
  </si>
  <si>
    <t>Desert View</t>
  </si>
  <si>
    <t>Crazy Eyes (Proposed)</t>
  </si>
  <si>
    <t>Gamebird (Proposed)</t>
  </si>
  <si>
    <t>Highwind</t>
  </si>
  <si>
    <t>Whirlwind</t>
  </si>
  <si>
    <t>Windhub</t>
  </si>
  <si>
    <t>ElDorado</t>
  </si>
  <si>
    <t>Tesla 230kV</t>
  </si>
  <si>
    <t>Los Banos 230kV</t>
  </si>
  <si>
    <t>Solar 230kV</t>
  </si>
  <si>
    <t>Caliente 230kV</t>
  </si>
  <si>
    <t>Pisgah 230kV</t>
  </si>
  <si>
    <t>Kramer 230kV</t>
  </si>
  <si>
    <t>Victor 230kV</t>
  </si>
  <si>
    <t>Imperial Valley</t>
  </si>
  <si>
    <t>Cottonwood</t>
  </si>
  <si>
    <t>Delevan</t>
  </si>
  <si>
    <t>Rio Oso</t>
  </si>
  <si>
    <t>Round Mountain</t>
  </si>
  <si>
    <t>Calcite (Proposed)</t>
  </si>
  <si>
    <t>FCDS</t>
  </si>
  <si>
    <t>EO</t>
  </si>
  <si>
    <t xml:space="preserve"> MW Assignment</t>
  </si>
  <si>
    <t>S Nevada (in-state)</t>
  </si>
  <si>
    <t>Policy Sensitivity Portfolio #2</t>
  </si>
  <si>
    <t>Christie</t>
  </si>
  <si>
    <t>Vaca-Dixon</t>
  </si>
  <si>
    <t>Eight-Mile</t>
  </si>
  <si>
    <t>Contra Costa</t>
  </si>
  <si>
    <t>Wind 643 MW</t>
  </si>
  <si>
    <t>Geothermal 424 MW</t>
  </si>
  <si>
    <t>Wind 146 MW</t>
  </si>
  <si>
    <t>Wind 160 MW</t>
  </si>
  <si>
    <t>Wind 153 MW</t>
  </si>
  <si>
    <t>Solar 1013 MW</t>
  </si>
  <si>
    <t>Solar 1320 MW</t>
  </si>
  <si>
    <t>Wind 42 MW</t>
  </si>
  <si>
    <t>Geothermal 1276 MW</t>
  </si>
  <si>
    <t>Solar 3006 MW</t>
  </si>
  <si>
    <t>Solar 750 MW</t>
  </si>
  <si>
    <t>Solar 2699 MW</t>
  </si>
  <si>
    <t>Wind 1095 MW</t>
  </si>
  <si>
    <t>Solar 2842 MW</t>
  </si>
  <si>
    <t>Solar 1401 MW</t>
  </si>
  <si>
    <t>Solar 2307 MW</t>
  </si>
  <si>
    <t>Geothermal 320 MW</t>
  </si>
  <si>
    <t>Wind 442 MW</t>
  </si>
  <si>
    <t>Solar 1116 MW</t>
  </si>
  <si>
    <t>Table Mt.</t>
  </si>
  <si>
    <t>Solar EO</t>
  </si>
  <si>
    <t>Solar 577 MW</t>
  </si>
  <si>
    <t>220 FCDS Geothermal + 67 Solar EO</t>
  </si>
  <si>
    <t>Templeton</t>
  </si>
  <si>
    <t>Mesa</t>
  </si>
  <si>
    <t>Zaca</t>
  </si>
  <si>
    <t>NEW BUILD</t>
  </si>
  <si>
    <t>Gates</t>
  </si>
  <si>
    <t>Gregg</t>
  </si>
  <si>
    <t>Henrietta</t>
  </si>
  <si>
    <t>Mc Call</t>
  </si>
  <si>
    <t>Mc Mullin</t>
  </si>
  <si>
    <t>Midway</t>
  </si>
  <si>
    <t>Panoche</t>
  </si>
  <si>
    <t>Storey</t>
  </si>
  <si>
    <t>These two substations are intended to correspond to the interconnection points for Topaz Solar Farm and California Valley Solar Ranch on the two Morro Bay to Midway 230 kV lines.</t>
  </si>
  <si>
    <t>Connect Cool Water MWs at Pisgah, due to Tx constraints.</t>
  </si>
  <si>
    <t>220 FCDS Geothermal + 67 FCDS Solar and Wind</t>
  </si>
  <si>
    <t>Zaca is a 115kV substation at the south end of the PG&amp;E system in Santa Barbara County.  It is in close proximity to 42% of the identified wind resource in the Greater Carrizo Tx Zone.</t>
  </si>
  <si>
    <t>Solar and Wind FCDS.  After allocating the FCDS resources, there is not sufficient transmission capability for the energy-only resources.</t>
  </si>
  <si>
    <t>Solar FCDS. After allocating the FCDS resources, there is not sufficient transmission capability for the energy-only resources.</t>
  </si>
  <si>
    <t>Solar 40 MW</t>
  </si>
  <si>
    <t>The worksheet "Methodology" summarizes staff’s methodology and approach.</t>
  </si>
  <si>
    <t>At the request of CPUC staff working on IRP, Energy Commission staff have allocated transmission planning area-level renewable resource capacity from CPUC IRP portfolios to specific substations on the CAISO controlled transmission grid. The purpose of this Energy Commission staff effort is to: 1) inform the CPUC IRP process of the landscape-scale environmental implications in renewable resource areas, and 2) to identify renewable resources that potentially have lower levels of development conflict for purposes of studying the renewable resource in the CAISO TPP.</t>
  </si>
  <si>
    <t>Staff does not endorse the selection of one resource area over another on the basis of environmental value or viability. The allocation of resource portfolios to substations is for planning purposes only.</t>
  </si>
  <si>
    <t xml:space="preserve">To develop recommended allocations of megawatts to substations, Energy Commission staff used information from RESOLVE and existing statewide energy planning information, including RETI 2.0, in a geospatial analysis to identify renewable resource areas at a granularity that is sufficient for the CAISO to utilize in its transmission studies.  Staff used a geodatabase from the CPUC's website [http://www.cpuc.ca.gov/General.aspx?id=6442453965]. </t>
  </si>
  <si>
    <t xml:space="preserve">Staff followed these steps to allocate the resource portfolios: </t>
  </si>
  <si>
    <t>c.  Geothermal resources- the location of geothermal resources used in IRP planning are very specific and Energy Commission staff did not evaluate the potential environmental conflicts of these resources. Staff did analyze the proximity of these resources to CAISO controlled substations to inform the geothermal allocations.</t>
  </si>
  <si>
    <t xml:space="preserve">b.  Wind- the location of wind energy resources used in IRP planning are specific and in most instances the underlying wind energy supply assumptions are equal to the selected wind energy resources in most of the transmission planning areas where wind energy is included in the portfolio. There are a few instances where the wind energy supply exceeds the wind energy selection and in these instances Energy Commission staff did use environmental information to identify resources and CAISO controlled substations.   </t>
  </si>
  <si>
    <t>a.   Solar- the location of solar energy resources used in IRP planning are vast due to the diffuse nature of solar energy. Within IRP, the technical potential of solar energy resources is screened using environmental information to calculate the available supply of solar energy resources (see page 31 of “CPUC 2017 IRP Inputs &amp; Assumptions”). To create a basis for narrowing down potential substation locations, staff used the geography of solar energy resources assumed in the “Projects_SolarPV_Area” GIS layer.</t>
  </si>
  <si>
    <r>
      <t>1)</t>
    </r>
    <r>
      <rPr>
        <sz val="7"/>
        <color theme="1"/>
        <rFont val="Times New Roman"/>
        <family val="1"/>
      </rPr>
      <t>  </t>
    </r>
    <r>
      <rPr>
        <sz val="11"/>
        <color theme="1"/>
        <rFont val="Calibri"/>
        <family val="2"/>
        <scheme val="minor"/>
      </rPr>
      <t>Energy Commission staff used the renewable resource potential from RESOLVE for the geographies of the transmission planning areas for the three renewable technologies:</t>
    </r>
  </si>
  <si>
    <t>a.  Staff considered areas with a score of 0-9 to have less environmental implications.</t>
  </si>
  <si>
    <t>b.  Staff considered areas with a score of 10-18 to have higher environmental implications.</t>
  </si>
  <si>
    <t xml:space="preserve">c.  The California Agricultural Value data was not used to create the comprehensive layer, however staff did use the data layer to compare different substation allocations.  </t>
  </si>
  <si>
    <t xml:space="preserve">b.  Wind- compared the location of wind energy resources to each 15-mile radius and allocated the transmission planning area-level wind resources to substations in closest proximity. In some transmission planning areas, wind resources do not fall within the 15-mile CAISO controlled substation radii.   </t>
  </si>
  <si>
    <t>Estimated FCDS Capability (MW) of Existing System</t>
  </si>
  <si>
    <t>Northern CA</t>
  </si>
  <si>
    <t>-</t>
  </si>
  <si>
    <t>Southern PG&amp;E</t>
  </si>
  <si>
    <t>Greater Kramer (North of Lugo)</t>
  </si>
  <si>
    <t>Southern CA Desert and Southern NV</t>
  </si>
  <si>
    <t>CAISO Transmission Area</t>
  </si>
  <si>
    <t>Estimated EODS Capability (MW) of Existing System**</t>
  </si>
  <si>
    <t xml:space="preserve">    Southern NV (GridLiance-VEA), El Dorado and Mountain Pass</t>
  </si>
  <si>
    <t xml:space="preserve">    Southern NV (GridLiance-VEA)</t>
  </si>
  <si>
    <t xml:space="preserve">    Greater Imperial*</t>
  </si>
  <si>
    <t xml:space="preserve">    Riverside East &amp; Palm Springs</t>
  </si>
  <si>
    <t xml:space="preserve">    Inyokern and North of Kramer</t>
  </si>
  <si>
    <t xml:space="preserve">    Pisgah</t>
  </si>
  <si>
    <t xml:space="preserve">    North of Victor</t>
  </si>
  <si>
    <t xml:space="preserve">    Kern and Greater Carrizo</t>
  </si>
  <si>
    <t xml:space="preserve">    Central Valley North &amp; Los Banos</t>
  </si>
  <si>
    <t xml:space="preserve">    Westlands</t>
  </si>
  <si>
    <t xml:space="preserve">    Round Mountain</t>
  </si>
  <si>
    <t xml:space="preserve">    Humboldt</t>
  </si>
  <si>
    <t xml:space="preserve">    Sacramento River</t>
  </si>
  <si>
    <t xml:space="preserve">    Solano</t>
  </si>
  <si>
    <t>Transmission Capability Estimated for 2019-2020 Transmission Planning Process</t>
  </si>
  <si>
    <t>The “SOUTHERN PG&amp;E” worksheet provides additional detail regarding how staff applied the CAISO’s Transmission Capability Estimates for the Southern PG&amp;E overarching transmission area and its nested constraints specifically for Sensitivity Portfolio #1 and Sensitivity Portfolio #2.</t>
  </si>
  <si>
    <t>Sensitivity</t>
  </si>
  <si>
    <t>Portfolio #1</t>
  </si>
  <si>
    <t>Portfolio #2</t>
  </si>
  <si>
    <t>FC</t>
  </si>
  <si>
    <t>Allowable MW</t>
  </si>
  <si>
    <t>New Build</t>
  </si>
  <si>
    <t>Total - Southern PG&amp;E</t>
  </si>
  <si>
    <t>Not all CVN&amp;LB Tx capability is used  in both portfolios (i.e., 160-146=14 MW).  And, 540 MW is 57.45% (i.e., 8 MW) and 400 MW is 42.55% (i.e., 6 MW) of 940 MW.  Therefore added 8 MW to Westlands FC and 6 MW to Carrizo FC.  Southern PG&amp;E limit OK.</t>
  </si>
  <si>
    <t>In Portfolio #1 the sum of Allowable MW does not violate Southern PG&amp;E Tx Capability (i.e., 548+406+146=1100 MW).  However, "New Build" needed to accommodate the remainder (i.e., 1448 MW FC Solar and 489 MW FC Wind).</t>
  </si>
  <si>
    <t>Not all Westlands Tx capability is used in portfolio #2 (i.e., 548-413=135 MW). Therefore added 135 MW surplus to Carrizo (i.e., 135+406=541 MW).  Sum of Allowable MW does not violate Southern PG&amp;E Tx Capability (i.e., 413+541+146=1100).  However, "New Build" needed to accommodate remainder (i.e., 354 MW FC Wind).</t>
  </si>
  <si>
    <t>Kern and Greater Carrizo</t>
  </si>
  <si>
    <t>Central Valley North/Los Banos</t>
  </si>
  <si>
    <t>Transmission Capability</t>
  </si>
  <si>
    <t xml:space="preserve">c.  Geothermal- compared the location of geothermal energy resources to each 15-mile radius and allocated the transmission planning area-level geothermal resources to substations in closest proximity. In most transmission planning areas, geothermal resources do not fall within the 15-mile CAISO controlled substation radii. For example, the largest geothermal resource area in Northern California is 56-miles from the nearest CAISO controlled substation.   </t>
  </si>
  <si>
    <t>Geothermal FCDS.  Known Geothermal Resource Areas (KGRA) are not in close proximity to CAISO-controlled facilities.  Although the Round Mt 230 kV substation is the nearest major CAISO-controlled substation, the straight-line distance to each identified resource is approximately: geo_12 384 MW 56 mi NE; geo_11 32 MW 106 mi NE; geo_10 8 MW 92.5 mi SE.</t>
  </si>
  <si>
    <t xml:space="preserve">100 FCDS Geothermal + 265 Solar EO. </t>
  </si>
  <si>
    <t>Bannister</t>
  </si>
  <si>
    <t>Highline</t>
  </si>
  <si>
    <t>CAISO</t>
  </si>
  <si>
    <t>IID</t>
  </si>
  <si>
    <t>El Centro</t>
  </si>
  <si>
    <t>IID-CAISO Line S</t>
  </si>
  <si>
    <t>Cambria</t>
  </si>
  <si>
    <t>Caldwell</t>
  </si>
  <si>
    <t>IID - 1052 MW Geothermal + 520 MW Solar</t>
  </si>
  <si>
    <t>IID-CAISO Line S 160 MW Geothermal + 10 MW Solar</t>
  </si>
  <si>
    <t>IID - 306 MW Solar</t>
  </si>
  <si>
    <t>CAISO - 32 MW Geothermal + 10 MW Solar</t>
  </si>
  <si>
    <t>IID - 32 MW Geothermal + 555 MW Solar</t>
  </si>
  <si>
    <t>Santa Ynez</t>
  </si>
  <si>
    <t>Cabrillo</t>
  </si>
  <si>
    <t>Gaviota</t>
  </si>
  <si>
    <t>Gavoita</t>
  </si>
  <si>
    <t>Zaca, Santa Ynez and Cabrillo are 115kV substations at the south end of the PG&amp;E system in Santa Barbara County.  They are in close proximity to 42% of the identified wind resource in the Greater Carrizo Tx Zone.</t>
  </si>
  <si>
    <t>Gaviota is a 66kv substation at the north end of the SCE system in Santa Barbara County in close proximity to 42% of the identified wind resource in the Greater Carrizo Tx Zone.</t>
  </si>
  <si>
    <t>Cambria is a 60kv substation at the northwest end of the PG&amp;E system in San Luis Obispo County in close proximity to an identified wind resource in the Greater Carrizo Tx Zone.</t>
  </si>
  <si>
    <t>2) To develop the portfolios, the CPUC used the “DRECP/SJV” screen in the RESOLVE model. To maintain consistency with the RESOLVE inputs and assumptions the Energy Commission created a spatial representation of the renewable energy supply for solar, wind, and geothermal energy in each of the transmission zones consistent with the “DRECP/SJV” screen by:</t>
  </si>
  <si>
    <t>a. Assuming that 100 percent of the solar energy resource potential within a BLM designated Development Focus Area (DFA) within the Desert Renewable Energy Conservation Plan (DRECP) area is available.</t>
  </si>
  <si>
    <t>b. Assuming that none of the solar energy resource potential outside of a DFA but within the DRECP area (e.g. private lands and other BLM land designations) is available.</t>
  </si>
  <si>
    <t>c. Assuming that 100 percent of the solar energy resource potential within a “least-conflict” land within the San Joaquin Valley Solar PV Least Conflict planning area is available.</t>
  </si>
  <si>
    <t xml:space="preserve">100 FCDS Geothermal + 2267 EO Solar. All of the assumed EO transmission capabilities are at this substation so the EO resources are allocated here. However, this allocation likely exceeds the amount of solar development that would occur near El Dorado. Within 15 miles of the El Dorado substation there is approximately 42,260 acres of land designated Variace Areas by the Bureau of Land Managment (BLM) potentially available for solar development.  Assuming 7.1 acres/MW, approximately 5,950 MWs of solar PV could develop on this land. </t>
  </si>
  <si>
    <t>d. Assuming that none of the solar energy resource potential outside of “least-conflict” land but within the San Joaquin Valley Solar PV Least Conflict planning area is available.</t>
  </si>
  <si>
    <t xml:space="preserve">This workbook summarizes Energy Commission staff’s allocation of Integrated Resource Planning (IRP) renewable energy portfolios to California Independent System Operator (CAISO) controlled substations. </t>
  </si>
  <si>
    <r>
      <t>3)</t>
    </r>
    <r>
      <rPr>
        <sz val="7"/>
        <color theme="1"/>
        <rFont val="Times New Roman"/>
        <family val="1"/>
      </rPr>
      <t>  </t>
    </r>
    <r>
      <rPr>
        <sz val="11"/>
        <color theme="1"/>
        <rFont val="Calibri"/>
        <family val="2"/>
        <scheme val="minor"/>
      </rPr>
      <t>Staff created a GIS layer to evaluate the environmental implications of renewable resources. The layer is a combination of the following statewide data and information:</t>
    </r>
  </si>
  <si>
    <t>4)  The data described above were normalized and summed to create a comprehensive layer with scores between 0-18:</t>
  </si>
  <si>
    <t xml:space="preserve">5) The comprehensive layer was then overlaid with the renewable resource potential data to identify the environmental implications (low and high) of developing renewable resources, particularly solar resources and where necessary to wind energy resources.  </t>
  </si>
  <si>
    <t xml:space="preserve">6)  Staff created a 15-mile radius surrounding CAISO controlled substations in each of the transmission planning areas. For some of the transmission planning areas, staff allocated resources to substations using the comprehensive layer described above. For some tranmission planning areas, staff allocated resources to susbstations using the assumptions described above (see step 2). </t>
  </si>
  <si>
    <t>7)  Staff applied the CAISO’s Transmission Capability Estimates in order to satisfy the existing system “Estimated FCDS Capability (MW)” and the “Estimated EODS Capability (MW)” for each overarching transmission area and the nested constraints within.  The CAISO’s Transmission Capability Estimates are summarized in the table below.  The “Estimated EODS Capability (MW)” numbers are inclusive of the “Estimated FCDS Capability (MW)” numbers (i.e., the incremental EODS capability equals the estimated EODS capability minus the estimated FCDS capability).  The transmission areas indented in the table are subsets of the overarching transmission areas listed in bold immediately above the indented areas (i.e., these represent nested constraints within each overarching transmission area).</t>
  </si>
  <si>
    <t xml:space="preserve">100 Solar FCDS + 2204 Solar EO.  All of the assumed EO transmission capabilities are at this substation so the EO resources are allocated here. However, this allocation likely exceeds the amount of solar development that would occur near El Dorado. Within 15 miles of the El Dorado substation there is approximately 42,260 acres of land  designated Variace Areas by the Bureau of Land Managment (BLM) potentially available for solar development.  Assuming 7.1 acres/MW, approximately 5,950 MWs of solar PV could develop on this land. </t>
  </si>
  <si>
    <t>e. Assuming that 5 percent of the solar energy resource potential outside of both the DRECP planing area (Tehachapi, Kramer/Inyokern, Greater Imperial, Riverside East/Palm Springs, and Southern California Desert transmission areas) and San Joaquin Valey Solar PV Least Conflict planning area (Westlands transmission area) is available for allocating solar PV resources.</t>
  </si>
  <si>
    <t>f. Assuming that solar resource potential in the Southwest Nevada tranmission planning area is represented by Bureau of Land Management (BLM) variance areas that are potentially available for utility-scale solar energy development. Variance areas are made up of BLM-administered lands that are outside of solar energy zones (SEZs) and not otherwise excluded by the Solar Energy Program.</t>
  </si>
  <si>
    <t>40 MW Solar EO</t>
  </si>
  <si>
    <t>a. Terrestrial Landscape Intactness (California Energy Commission and Conservation Biology Institute, 2016): This dataset provides an estimate of terrestrial landscape intactness, (i.e. condition), based on the extent to which human impacts such as agriculture, urban development, natural resource extraction, and invasive species have disrupted the landscape across the State of California. Terrestrial intactness values are high in areas where these impacts are low.  [https://databasin.org/datasets/e3ee00e8d94a4de58082fdbc91248a65]</t>
  </si>
  <si>
    <t>b.  Areas of Conservation Emphasis, version 3.0 (ACE III) (California Department of Fish and Wildlife, 2018): ACE is a CDFW effort to analyze large amounts of map-based data in a targeted, strategic way, and expressed visually, so decisions can be informed around important goals like conservation of biodiversity, habitat connectivity, and climate change resiliency. The ACE maps provide a coarse level view of information for conservation planning purposes, ranging from ecological research and modeling to local land-use planning and conservation decision-making. However, they do not replace the need for site-specific evaluation of biological resources and should not be used for regulatory purposes. All ACE data layers are limited by the accuracy, scale, extent of coverage, and completeness of the input data at the time they were run. We highly recommend reviewing available metadata and ACE Factsheets prior to interpreting these data. [https://www.wildlife.ca.gov/Data/Analysis/Ace]</t>
  </si>
  <si>
    <t xml:space="preserve"> i.  Species Biodiversity Summaries: combine the three measures of biodiversity developed for ACE into a single metric. These three measures include: 1) native species richness, which represents overall native diversity of all species in the state, both common and rare, as well as climate vulnerable species and important game and sport fish species; 2) rare species richness, which represents diversity of rare species; and, 3) irreplaceability, which is a weighted measure of endemism that highlights areas that support unique species of limited range. Terrestrial Datasets include native richness, rarity, and irreplaceability for each of five taxonomic groups: birds, amphibians, plants, mammals, and reptiles. While the Aquatic Datasets include native richness, rarity, and irreplaceability for each of four taxonomic groups: fish, aquatic invertebrates, aquatic amphibians, and aquatic reptiles. The data can be used to view the distribution of biological richness by individual taxonomic group and overall, within each USDA ecoregion (terrestrial) and across the state’s watersheds (aquatic). [https://www.wildlife.ca.gov/Data/Analysis/Ace#523731770-species-biodiversity]</t>
  </si>
  <si>
    <t>ii. Terrestrial Connectivity: dataset summarizes information on terrestrial connectivity per hexagon including the presence of mapped corridors or linkages; the juxtaposition to large, contiguous, natural areas; and the relative intactness score. This dataset was developed to support conservation planning efforts by allowing user to spatially evaluate the relative contribution of an area to terrestrial connectivity based on the results of statewide, regional, and other connectivity analyses. [https://www.wildlife.ca.gov/Data/Analysis/Ace#523731772-connectivity]</t>
  </si>
  <si>
    <t>c.  California Agricultural Value (2018) (California Energy Commission and Conservation Biology Institute, 2018): This agricultural value logic model uses data on farmland status, cropland type, soil capacity, soil impairment, and agricultural climate rarity to develop an index of agricultural land value across the state.  This dataset was created by the Conservation Biology Institute using an EEMS logic model and displays an index of agricultural value at 270 m resolution across California for currently active and identified agricultural areas of the state. Updated March 2018. [https://databasin.org/datasets/f55ea5085c024a96b5f17c7ddddd1147]</t>
  </si>
  <si>
    <t>a.  Solar- calculated the share of renewable resources with lower environmental implications within each 15-mile radius.  For those transmission planning areas that include the DRECP or San Joaquin Valey Solar PV Least Conflict planning areas staff calcualted the share of lands identified as DFAs and least-conflict lands.  Allocated the transmission planning area-level solar resources to substations based on their weight of lower environmental implication and/or share identified as DFA or least-conflict.</t>
  </si>
  <si>
    <t>Substation MW Mapping Allocation Recommendations for Transmission Modeling</t>
  </si>
  <si>
    <t>Portfolio for Reliability and Policy-Driven Base Case (IEPR version of 42 MMT Case - Adjusted to Updated Transmission Capabilities)</t>
  </si>
  <si>
    <t>Capacity selected using RESOLVE (MW)</t>
  </si>
  <si>
    <t>Greater Imperial*</t>
  </si>
  <si>
    <t>*Substation assignments made on the basis of proximity to substations rather than on which entity operates the susbtation, which includes Imperial Irrigation District and CAISO in this zone.</t>
  </si>
  <si>
    <t>Imperial Irrigation District (IID)</t>
  </si>
  <si>
    <t>Imperial Irrigation District (IID) - 1052 MW Geothermal + 520 MW Solar</t>
  </si>
  <si>
    <t>Policy Sensitivity Portfolio #1 (Case B presented in the IRP proceeding 1/11/2019 ruling Attachment B, updated to reflect latest transmission availability data from the CAISO)</t>
  </si>
  <si>
    <t>Policy Sensitivity Portfolio #2 (Case C presented in the IRP proceeding 1/11/2019 ruling Attachment B, updated to reflect latest transmission availability data from the CAISO)</t>
  </si>
  <si>
    <t>The “SENSITIVTY #1” worksheet are the allocations for the "Policy Sensitivity Portfolio #1 (Case B presented in the IRP proceeding 1/11/2019 ruling Attachment B, updated to reflect latest transmission availability data from the CAISO)"</t>
  </si>
  <si>
    <t>The “BASE” worksheet are the allocations for the "Portfolio for Reliability and Policy-Driven Base Case (IEPR version of 42 MMT Case - Adjusted to Updated Transmission Capabilities)"</t>
  </si>
  <si>
    <t>The “SENSITIVITY #2” worksheet are the allocations for the "Policy Sensitivity Portfolio #2 (Case C presented in the IRP proceeding 1/11/2019 ruling Attachment B, updated to reflect latest transmission availability data from the CAISO)"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</si>
</sst>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i/>
      <sz val="12"/>
      <color theme="1"/>
      <name val="Calibri"/>
      <family val="2"/>
      <scheme val="minor"/>
    </font>
    <font>
      <b/>
      <sz val="12"/>
      <name val="Calibri"/>
      <family val="2"/>
      <scheme val="minor"/>
    </font>
    <font>
      <sz val="7"/>
      <color theme="1"/>
      <name val="Times New Roman"/>
      <family val="1"/>
    </font>
    <font>
      <b/>
      <sz val="11"/>
      <color theme="1"/>
      <name val="Calibri"/>
      <family val="2"/>
      <scheme val="minor"/>
    </font>
    <font>
      <sz val="11"/>
      <color rgb="FFFF0000"/>
      <name val="Calibri"/>
      <family val="2"/>
      <scheme val="minor"/>
    </font>
    <font>
      <b/>
      <sz val="12"/>
      <color theme="0"/>
      <name val="Calibri"/>
      <family val="2"/>
      <scheme val="minor"/>
    </font>
    <font>
      <sz val="11"/>
      <name val="Calibri"/>
      <family val="2"/>
      <scheme val="minor"/>
    </font>
    <font>
      <sz val="9"/>
      <color indexed="81"/>
      <name val="Tahoma"/>
      <family val="2"/>
    </font>
    <font>
      <sz val="9"/>
      <color rgb="FF000000"/>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0" fontId="11" fillId="0" borderId="0"/>
    <xf numFmtId="0" fontId="8" fillId="0" borderId="0"/>
  </cellStyleXfs>
  <cellXfs count="138">
    <xf numFmtId="0" fontId="0" fillId="0" borderId="0" xfId="0"/>
    <xf numFmtId="0" fontId="0" fillId="0" borderId="1" xfId="0" applyBorder="1"/>
    <xf numFmtId="0" fontId="0" fillId="0" borderId="3" xfId="0" applyBorder="1"/>
    <xf numFmtId="0" fontId="0" fillId="0" borderId="6" xfId="0" applyBorder="1"/>
    <xf numFmtId="0" fontId="0" fillId="0" borderId="11" xfId="0" applyBorder="1" applyAlignment="1">
      <alignment wrapText="1"/>
    </xf>
    <xf numFmtId="0" fontId="0" fillId="0" borderId="7" xfId="0" applyBorder="1" applyAlignment="1">
      <alignment wrapText="1"/>
    </xf>
    <xf numFmtId="0" fontId="0" fillId="0" borderId="2" xfId="0" applyBorder="1"/>
    <xf numFmtId="0" fontId="0" fillId="0" borderId="12" xfId="0" applyBorder="1" applyAlignment="1">
      <alignment wrapText="1"/>
    </xf>
    <xf numFmtId="0" fontId="0" fillId="0" borderId="13" xfId="0" applyBorder="1" applyAlignment="1">
      <alignment wrapText="1"/>
    </xf>
    <xf numFmtId="0" fontId="0" fillId="0" borderId="14" xfId="0" applyBorder="1"/>
    <xf numFmtId="0" fontId="0" fillId="0" borderId="15" xfId="0" applyBorder="1" applyAlignment="1">
      <alignment wrapText="1"/>
    </xf>
    <xf numFmtId="0" fontId="0" fillId="0" borderId="5" xfId="0" applyBorder="1" applyAlignment="1">
      <alignment horizontal="center"/>
    </xf>
    <xf numFmtId="0" fontId="0" fillId="0" borderId="18" xfId="0" applyBorder="1" applyAlignment="1">
      <alignment horizontal="center"/>
    </xf>
    <xf numFmtId="0" fontId="12" fillId="0" borderId="4" xfId="0" applyFont="1" applyBorder="1"/>
    <xf numFmtId="0" fontId="12" fillId="0" borderId="7" xfId="0" applyFont="1" applyBorder="1" applyAlignment="1">
      <alignment horizontal="left"/>
    </xf>
    <xf numFmtId="0" fontId="12" fillId="0" borderId="2" xfId="0" applyFont="1" applyBorder="1" applyAlignment="1">
      <alignment horizontal="center"/>
    </xf>
    <xf numFmtId="0" fontId="12" fillId="0" borderId="8" xfId="0" applyFont="1" applyBorder="1" applyAlignment="1">
      <alignment horizontal="center"/>
    </xf>
    <xf numFmtId="0" fontId="12" fillId="0" borderId="0" xfId="0" applyFont="1"/>
    <xf numFmtId="0" fontId="0" fillId="0" borderId="1" xfId="0" applyFill="1" applyBorder="1"/>
    <xf numFmtId="0" fontId="0" fillId="0" borderId="12" xfId="0" applyFill="1" applyBorder="1" applyAlignment="1">
      <alignment wrapText="1"/>
    </xf>
    <xf numFmtId="0" fontId="0" fillId="0" borderId="0" xfId="0" applyBorder="1"/>
    <xf numFmtId="0" fontId="0" fillId="0" borderId="3" xfId="0" applyBorder="1" applyAlignment="1">
      <alignment horizontal="center"/>
    </xf>
    <xf numFmtId="0" fontId="0" fillId="0" borderId="8" xfId="0" applyFill="1" applyBorder="1" applyAlignment="1">
      <alignment wrapText="1"/>
    </xf>
    <xf numFmtId="1" fontId="0" fillId="0" borderId="14" xfId="0" applyNumberFormat="1" applyBorder="1"/>
    <xf numFmtId="1" fontId="0" fillId="0" borderId="2" xfId="0" applyNumberFormat="1" applyBorder="1"/>
    <xf numFmtId="1" fontId="0" fillId="0" borderId="1" xfId="0" applyNumberFormat="1" applyBorder="1"/>
    <xf numFmtId="0" fontId="0" fillId="0" borderId="11" xfId="0" applyFont="1" applyBorder="1" applyAlignment="1">
      <alignment wrapText="1"/>
    </xf>
    <xf numFmtId="0" fontId="0" fillId="0" borderId="20" xfId="0" applyBorder="1"/>
    <xf numFmtId="0" fontId="0" fillId="0" borderId="11" xfId="0" applyFill="1" applyBorder="1" applyAlignment="1">
      <alignment wrapText="1"/>
    </xf>
    <xf numFmtId="1" fontId="0" fillId="0" borderId="14" xfId="0" applyNumberFormat="1" applyFill="1" applyBorder="1"/>
    <xf numFmtId="0" fontId="0" fillId="0" borderId="14" xfId="0" applyFill="1" applyBorder="1"/>
    <xf numFmtId="1" fontId="0" fillId="0" borderId="2" xfId="0" applyNumberFormat="1" applyFill="1" applyBorder="1"/>
    <xf numFmtId="0" fontId="0" fillId="0" borderId="2" xfId="0" applyFill="1" applyBorder="1"/>
    <xf numFmtId="0" fontId="0" fillId="0" borderId="7" xfId="0" applyFill="1" applyBorder="1"/>
    <xf numFmtId="0" fontId="13" fillId="0" borderId="1" xfId="0" applyFont="1" applyBorder="1"/>
    <xf numFmtId="0" fontId="12" fillId="2" borderId="11" xfId="0" applyFont="1" applyFill="1" applyBorder="1" applyAlignment="1">
      <alignment wrapText="1"/>
    </xf>
    <xf numFmtId="0" fontId="12" fillId="2" borderId="9" xfId="0" applyFont="1" applyFill="1" applyBorder="1" applyAlignment="1">
      <alignment wrapText="1"/>
    </xf>
    <xf numFmtId="14" fontId="11" fillId="0" borderId="0" xfId="1" applyNumberFormat="1"/>
    <xf numFmtId="0" fontId="11" fillId="0" borderId="0" xfId="1"/>
    <xf numFmtId="0" fontId="10" fillId="0" borderId="0" xfId="0" applyFont="1"/>
    <xf numFmtId="0" fontId="10" fillId="0" borderId="0" xfId="0" applyFont="1" applyAlignment="1">
      <alignment vertical="center"/>
    </xf>
    <xf numFmtId="0" fontId="10" fillId="0" borderId="0" xfId="1" applyFont="1"/>
    <xf numFmtId="0" fontId="10" fillId="0" borderId="0" xfId="1" applyFont="1" applyAlignment="1">
      <alignment horizontal="left" wrapText="1"/>
    </xf>
    <xf numFmtId="0" fontId="10" fillId="0" borderId="0" xfId="1" applyFont="1" applyAlignment="1">
      <alignment horizontal="left" vertical="top" wrapText="1"/>
    </xf>
    <xf numFmtId="0" fontId="11" fillId="0" borderId="0" xfId="1" applyAlignment="1">
      <alignment horizontal="left" vertical="top" wrapText="1"/>
    </xf>
    <xf numFmtId="0" fontId="11" fillId="0" borderId="0" xfId="1" applyAlignment="1">
      <alignment horizontal="left" vertical="top" wrapText="1"/>
    </xf>
    <xf numFmtId="0" fontId="9" fillId="0" borderId="0" xfId="1" applyFont="1" applyAlignment="1">
      <alignment vertical="center" wrapText="1"/>
    </xf>
    <xf numFmtId="0" fontId="11" fillId="0" borderId="0" xfId="1" applyAlignment="1">
      <alignment vertical="center" wrapText="1"/>
    </xf>
    <xf numFmtId="0" fontId="11" fillId="0" borderId="1" xfId="1" applyBorder="1"/>
    <xf numFmtId="0" fontId="11" fillId="0" borderId="1" xfId="1" applyBorder="1" applyAlignment="1">
      <alignment horizontal="center"/>
    </xf>
    <xf numFmtId="0" fontId="16" fillId="0" borderId="1" xfId="1" applyFont="1" applyBorder="1"/>
    <xf numFmtId="0" fontId="16" fillId="0" borderId="1" xfId="1" applyFont="1" applyBorder="1" applyAlignment="1"/>
    <xf numFmtId="0" fontId="11" fillId="0" borderId="0" xfId="1" applyAlignment="1">
      <alignment horizontal="left" vertical="top" wrapText="1"/>
    </xf>
    <xf numFmtId="0" fontId="0" fillId="0" borderId="10" xfId="0" applyFill="1" applyBorder="1" applyAlignment="1">
      <alignment wrapText="1"/>
    </xf>
    <xf numFmtId="0" fontId="11" fillId="0" borderId="0" xfId="1" applyAlignment="1">
      <alignment horizontal="left"/>
    </xf>
    <xf numFmtId="0" fontId="11" fillId="0" borderId="1" xfId="1" applyBorder="1" applyAlignment="1">
      <alignment horizontal="left"/>
    </xf>
    <xf numFmtId="0" fontId="8" fillId="0" borderId="24" xfId="1" applyFont="1" applyBorder="1" applyAlignment="1"/>
    <xf numFmtId="0" fontId="8" fillId="0" borderId="25" xfId="1" applyFont="1" applyBorder="1" applyAlignment="1"/>
    <xf numFmtId="0" fontId="0" fillId="0" borderId="0" xfId="0" applyAlignment="1">
      <alignment horizontal="center"/>
    </xf>
    <xf numFmtId="0" fontId="0" fillId="0" borderId="0" xfId="0" applyAlignment="1">
      <alignment horizontal="right"/>
    </xf>
    <xf numFmtId="0" fontId="0" fillId="0" borderId="27" xfId="0" applyBorder="1"/>
    <xf numFmtId="0" fontId="0" fillId="0" borderId="27" xfId="0" applyBorder="1" applyAlignment="1">
      <alignment horizontal="right"/>
    </xf>
    <xf numFmtId="0" fontId="17" fillId="0" borderId="0" xfId="0" applyFont="1" applyAlignment="1">
      <alignment horizontal="right"/>
    </xf>
    <xf numFmtId="0" fontId="17" fillId="0" borderId="0" xfId="0" applyFont="1"/>
    <xf numFmtId="0" fontId="19" fillId="0" borderId="0" xfId="0" applyFont="1"/>
    <xf numFmtId="0" fontId="0" fillId="0" borderId="0" xfId="0"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left" wrapText="1"/>
    </xf>
    <xf numFmtId="0" fontId="11" fillId="0" borderId="0" xfId="1" applyAlignment="1">
      <alignment horizontal="left" vertical="top" wrapText="1"/>
    </xf>
    <xf numFmtId="0" fontId="10" fillId="0" borderId="0" xfId="1" applyFont="1" applyAlignment="1">
      <alignment horizontal="left" vertical="top" wrapText="1"/>
    </xf>
    <xf numFmtId="1" fontId="0" fillId="0" borderId="0" xfId="0" applyNumberFormat="1" applyBorder="1"/>
    <xf numFmtId="0" fontId="0" fillId="0" borderId="25" xfId="0" applyBorder="1" applyAlignment="1">
      <alignment wrapText="1"/>
    </xf>
    <xf numFmtId="0" fontId="14" fillId="2" borderId="11" xfId="0" applyFont="1" applyFill="1" applyBorder="1" applyAlignment="1">
      <alignment wrapText="1"/>
    </xf>
    <xf numFmtId="14" fontId="0" fillId="0" borderId="0" xfId="0" applyNumberFormat="1"/>
    <xf numFmtId="14" fontId="0" fillId="0" borderId="0" xfId="0" applyNumberFormat="1" applyAlignment="1">
      <alignment horizontal="left" vertical="top"/>
    </xf>
    <xf numFmtId="14" fontId="0" fillId="0" borderId="0" xfId="0" applyNumberFormat="1" applyAlignment="1">
      <alignment horizontal="left"/>
    </xf>
    <xf numFmtId="0" fontId="3" fillId="0" borderId="0" xfId="0" applyFont="1" applyAlignment="1">
      <alignment vertical="center"/>
    </xf>
    <xf numFmtId="0" fontId="2" fillId="0" borderId="0" xfId="0" applyFont="1"/>
    <xf numFmtId="0" fontId="8" fillId="0" borderId="0" xfId="1" applyFont="1" applyAlignment="1">
      <alignment horizontal="left" wrapText="1"/>
    </xf>
    <xf numFmtId="0" fontId="11" fillId="0" borderId="0" xfId="1" applyAlignment="1">
      <alignment horizontal="left" wrapText="1"/>
    </xf>
    <xf numFmtId="0" fontId="8" fillId="0" borderId="24" xfId="1" applyFont="1" applyBorder="1" applyAlignment="1">
      <alignment horizontal="left"/>
    </xf>
    <xf numFmtId="0" fontId="8" fillId="0" borderId="25" xfId="1" applyFont="1" applyBorder="1" applyAlignment="1">
      <alignment horizontal="left"/>
    </xf>
    <xf numFmtId="0" fontId="18" fillId="3" borderId="27" xfId="2" applyFont="1" applyFill="1" applyBorder="1" applyAlignment="1">
      <alignment horizontal="center" vertical="center"/>
    </xf>
    <xf numFmtId="0" fontId="11" fillId="0" borderId="24" xfId="1" applyBorder="1" applyAlignment="1">
      <alignment horizontal="center"/>
    </xf>
    <xf numFmtId="0" fontId="11" fillId="0" borderId="26" xfId="1" applyBorder="1" applyAlignment="1">
      <alignment horizontal="center"/>
    </xf>
    <xf numFmtId="0" fontId="11" fillId="0" borderId="25" xfId="1" applyBorder="1" applyAlignment="1">
      <alignment horizontal="center"/>
    </xf>
    <xf numFmtId="0" fontId="16" fillId="0" borderId="24" xfId="1" applyFont="1" applyBorder="1" applyAlignment="1">
      <alignment horizontal="left"/>
    </xf>
    <xf numFmtId="0" fontId="16" fillId="0" borderId="25" xfId="1" applyFont="1" applyBorder="1" applyAlignment="1">
      <alignment horizontal="left"/>
    </xf>
    <xf numFmtId="0" fontId="9" fillId="0" borderId="1" xfId="1" applyFont="1" applyBorder="1" applyAlignment="1">
      <alignment horizontal="center" vertical="center" wrapText="1"/>
    </xf>
    <xf numFmtId="0" fontId="11" fillId="0" borderId="1" xfId="1" applyBorder="1" applyAlignment="1">
      <alignment horizontal="center" vertical="center" wrapText="1"/>
    </xf>
    <xf numFmtId="0" fontId="8" fillId="0" borderId="1" xfId="1" applyFont="1" applyBorder="1" applyAlignment="1">
      <alignment horizontal="center" vertical="center" wrapText="1"/>
    </xf>
    <xf numFmtId="0" fontId="16" fillId="0" borderId="1" xfId="1" applyFont="1" applyBorder="1" applyAlignment="1">
      <alignment horizontal="left"/>
    </xf>
    <xf numFmtId="0" fontId="11" fillId="0" borderId="25" xfId="1" applyBorder="1" applyAlignment="1">
      <alignment horizontal="left"/>
    </xf>
    <xf numFmtId="0" fontId="8" fillId="0" borderId="26" xfId="1" applyFont="1" applyBorder="1" applyAlignment="1">
      <alignment horizontal="left"/>
    </xf>
    <xf numFmtId="0" fontId="8" fillId="0" borderId="24" xfId="1" quotePrefix="1" applyFont="1" applyBorder="1" applyAlignment="1">
      <alignment horizontal="left"/>
    </xf>
    <xf numFmtId="0" fontId="8" fillId="0" borderId="26" xfId="1" quotePrefix="1" applyFont="1" applyBorder="1" applyAlignment="1">
      <alignment horizontal="left"/>
    </xf>
    <xf numFmtId="0" fontId="8" fillId="0" borderId="25" xfId="1" quotePrefix="1" applyFont="1" applyBorder="1" applyAlignment="1">
      <alignment horizontal="left"/>
    </xf>
    <xf numFmtId="0" fontId="4" fillId="0" borderId="0" xfId="1" applyFont="1" applyAlignment="1">
      <alignment horizontal="left" vertical="top" wrapText="1"/>
    </xf>
    <xf numFmtId="0" fontId="11" fillId="0" borderId="0" xfId="1" applyAlignment="1">
      <alignment horizontal="left" vertical="top" wrapText="1"/>
    </xf>
    <xf numFmtId="0" fontId="6" fillId="0" borderId="0" xfId="1" applyFont="1" applyAlignment="1">
      <alignment horizontal="left" wrapText="1"/>
    </xf>
    <xf numFmtId="0" fontId="10" fillId="0" borderId="0" xfId="1" applyFont="1" applyAlignment="1">
      <alignment horizontal="left" wrapText="1"/>
    </xf>
    <xf numFmtId="0" fontId="6" fillId="0" borderId="0" xfId="1" applyFont="1" applyAlignment="1">
      <alignment horizontal="left" vertical="top" wrapText="1"/>
    </xf>
    <xf numFmtId="0" fontId="10" fillId="0" borderId="0" xfId="1" applyFont="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left" vertical="top" wrapText="1"/>
    </xf>
    <xf numFmtId="0" fontId="6" fillId="0" borderId="0" xfId="0" applyFont="1" applyAlignment="1">
      <alignment horizontal="left" vertical="top" wrapText="1"/>
    </xf>
    <xf numFmtId="0" fontId="4" fillId="0" borderId="0" xfId="1" applyFont="1" applyAlignment="1">
      <alignment horizontal="left" wrapText="1"/>
    </xf>
    <xf numFmtId="0" fontId="7" fillId="0" borderId="0" xfId="1" applyFont="1" applyAlignment="1">
      <alignment horizontal="left" vertical="top" wrapText="1"/>
    </xf>
    <xf numFmtId="0" fontId="5" fillId="0" borderId="0" xfId="1" applyFont="1" applyAlignment="1">
      <alignment horizontal="left" vertical="top" wrapText="1"/>
    </xf>
    <xf numFmtId="0" fontId="6" fillId="0" borderId="0" xfId="1" applyFont="1" applyAlignment="1">
      <alignment vertical="top" wrapText="1"/>
    </xf>
    <xf numFmtId="0" fontId="11" fillId="0" borderId="0" xfId="1" applyAlignment="1">
      <alignment vertical="top" wrapText="1"/>
    </xf>
    <xf numFmtId="0" fontId="10" fillId="0" borderId="0" xfId="1" applyFont="1" applyAlignment="1">
      <alignment horizontal="left" vertical="top"/>
    </xf>
    <xf numFmtId="0" fontId="0" fillId="0" borderId="28" xfId="0" applyBorder="1" applyAlignment="1">
      <alignment horizontal="left"/>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0" xfId="0" applyBorder="1" applyAlignment="1">
      <alignment horizontal="left" vertical="center" wrapText="1"/>
    </xf>
    <xf numFmtId="0" fontId="12" fillId="0" borderId="19" xfId="0" applyFont="1" applyBorder="1" applyAlignment="1">
      <alignment horizontal="center"/>
    </xf>
    <xf numFmtId="0" fontId="12" fillId="0" borderId="20" xfId="0" applyFont="1" applyBorder="1" applyAlignment="1">
      <alignment horizontal="center"/>
    </xf>
    <xf numFmtId="0" fontId="12" fillId="0" borderId="16" xfId="0" applyFont="1" applyBorder="1" applyAlignment="1">
      <alignment horizontal="center" wrapText="1"/>
    </xf>
    <xf numFmtId="0" fontId="12" fillId="0" borderId="17" xfId="0" applyFont="1" applyBorder="1" applyAlignment="1">
      <alignment horizontal="center" wrapText="1"/>
    </xf>
    <xf numFmtId="0" fontId="0" fillId="0" borderId="18" xfId="0" applyBorder="1" applyAlignment="1">
      <alignment horizontal="center" wrapText="1"/>
    </xf>
    <xf numFmtId="0" fontId="0" fillId="0" borderId="20" xfId="0" applyBorder="1" applyAlignment="1">
      <alignment horizontal="center"/>
    </xf>
    <xf numFmtId="0" fontId="0" fillId="0" borderId="15" xfId="0" applyFill="1" applyBorder="1" applyAlignment="1">
      <alignment wrapText="1"/>
    </xf>
    <xf numFmtId="0" fontId="0" fillId="0" borderId="10" xfId="0" applyFill="1" applyBorder="1" applyAlignment="1">
      <alignment wrapText="1"/>
    </xf>
    <xf numFmtId="0" fontId="12" fillId="0" borderId="22" xfId="0" applyFont="1" applyBorder="1" applyAlignment="1">
      <alignment horizontal="center"/>
    </xf>
    <xf numFmtId="0" fontId="0" fillId="0" borderId="3" xfId="0" applyBorder="1" applyAlignment="1"/>
    <xf numFmtId="0" fontId="12" fillId="0" borderId="23" xfId="0" applyFont="1" applyBorder="1" applyAlignment="1">
      <alignment horizontal="center"/>
    </xf>
    <xf numFmtId="0" fontId="0" fillId="0" borderId="10" xfId="0" applyBorder="1" applyAlignment="1"/>
    <xf numFmtId="0" fontId="0" fillId="0" borderId="21" xfId="0" applyBorder="1" applyAlignment="1">
      <alignment vertical="center" wrapText="1"/>
    </xf>
    <xf numFmtId="0" fontId="0" fillId="0" borderId="10" xfId="0" applyBorder="1" applyAlignment="1">
      <alignment vertical="center" wrapText="1"/>
    </xf>
    <xf numFmtId="0" fontId="0" fillId="0" borderId="15" xfId="0" applyBorder="1" applyAlignment="1">
      <alignment wrapText="1"/>
    </xf>
    <xf numFmtId="0" fontId="0" fillId="0" borderId="21" xfId="0" applyBorder="1" applyAlignment="1">
      <alignment wrapText="1"/>
    </xf>
    <xf numFmtId="0" fontId="0" fillId="0" borderId="10" xfId="0" applyBorder="1" applyAlignment="1">
      <alignment wrapText="1"/>
    </xf>
    <xf numFmtId="0" fontId="0" fillId="0" borderId="29" xfId="0" applyFill="1" applyBorder="1" applyAlignment="1">
      <alignment horizontal="left" wrapText="1"/>
    </xf>
    <xf numFmtId="0" fontId="0" fillId="0" borderId="28" xfId="0" applyFill="1" applyBorder="1" applyAlignment="1">
      <alignment horizontal="left" wrapText="1"/>
    </xf>
    <xf numFmtId="0" fontId="0" fillId="0" borderId="15" xfId="0" applyBorder="1" applyAlignment="1">
      <alignment vertical="center" wrapText="1"/>
    </xf>
    <xf numFmtId="0" fontId="0" fillId="0" borderId="0" xfId="0" applyAlignment="1">
      <alignment horizontal="center" vertical="center" wrapText="1"/>
    </xf>
    <xf numFmtId="0" fontId="0" fillId="0" borderId="0" xfId="0" applyAlignment="1">
      <alignment horizontal="center"/>
    </xf>
  </cellXfs>
  <cellStyles count="3">
    <cellStyle name="Normal" xfId="0" builtinId="0"/>
    <cellStyle name="Normal 2" xfId="1"/>
    <cellStyle name="Normal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10585</xdr:colOff>
      <xdr:row>70</xdr:row>
      <xdr:rowOff>42334</xdr:rowOff>
    </xdr:from>
    <xdr:ext cx="6982353" cy="793749"/>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75835" y="27910897"/>
          <a:ext cx="6982353" cy="7937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1100">
              <a:solidFill>
                <a:sysClr val="windowText" lastClr="000000"/>
              </a:solidFill>
            </a:rPr>
            <a:t>* Subject to mitigation of the S-line constraint.</a:t>
          </a:r>
        </a:p>
        <a:p>
          <a:endParaRPr lang="en-US" sz="1100"/>
        </a:p>
        <a:p>
          <a:r>
            <a:rPr lang="en-US" sz="1100"/>
            <a:t>** Estimate EODS capability numbers are inclusive</a:t>
          </a:r>
          <a:r>
            <a:rPr lang="en-US" sz="1100" baseline="0"/>
            <a:t> of the FCDS estimates. So the incremental EODS capability = Estimated EODS capability - Estimated FCDS capability</a:t>
          </a:r>
          <a:endParaRPr lang="en-US" sz="1100"/>
        </a:p>
      </xdr:txBody>
    </xdr:sp>
    <xdr:clientData/>
  </xdr:oneCellAnchor>
  <xdr:twoCellAnchor>
    <xdr:from>
      <xdr:col>2</xdr:col>
      <xdr:colOff>5291</xdr:colOff>
      <xdr:row>74</xdr:row>
      <xdr:rowOff>100542</xdr:rowOff>
    </xdr:from>
    <xdr:to>
      <xdr:col>12</xdr:col>
      <xdr:colOff>13229</xdr:colOff>
      <xdr:row>84</xdr:row>
      <xdr:rowOff>63499</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1381124" y="26103792"/>
          <a:ext cx="7014105" cy="1867957"/>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b="1" u="sng"/>
            <a:t>NOTE</a:t>
          </a:r>
          <a:r>
            <a:rPr lang="en-US" sz="1100" b="1"/>
            <a:t>: </a:t>
          </a:r>
        </a:p>
        <a:p>
          <a:r>
            <a:rPr lang="en-US" sz="1100" b="0"/>
            <a:t>(i) The transmission areas</a:t>
          </a:r>
          <a:r>
            <a:rPr lang="en-US" sz="1100" b="0" baseline="0"/>
            <a:t> indented in the table are </a:t>
          </a:r>
          <a:r>
            <a:rPr lang="en-US" sz="1100" b="0"/>
            <a:t>subsets of the overarching transmission areas listed immediately</a:t>
          </a:r>
          <a:r>
            <a:rPr lang="en-US" sz="1100" b="0" baseline="0"/>
            <a:t> above the indented areas.</a:t>
          </a:r>
          <a:endParaRPr lang="en-US" sz="1100" b="0"/>
        </a:p>
        <a:p>
          <a:r>
            <a:rPr lang="en-US" sz="1100" b="0"/>
            <a:t>(ii) The transmission capability estimates rely on the latest generation interconnection studies</a:t>
          </a:r>
          <a:r>
            <a:rPr lang="en-US" sz="1100" b="0" baseline="0"/>
            <a:t> as one of the inputs. Estimated available transmission has been reduced by the amount of renewable resources that have come online by December 31, 2018 assuming that all these resources have a contract with an entity within CAISO BA.</a:t>
          </a:r>
        </a:p>
        <a:p>
          <a:r>
            <a:rPr lang="en-US" sz="1100" b="0" baseline="0"/>
            <a:t>(ii) The estimated capability added due to major upgrades and corresponding costs are ballpark numbers and are conceptual in nature.</a:t>
          </a:r>
        </a:p>
        <a:p>
          <a:r>
            <a:rPr lang="en-US" sz="1100" b="0" baseline="0"/>
            <a:t>(iv) The capability estimates have not been updated to account for the results of 2018-2019 TPP policy-assessment because the studies are underway as of the day of this transmittal.</a:t>
          </a:r>
          <a:endParaRPr lang="en-US" sz="11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workbookViewId="0">
      <selection activeCell="A3" sqref="A3"/>
    </sheetView>
  </sheetViews>
  <sheetFormatPr defaultColWidth="9" defaultRowHeight="15" x14ac:dyDescent="0.25"/>
  <cols>
    <col min="1" max="1" width="9" style="38"/>
    <col min="2" max="2" width="8.5" style="38" bestFit="1" customWidth="1"/>
    <col min="3" max="16384" width="9" style="38"/>
  </cols>
  <sheetData>
    <row r="1" spans="1:17" x14ac:dyDescent="0.25">
      <c r="A1" s="37">
        <v>43524</v>
      </c>
      <c r="B1" s="37"/>
    </row>
    <row r="2" spans="1:17" x14ac:dyDescent="0.25">
      <c r="B2" s="37"/>
    </row>
    <row r="3" spans="1:17" x14ac:dyDescent="0.25">
      <c r="A3" s="77" t="s">
        <v>171</v>
      </c>
    </row>
    <row r="5" spans="1:17" x14ac:dyDescent="0.25">
      <c r="A5" s="40" t="s">
        <v>92</v>
      </c>
    </row>
    <row r="7" spans="1:17" x14ac:dyDescent="0.25">
      <c r="A7" s="76" t="s">
        <v>197</v>
      </c>
    </row>
    <row r="9" spans="1:17" x14ac:dyDescent="0.25">
      <c r="A9" s="76" t="s">
        <v>196</v>
      </c>
    </row>
    <row r="11" spans="1:17" x14ac:dyDescent="0.25">
      <c r="A11" s="76" t="s">
        <v>198</v>
      </c>
    </row>
    <row r="13" spans="1:17" ht="33.75" customHeight="1" x14ac:dyDescent="0.25">
      <c r="A13" s="78" t="s">
        <v>128</v>
      </c>
      <c r="B13" s="79"/>
      <c r="C13" s="79"/>
      <c r="D13" s="79"/>
      <c r="E13" s="79"/>
      <c r="F13" s="79"/>
      <c r="G13" s="79"/>
      <c r="H13" s="79"/>
      <c r="I13" s="79"/>
      <c r="J13" s="79"/>
      <c r="K13" s="79"/>
      <c r="L13" s="79"/>
      <c r="M13" s="79"/>
      <c r="N13" s="79"/>
      <c r="O13" s="79"/>
      <c r="P13" s="79"/>
      <c r="Q13" s="79"/>
    </row>
  </sheetData>
  <mergeCells count="1">
    <mergeCell ref="A13:Q13"/>
  </mergeCells>
  <pageMargins left="0.7" right="0.7" top="0.75" bottom="0.75" header="0.3" footer="0.3"/>
  <pageSetup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4"/>
  <sheetViews>
    <sheetView zoomScale="120" zoomScaleNormal="120" workbookViewId="0">
      <selection activeCell="B73" sqref="B73"/>
    </sheetView>
  </sheetViews>
  <sheetFormatPr defaultColWidth="9" defaultRowHeight="15" x14ac:dyDescent="0.25"/>
  <cols>
    <col min="1" max="3" width="9" style="38"/>
    <col min="4" max="4" width="10.625" style="38" customWidth="1"/>
    <col min="5" max="9" width="9" style="38"/>
    <col min="10" max="12" width="9" style="38" customWidth="1"/>
    <col min="13" max="16384" width="9" style="38"/>
  </cols>
  <sheetData>
    <row r="1" spans="1:13" x14ac:dyDescent="0.25">
      <c r="A1" s="37">
        <v>43524</v>
      </c>
      <c r="B1" s="37"/>
    </row>
    <row r="2" spans="1:13" x14ac:dyDescent="0.25">
      <c r="B2" s="37"/>
    </row>
    <row r="3" spans="1:13" ht="63" customHeight="1" x14ac:dyDescent="0.25">
      <c r="A3" s="103" t="s">
        <v>93</v>
      </c>
      <c r="B3" s="103"/>
      <c r="C3" s="103"/>
      <c r="D3" s="103"/>
      <c r="E3" s="103"/>
      <c r="F3" s="103"/>
      <c r="G3" s="103"/>
      <c r="H3" s="103"/>
      <c r="I3" s="103"/>
      <c r="J3" s="103"/>
      <c r="K3" s="103"/>
      <c r="L3" s="103"/>
      <c r="M3" s="103"/>
    </row>
    <row r="5" spans="1:13" ht="33.75" customHeight="1" x14ac:dyDescent="0.25">
      <c r="A5" s="103" t="s">
        <v>94</v>
      </c>
      <c r="B5" s="103"/>
      <c r="C5" s="103"/>
      <c r="D5" s="103"/>
      <c r="E5" s="103"/>
      <c r="F5" s="103"/>
      <c r="G5" s="103"/>
      <c r="H5" s="103"/>
      <c r="I5" s="103"/>
      <c r="J5" s="103"/>
      <c r="K5" s="103"/>
      <c r="L5" s="103"/>
      <c r="M5" s="103"/>
    </row>
    <row r="7" spans="1:13" ht="50.25" customHeight="1" x14ac:dyDescent="0.25">
      <c r="A7" s="104" t="s">
        <v>95</v>
      </c>
      <c r="B7" s="104"/>
      <c r="C7" s="104"/>
      <c r="D7" s="104"/>
      <c r="E7" s="104"/>
      <c r="F7" s="104"/>
      <c r="G7" s="104"/>
      <c r="H7" s="104"/>
      <c r="I7" s="104"/>
      <c r="J7" s="104"/>
      <c r="K7" s="104"/>
      <c r="L7" s="104"/>
      <c r="M7" s="104"/>
    </row>
    <row r="9" spans="1:13" x14ac:dyDescent="0.25">
      <c r="A9" s="39" t="s">
        <v>96</v>
      </c>
    </row>
    <row r="11" spans="1:13" ht="34.5" customHeight="1" x14ac:dyDescent="0.25">
      <c r="A11" s="104" t="s">
        <v>100</v>
      </c>
      <c r="B11" s="104"/>
      <c r="C11" s="104"/>
      <c r="D11" s="104"/>
      <c r="E11" s="104"/>
      <c r="F11" s="104"/>
      <c r="G11" s="104"/>
      <c r="H11" s="104"/>
      <c r="I11" s="104"/>
      <c r="J11" s="104"/>
      <c r="K11" s="104"/>
      <c r="L11" s="104"/>
      <c r="M11" s="104"/>
    </row>
    <row r="12" spans="1:13" ht="69.75" customHeight="1" x14ac:dyDescent="0.25">
      <c r="B12" s="102" t="s">
        <v>99</v>
      </c>
      <c r="C12" s="98"/>
      <c r="D12" s="98"/>
      <c r="E12" s="98"/>
      <c r="F12" s="98"/>
      <c r="G12" s="98"/>
      <c r="H12" s="98"/>
      <c r="I12" s="98"/>
      <c r="J12" s="98"/>
      <c r="K12" s="98"/>
      <c r="L12" s="98"/>
      <c r="M12" s="98"/>
    </row>
    <row r="13" spans="1:13" ht="69" customHeight="1" x14ac:dyDescent="0.25">
      <c r="B13" s="102" t="s">
        <v>98</v>
      </c>
      <c r="C13" s="98"/>
      <c r="D13" s="98"/>
      <c r="E13" s="98"/>
      <c r="F13" s="98"/>
      <c r="G13" s="98"/>
      <c r="H13" s="98"/>
      <c r="I13" s="98"/>
      <c r="J13" s="98"/>
      <c r="K13" s="98"/>
      <c r="L13" s="98"/>
      <c r="M13" s="98"/>
    </row>
    <row r="14" spans="1:13" ht="44.25" customHeight="1" x14ac:dyDescent="0.25">
      <c r="B14" s="102" t="s">
        <v>97</v>
      </c>
      <c r="C14" s="98"/>
      <c r="D14" s="98"/>
      <c r="E14" s="98"/>
      <c r="F14" s="98"/>
      <c r="G14" s="98"/>
      <c r="H14" s="98"/>
      <c r="I14" s="98"/>
      <c r="J14" s="98"/>
      <c r="K14" s="98"/>
      <c r="L14" s="98"/>
      <c r="M14" s="98"/>
    </row>
    <row r="15" spans="1:13" ht="15" customHeight="1" x14ac:dyDescent="0.25">
      <c r="B15" s="69"/>
      <c r="C15" s="68"/>
      <c r="D15" s="68"/>
      <c r="E15" s="68"/>
      <c r="F15" s="68"/>
      <c r="G15" s="68"/>
      <c r="H15" s="68"/>
      <c r="I15" s="68"/>
      <c r="J15" s="68"/>
      <c r="K15" s="68"/>
      <c r="L15" s="68"/>
      <c r="M15" s="68"/>
    </row>
    <row r="16" spans="1:13" ht="44.25" customHeight="1" x14ac:dyDescent="0.25">
      <c r="A16" s="109" t="s">
        <v>165</v>
      </c>
      <c r="B16" s="110"/>
      <c r="C16" s="110"/>
      <c r="D16" s="110"/>
      <c r="E16" s="110"/>
      <c r="F16" s="110"/>
      <c r="G16" s="110"/>
      <c r="H16" s="110"/>
      <c r="I16" s="110"/>
      <c r="J16" s="110"/>
      <c r="K16" s="110"/>
      <c r="L16" s="110"/>
      <c r="M16" s="110"/>
    </row>
    <row r="17" spans="1:13" ht="34.5" customHeight="1" x14ac:dyDescent="0.25">
      <c r="B17" s="101" t="s">
        <v>166</v>
      </c>
      <c r="C17" s="102"/>
      <c r="D17" s="102"/>
      <c r="E17" s="102"/>
      <c r="F17" s="102"/>
      <c r="G17" s="102"/>
      <c r="H17" s="102"/>
      <c r="I17" s="102"/>
      <c r="J17" s="102"/>
      <c r="K17" s="102"/>
      <c r="L17" s="102"/>
      <c r="M17" s="102"/>
    </row>
    <row r="18" spans="1:13" ht="33.75" customHeight="1" x14ac:dyDescent="0.25">
      <c r="B18" s="101" t="s">
        <v>167</v>
      </c>
      <c r="C18" s="102"/>
      <c r="D18" s="102"/>
      <c r="E18" s="102"/>
      <c r="F18" s="102"/>
      <c r="G18" s="102"/>
      <c r="H18" s="102"/>
      <c r="I18" s="102"/>
      <c r="J18" s="102"/>
      <c r="K18" s="102"/>
      <c r="L18" s="102"/>
      <c r="M18" s="102"/>
    </row>
    <row r="19" spans="1:13" ht="33" customHeight="1" x14ac:dyDescent="0.25">
      <c r="B19" s="101" t="s">
        <v>168</v>
      </c>
      <c r="C19" s="111"/>
      <c r="D19" s="111"/>
      <c r="E19" s="111"/>
      <c r="F19" s="111"/>
      <c r="G19" s="111"/>
      <c r="H19" s="111"/>
      <c r="I19" s="111"/>
      <c r="J19" s="111"/>
      <c r="K19" s="111"/>
      <c r="L19" s="111"/>
      <c r="M19" s="111"/>
    </row>
    <row r="20" spans="1:13" ht="33" customHeight="1" x14ac:dyDescent="0.25">
      <c r="B20" s="101" t="s">
        <v>170</v>
      </c>
      <c r="C20" s="102"/>
      <c r="D20" s="102"/>
      <c r="E20" s="102"/>
      <c r="F20" s="102"/>
      <c r="G20" s="102"/>
      <c r="H20" s="102"/>
      <c r="I20" s="102"/>
      <c r="J20" s="102"/>
      <c r="K20" s="102"/>
      <c r="L20" s="102"/>
      <c r="M20" s="102"/>
    </row>
    <row r="21" spans="1:13" ht="48" customHeight="1" x14ac:dyDescent="0.25">
      <c r="B21" s="108" t="s">
        <v>178</v>
      </c>
      <c r="C21" s="102"/>
      <c r="D21" s="102"/>
      <c r="E21" s="102"/>
      <c r="F21" s="102"/>
      <c r="G21" s="102"/>
      <c r="H21" s="102"/>
      <c r="I21" s="102"/>
      <c r="J21" s="102"/>
      <c r="K21" s="102"/>
      <c r="L21" s="102"/>
      <c r="M21" s="102"/>
    </row>
    <row r="22" spans="1:13" ht="46.5" customHeight="1" x14ac:dyDescent="0.25">
      <c r="B22" s="108" t="s">
        <v>179</v>
      </c>
      <c r="C22" s="102"/>
      <c r="D22" s="102"/>
      <c r="E22" s="102"/>
      <c r="F22" s="102"/>
      <c r="G22" s="102"/>
      <c r="H22" s="102"/>
      <c r="I22" s="102"/>
      <c r="J22" s="102"/>
      <c r="K22" s="102"/>
      <c r="L22" s="102"/>
      <c r="M22" s="102"/>
    </row>
    <row r="24" spans="1:13" ht="36" customHeight="1" x14ac:dyDescent="0.25">
      <c r="A24" s="105" t="s">
        <v>172</v>
      </c>
      <c r="B24" s="104"/>
      <c r="C24" s="104"/>
      <c r="D24" s="104"/>
      <c r="E24" s="104"/>
      <c r="F24" s="104"/>
      <c r="G24" s="104"/>
      <c r="H24" s="104"/>
      <c r="I24" s="104"/>
      <c r="J24" s="104"/>
      <c r="K24" s="104"/>
      <c r="L24" s="104"/>
      <c r="M24" s="104"/>
    </row>
    <row r="25" spans="1:13" ht="64.5" customHeight="1" x14ac:dyDescent="0.25">
      <c r="B25" s="97" t="s">
        <v>181</v>
      </c>
      <c r="C25" s="102"/>
      <c r="D25" s="102"/>
      <c r="E25" s="102"/>
      <c r="F25" s="102"/>
      <c r="G25" s="102"/>
      <c r="H25" s="102"/>
      <c r="I25" s="102"/>
      <c r="J25" s="102"/>
      <c r="K25" s="102"/>
      <c r="L25" s="102"/>
      <c r="M25" s="102"/>
    </row>
    <row r="26" spans="1:13" ht="124.5" customHeight="1" x14ac:dyDescent="0.25">
      <c r="B26" s="97" t="s">
        <v>182</v>
      </c>
      <c r="C26" s="98"/>
      <c r="D26" s="98"/>
      <c r="E26" s="98"/>
      <c r="F26" s="98"/>
      <c r="G26" s="98"/>
      <c r="H26" s="98"/>
      <c r="I26" s="98"/>
      <c r="J26" s="98"/>
      <c r="K26" s="98"/>
      <c r="L26" s="98"/>
      <c r="M26" s="98"/>
    </row>
    <row r="27" spans="1:13" ht="138.75" customHeight="1" x14ac:dyDescent="0.25">
      <c r="C27" s="97" t="s">
        <v>183</v>
      </c>
      <c r="D27" s="98"/>
      <c r="E27" s="98"/>
      <c r="F27" s="98"/>
      <c r="G27" s="98"/>
      <c r="H27" s="98"/>
      <c r="I27" s="98"/>
      <c r="J27" s="98"/>
      <c r="K27" s="98"/>
      <c r="L27" s="98"/>
      <c r="M27" s="98"/>
    </row>
    <row r="28" spans="1:13" ht="81" customHeight="1" x14ac:dyDescent="0.25">
      <c r="C28" s="97" t="s">
        <v>184</v>
      </c>
      <c r="D28" s="98"/>
      <c r="E28" s="98"/>
      <c r="F28" s="98"/>
      <c r="G28" s="98"/>
      <c r="H28" s="98"/>
      <c r="I28" s="98"/>
      <c r="J28" s="98"/>
      <c r="K28" s="98"/>
      <c r="L28" s="98"/>
      <c r="M28" s="98"/>
    </row>
    <row r="29" spans="1:13" ht="78" customHeight="1" x14ac:dyDescent="0.25">
      <c r="B29" s="97" t="s">
        <v>185</v>
      </c>
      <c r="C29" s="98"/>
      <c r="D29" s="98"/>
      <c r="E29" s="98"/>
      <c r="F29" s="98"/>
      <c r="G29" s="98"/>
      <c r="H29" s="98"/>
      <c r="I29" s="98"/>
      <c r="J29" s="98"/>
      <c r="K29" s="98"/>
      <c r="L29" s="98"/>
      <c r="M29" s="98"/>
    </row>
    <row r="30" spans="1:13" ht="9" customHeight="1" x14ac:dyDescent="0.25">
      <c r="B30" s="43"/>
      <c r="C30" s="44"/>
      <c r="D30" s="44"/>
      <c r="E30" s="44"/>
      <c r="F30" s="44"/>
      <c r="G30" s="44"/>
      <c r="H30" s="44"/>
      <c r="I30" s="44"/>
      <c r="J30" s="44"/>
      <c r="K30" s="44"/>
      <c r="L30" s="44"/>
      <c r="M30" s="44"/>
    </row>
    <row r="31" spans="1:13" x14ac:dyDescent="0.25">
      <c r="A31" s="99" t="s">
        <v>173</v>
      </c>
      <c r="B31" s="79"/>
      <c r="C31" s="79"/>
      <c r="D31" s="79"/>
      <c r="E31" s="79"/>
      <c r="F31" s="79"/>
      <c r="G31" s="79"/>
      <c r="H31" s="79"/>
      <c r="I31" s="79"/>
      <c r="J31" s="79"/>
      <c r="K31" s="79"/>
      <c r="L31" s="79"/>
      <c r="M31" s="79"/>
    </row>
    <row r="32" spans="1:13" x14ac:dyDescent="0.25">
      <c r="B32" s="41" t="s">
        <v>101</v>
      </c>
    </row>
    <row r="33" spans="1:13" x14ac:dyDescent="0.25">
      <c r="B33" s="41" t="s">
        <v>102</v>
      </c>
    </row>
    <row r="34" spans="1:13" ht="32.25" customHeight="1" x14ac:dyDescent="0.25">
      <c r="B34" s="100" t="s">
        <v>103</v>
      </c>
      <c r="C34" s="100"/>
      <c r="D34" s="100"/>
      <c r="E34" s="100"/>
      <c r="F34" s="100"/>
      <c r="G34" s="100"/>
      <c r="H34" s="100"/>
      <c r="I34" s="100"/>
      <c r="J34" s="100"/>
      <c r="K34" s="100"/>
      <c r="L34" s="100"/>
      <c r="M34" s="100"/>
    </row>
    <row r="35" spans="1:13" ht="15.75" customHeight="1" x14ac:dyDescent="0.25">
      <c r="B35" s="42"/>
      <c r="C35" s="42"/>
      <c r="D35" s="42"/>
      <c r="E35" s="42"/>
      <c r="F35" s="42"/>
      <c r="G35" s="42"/>
      <c r="H35" s="42"/>
      <c r="I35" s="42"/>
      <c r="J35" s="42"/>
      <c r="K35" s="42"/>
      <c r="L35" s="42"/>
      <c r="M35" s="42"/>
    </row>
    <row r="36" spans="1:13" ht="29.25" customHeight="1" x14ac:dyDescent="0.25">
      <c r="A36" s="101" t="s">
        <v>174</v>
      </c>
      <c r="B36" s="98"/>
      <c r="C36" s="98"/>
      <c r="D36" s="98"/>
      <c r="E36" s="98"/>
      <c r="F36" s="98"/>
      <c r="G36" s="98"/>
      <c r="H36" s="98"/>
      <c r="I36" s="98"/>
      <c r="J36" s="98"/>
      <c r="K36" s="98"/>
      <c r="L36" s="98"/>
      <c r="M36" s="98"/>
    </row>
    <row r="37" spans="1:13" ht="15.75" customHeight="1" x14ac:dyDescent="0.25">
      <c r="A37" s="43"/>
      <c r="B37" s="44"/>
      <c r="C37" s="44"/>
      <c r="D37" s="44"/>
      <c r="E37" s="44"/>
      <c r="F37" s="44"/>
      <c r="G37" s="44"/>
      <c r="H37" s="44"/>
      <c r="I37" s="44"/>
      <c r="J37" s="44"/>
      <c r="K37" s="44"/>
      <c r="L37" s="44"/>
      <c r="M37" s="44"/>
    </row>
    <row r="38" spans="1:13" ht="45" customHeight="1" x14ac:dyDescent="0.25">
      <c r="A38" s="101" t="s">
        <v>175</v>
      </c>
      <c r="B38" s="102"/>
      <c r="C38" s="102"/>
      <c r="D38" s="102"/>
      <c r="E38" s="102"/>
      <c r="F38" s="102"/>
      <c r="G38" s="102"/>
      <c r="H38" s="102"/>
      <c r="I38" s="102"/>
      <c r="J38" s="102"/>
      <c r="K38" s="102"/>
      <c r="L38" s="102"/>
      <c r="M38" s="102"/>
    </row>
    <row r="39" spans="1:13" ht="63.75" customHeight="1" x14ac:dyDescent="0.25">
      <c r="B39" s="106" t="s">
        <v>186</v>
      </c>
      <c r="C39" s="100"/>
      <c r="D39" s="100"/>
      <c r="E39" s="100"/>
      <c r="F39" s="100"/>
      <c r="G39" s="100"/>
      <c r="H39" s="100"/>
      <c r="I39" s="100"/>
      <c r="J39" s="100"/>
      <c r="K39" s="100"/>
      <c r="L39" s="100"/>
      <c r="M39" s="100"/>
    </row>
    <row r="40" spans="1:13" ht="48.75" customHeight="1" x14ac:dyDescent="0.25">
      <c r="B40" s="102" t="s">
        <v>104</v>
      </c>
      <c r="C40" s="102"/>
      <c r="D40" s="102"/>
      <c r="E40" s="102"/>
      <c r="F40" s="102"/>
      <c r="G40" s="102"/>
      <c r="H40" s="102"/>
      <c r="I40" s="102"/>
      <c r="J40" s="102"/>
      <c r="K40" s="102"/>
      <c r="L40" s="102"/>
      <c r="M40" s="102"/>
    </row>
    <row r="41" spans="1:13" ht="60.75" customHeight="1" x14ac:dyDescent="0.25">
      <c r="B41" s="107" t="s">
        <v>142</v>
      </c>
      <c r="C41" s="102"/>
      <c r="D41" s="102"/>
      <c r="E41" s="102"/>
      <c r="F41" s="102"/>
      <c r="G41" s="102"/>
      <c r="H41" s="102"/>
      <c r="I41" s="102"/>
      <c r="J41" s="102"/>
      <c r="K41" s="102"/>
      <c r="L41" s="102"/>
      <c r="M41" s="102"/>
    </row>
    <row r="42" spans="1:13" ht="6.75" customHeight="1" x14ac:dyDescent="0.25"/>
    <row r="43" spans="1:13" ht="94.5" customHeight="1" x14ac:dyDescent="0.25">
      <c r="A43" s="101" t="s">
        <v>176</v>
      </c>
      <c r="B43" s="98"/>
      <c r="C43" s="98"/>
      <c r="D43" s="98"/>
      <c r="E43" s="98"/>
      <c r="F43" s="98"/>
      <c r="G43" s="98"/>
      <c r="H43" s="98"/>
      <c r="I43" s="98"/>
      <c r="J43" s="98"/>
      <c r="K43" s="98"/>
      <c r="L43" s="98"/>
      <c r="M43" s="98"/>
    </row>
    <row r="44" spans="1:13" ht="54.75" hidden="1" customHeight="1" x14ac:dyDescent="0.25">
      <c r="A44" s="52"/>
      <c r="B44" s="52"/>
      <c r="C44" s="52"/>
      <c r="D44" s="52"/>
      <c r="E44" s="52"/>
      <c r="F44" s="52"/>
      <c r="G44" s="52"/>
      <c r="H44" s="52"/>
      <c r="I44" s="52"/>
      <c r="J44" s="52"/>
      <c r="K44" s="52"/>
      <c r="L44" s="52"/>
      <c r="M44" s="52"/>
    </row>
    <row r="45" spans="1:13" ht="15.75" customHeight="1" x14ac:dyDescent="0.25">
      <c r="A45" s="45"/>
      <c r="B45" s="45"/>
      <c r="C45" s="45"/>
      <c r="D45" s="45"/>
      <c r="E45" s="45"/>
      <c r="F45" s="45"/>
      <c r="G45" s="45"/>
      <c r="H45" s="45"/>
      <c r="I45" s="45"/>
      <c r="J45" s="45"/>
      <c r="K45" s="45"/>
      <c r="L45" s="45"/>
      <c r="M45" s="45"/>
    </row>
    <row r="46" spans="1:13" ht="23.25" customHeight="1" x14ac:dyDescent="0.25">
      <c r="C46" s="82" t="s">
        <v>127</v>
      </c>
      <c r="D46" s="82"/>
      <c r="E46" s="82"/>
      <c r="F46" s="82"/>
      <c r="G46" s="82"/>
      <c r="H46" s="82"/>
      <c r="I46" s="82"/>
      <c r="J46" s="82"/>
      <c r="K46" s="82"/>
      <c r="L46" s="82"/>
    </row>
    <row r="47" spans="1:13" ht="48.75" customHeight="1" x14ac:dyDescent="0.25">
      <c r="B47" s="46"/>
      <c r="C47" s="88" t="s">
        <v>111</v>
      </c>
      <c r="D47" s="89"/>
      <c r="E47" s="89"/>
      <c r="F47" s="89"/>
      <c r="G47" s="89"/>
      <c r="H47" s="89"/>
      <c r="I47" s="89" t="s">
        <v>105</v>
      </c>
      <c r="J47" s="89"/>
      <c r="K47" s="90" t="s">
        <v>112</v>
      </c>
      <c r="L47" s="89"/>
      <c r="M47" s="47"/>
    </row>
    <row r="48" spans="1:13" x14ac:dyDescent="0.25">
      <c r="C48" s="50" t="s">
        <v>106</v>
      </c>
      <c r="D48" s="50"/>
      <c r="E48" s="50"/>
      <c r="F48" s="51"/>
      <c r="G48" s="51"/>
      <c r="H48" s="50"/>
      <c r="I48" s="91">
        <v>2000</v>
      </c>
      <c r="J48" s="91"/>
      <c r="K48" s="86">
        <v>3900</v>
      </c>
      <c r="L48" s="87"/>
    </row>
    <row r="49" spans="3:12" x14ac:dyDescent="0.25">
      <c r="C49" s="80" t="s">
        <v>123</v>
      </c>
      <c r="D49" s="92"/>
      <c r="E49" s="48"/>
      <c r="F49" s="48"/>
      <c r="G49" s="48"/>
      <c r="H49" s="48"/>
      <c r="I49" s="49">
        <v>500</v>
      </c>
      <c r="J49" s="48"/>
      <c r="K49" s="49">
        <v>2100</v>
      </c>
      <c r="L49" s="48"/>
    </row>
    <row r="50" spans="3:12" x14ac:dyDescent="0.25">
      <c r="C50" s="80" t="s">
        <v>124</v>
      </c>
      <c r="D50" s="81"/>
      <c r="E50" s="48"/>
      <c r="F50" s="48"/>
      <c r="G50" s="48"/>
      <c r="H50" s="48"/>
      <c r="I50" s="49" t="s">
        <v>107</v>
      </c>
      <c r="J50" s="48"/>
      <c r="K50" s="49">
        <v>100</v>
      </c>
      <c r="L50" s="48"/>
    </row>
    <row r="51" spans="3:12" x14ac:dyDescent="0.25">
      <c r="C51" s="80" t="s">
        <v>125</v>
      </c>
      <c r="D51" s="81"/>
      <c r="E51" s="48"/>
      <c r="F51" s="48"/>
      <c r="G51" s="48"/>
      <c r="H51" s="48"/>
      <c r="I51" s="49">
        <v>2000</v>
      </c>
      <c r="J51" s="48"/>
      <c r="K51" s="49">
        <v>4600</v>
      </c>
      <c r="L51" s="48"/>
    </row>
    <row r="52" spans="3:12" x14ac:dyDescent="0.25">
      <c r="C52" s="56" t="s">
        <v>126</v>
      </c>
      <c r="D52" s="57"/>
      <c r="E52" s="48"/>
      <c r="F52" s="48"/>
      <c r="G52" s="48"/>
      <c r="H52" s="48"/>
      <c r="I52" s="49">
        <v>600</v>
      </c>
      <c r="J52" s="48"/>
      <c r="K52" s="49">
        <v>1300</v>
      </c>
      <c r="L52" s="48"/>
    </row>
    <row r="53" spans="3:12" x14ac:dyDescent="0.25">
      <c r="C53" s="83"/>
      <c r="D53" s="84"/>
      <c r="E53" s="84"/>
      <c r="F53" s="84"/>
      <c r="G53" s="84"/>
      <c r="H53" s="84"/>
      <c r="I53" s="84"/>
      <c r="J53" s="84"/>
      <c r="K53" s="84"/>
      <c r="L53" s="85"/>
    </row>
    <row r="54" spans="3:12" x14ac:dyDescent="0.25">
      <c r="C54" s="50" t="s">
        <v>108</v>
      </c>
      <c r="D54" s="50"/>
      <c r="E54" s="50"/>
      <c r="F54" s="50"/>
      <c r="G54" s="50"/>
      <c r="H54" s="50"/>
      <c r="I54" s="86">
        <v>1100</v>
      </c>
      <c r="J54" s="87"/>
      <c r="K54" s="86">
        <v>2000</v>
      </c>
      <c r="L54" s="87"/>
    </row>
    <row r="55" spans="3:12" x14ac:dyDescent="0.25">
      <c r="C55" s="80" t="s">
        <v>122</v>
      </c>
      <c r="D55" s="81"/>
      <c r="E55" s="48"/>
      <c r="F55" s="48"/>
      <c r="G55" s="48"/>
      <c r="H55" s="48"/>
      <c r="I55" s="49">
        <v>1100</v>
      </c>
      <c r="J55" s="48"/>
      <c r="K55" s="49">
        <v>1800</v>
      </c>
      <c r="L55" s="48"/>
    </row>
    <row r="56" spans="3:12" x14ac:dyDescent="0.25">
      <c r="C56" s="80" t="s">
        <v>120</v>
      </c>
      <c r="D56" s="93"/>
      <c r="E56" s="81"/>
      <c r="F56" s="48"/>
      <c r="G56" s="48"/>
      <c r="H56" s="48"/>
      <c r="I56" s="49">
        <v>1000</v>
      </c>
      <c r="J56" s="48"/>
      <c r="K56" s="49">
        <v>1200</v>
      </c>
      <c r="L56" s="48"/>
    </row>
    <row r="57" spans="3:12" x14ac:dyDescent="0.25">
      <c r="C57" s="80" t="s">
        <v>121</v>
      </c>
      <c r="D57" s="93"/>
      <c r="E57" s="81"/>
      <c r="F57" s="48"/>
      <c r="G57" s="48"/>
      <c r="H57" s="48"/>
      <c r="I57" s="49">
        <v>1000</v>
      </c>
      <c r="J57" s="48"/>
      <c r="K57" s="49">
        <v>1000</v>
      </c>
      <c r="L57" s="48"/>
    </row>
    <row r="58" spans="3:12" x14ac:dyDescent="0.25">
      <c r="C58" s="83"/>
      <c r="D58" s="84"/>
      <c r="E58" s="84"/>
      <c r="F58" s="84"/>
      <c r="G58" s="84"/>
      <c r="H58" s="84"/>
      <c r="I58" s="84"/>
      <c r="J58" s="84"/>
      <c r="K58" s="84"/>
      <c r="L58" s="85"/>
    </row>
    <row r="59" spans="3:12" x14ac:dyDescent="0.25">
      <c r="C59" s="86" t="s">
        <v>6</v>
      </c>
      <c r="D59" s="87"/>
      <c r="E59" s="50"/>
      <c r="F59" s="50"/>
      <c r="G59" s="50"/>
      <c r="H59" s="50"/>
      <c r="I59" s="86">
        <v>4300</v>
      </c>
      <c r="J59" s="87"/>
      <c r="K59" s="86">
        <v>5100</v>
      </c>
      <c r="L59" s="87"/>
    </row>
    <row r="60" spans="3:12" x14ac:dyDescent="0.25">
      <c r="C60" s="83"/>
      <c r="D60" s="84"/>
      <c r="E60" s="84"/>
      <c r="F60" s="84"/>
      <c r="G60" s="84"/>
      <c r="H60" s="84"/>
      <c r="I60" s="84"/>
      <c r="J60" s="84"/>
      <c r="K60" s="84"/>
      <c r="L60" s="85"/>
    </row>
    <row r="61" spans="3:12" x14ac:dyDescent="0.25">
      <c r="C61" s="50" t="s">
        <v>109</v>
      </c>
      <c r="D61" s="50"/>
      <c r="E61" s="50"/>
      <c r="F61" s="50"/>
      <c r="G61" s="50"/>
      <c r="H61" s="50"/>
      <c r="I61" s="86">
        <v>600</v>
      </c>
      <c r="J61" s="87"/>
      <c r="K61" s="86">
        <v>600</v>
      </c>
      <c r="L61" s="87"/>
    </row>
    <row r="62" spans="3:12" x14ac:dyDescent="0.25">
      <c r="C62" s="80" t="s">
        <v>119</v>
      </c>
      <c r="D62" s="81"/>
      <c r="E62" s="48"/>
      <c r="F62" s="48"/>
      <c r="G62" s="48"/>
      <c r="H62" s="48"/>
      <c r="I62" s="49">
        <v>300</v>
      </c>
      <c r="J62" s="48"/>
      <c r="K62" s="49">
        <v>300</v>
      </c>
      <c r="L62" s="48"/>
    </row>
    <row r="63" spans="3:12" x14ac:dyDescent="0.25">
      <c r="C63" s="80" t="s">
        <v>117</v>
      </c>
      <c r="D63" s="93"/>
      <c r="E63" s="81"/>
      <c r="F63" s="48"/>
      <c r="G63" s="48"/>
      <c r="H63" s="48"/>
      <c r="I63" s="49">
        <v>100</v>
      </c>
      <c r="J63" s="48"/>
      <c r="K63" s="49">
        <v>100</v>
      </c>
      <c r="L63" s="48"/>
    </row>
    <row r="64" spans="3:12" x14ac:dyDescent="0.25">
      <c r="C64" s="80" t="s">
        <v>118</v>
      </c>
      <c r="D64" s="81"/>
      <c r="E64" s="48"/>
      <c r="F64" s="48"/>
      <c r="G64" s="48"/>
      <c r="H64" s="48"/>
      <c r="I64" s="49">
        <v>400</v>
      </c>
      <c r="J64" s="48"/>
      <c r="K64" s="49">
        <v>400</v>
      </c>
      <c r="L64" s="48"/>
    </row>
    <row r="65" spans="2:12" x14ac:dyDescent="0.25">
      <c r="C65" s="83"/>
      <c r="D65" s="84"/>
      <c r="E65" s="84"/>
      <c r="F65" s="84"/>
      <c r="G65" s="84"/>
      <c r="H65" s="84"/>
      <c r="I65" s="84"/>
      <c r="J65" s="84"/>
      <c r="K65" s="84"/>
      <c r="L65" s="85"/>
    </row>
    <row r="66" spans="2:12" x14ac:dyDescent="0.25">
      <c r="C66" s="50" t="s">
        <v>110</v>
      </c>
      <c r="D66" s="50"/>
      <c r="E66" s="50"/>
      <c r="F66" s="50"/>
      <c r="G66" s="50"/>
      <c r="H66" s="50"/>
      <c r="I66" s="86">
        <v>3000</v>
      </c>
      <c r="J66" s="87"/>
      <c r="K66" s="86">
        <v>9600</v>
      </c>
      <c r="L66" s="87"/>
    </row>
    <row r="67" spans="2:12" x14ac:dyDescent="0.25">
      <c r="C67" s="80" t="s">
        <v>113</v>
      </c>
      <c r="D67" s="93"/>
      <c r="E67" s="93"/>
      <c r="F67" s="93"/>
      <c r="G67" s="93"/>
      <c r="H67" s="81"/>
      <c r="I67" s="49">
        <v>800</v>
      </c>
      <c r="J67" s="48"/>
      <c r="K67" s="49">
        <v>3000</v>
      </c>
      <c r="L67" s="48"/>
    </row>
    <row r="68" spans="2:12" x14ac:dyDescent="0.25">
      <c r="C68" s="80" t="s">
        <v>114</v>
      </c>
      <c r="D68" s="93"/>
      <c r="E68" s="81"/>
      <c r="F68" s="55"/>
      <c r="G68" s="55"/>
      <c r="H68" s="55"/>
      <c r="I68" s="49">
        <v>700</v>
      </c>
      <c r="J68" s="48"/>
      <c r="K68" s="49">
        <v>700</v>
      </c>
      <c r="L68" s="48"/>
    </row>
    <row r="69" spans="2:12" x14ac:dyDescent="0.25">
      <c r="B69" s="54"/>
      <c r="C69" s="94" t="s">
        <v>115</v>
      </c>
      <c r="D69" s="95"/>
      <c r="E69" s="96"/>
      <c r="F69" s="55"/>
      <c r="G69" s="55"/>
      <c r="H69" s="55"/>
      <c r="I69" s="49">
        <v>1200</v>
      </c>
      <c r="J69" s="48"/>
      <c r="K69" s="49">
        <v>3100</v>
      </c>
      <c r="L69" s="48"/>
    </row>
    <row r="70" spans="2:12" x14ac:dyDescent="0.25">
      <c r="C70" s="94" t="s">
        <v>116</v>
      </c>
      <c r="D70" s="95"/>
      <c r="E70" s="96"/>
      <c r="F70" s="55"/>
      <c r="G70" s="55"/>
      <c r="H70" s="55"/>
      <c r="I70" s="49">
        <v>2950</v>
      </c>
      <c r="J70" s="48"/>
      <c r="K70" s="49">
        <v>5500</v>
      </c>
      <c r="L70" s="48"/>
    </row>
    <row r="74" spans="2:12" ht="14.25" customHeight="1" x14ac:dyDescent="0.25"/>
  </sheetData>
  <mergeCells count="60">
    <mergeCell ref="B21:M21"/>
    <mergeCell ref="B22:M22"/>
    <mergeCell ref="A16:M16"/>
    <mergeCell ref="B17:M17"/>
    <mergeCell ref="B18:M18"/>
    <mergeCell ref="B19:M19"/>
    <mergeCell ref="B20:M20"/>
    <mergeCell ref="A43:M43"/>
    <mergeCell ref="C27:M27"/>
    <mergeCell ref="A3:M3"/>
    <mergeCell ref="A5:M5"/>
    <mergeCell ref="A7:M7"/>
    <mergeCell ref="A11:M11"/>
    <mergeCell ref="B12:M12"/>
    <mergeCell ref="B13:M13"/>
    <mergeCell ref="B14:M14"/>
    <mergeCell ref="A24:M24"/>
    <mergeCell ref="B25:M25"/>
    <mergeCell ref="B26:M26"/>
    <mergeCell ref="B39:M39"/>
    <mergeCell ref="B40:M40"/>
    <mergeCell ref="B41:M41"/>
    <mergeCell ref="C28:M28"/>
    <mergeCell ref="B29:M29"/>
    <mergeCell ref="A31:M31"/>
    <mergeCell ref="B34:M34"/>
    <mergeCell ref="A36:M36"/>
    <mergeCell ref="A38:M38"/>
    <mergeCell ref="C67:H67"/>
    <mergeCell ref="C68:E68"/>
    <mergeCell ref="C69:E69"/>
    <mergeCell ref="C70:E70"/>
    <mergeCell ref="C64:D64"/>
    <mergeCell ref="C65:L65"/>
    <mergeCell ref="I66:J66"/>
    <mergeCell ref="K66:L66"/>
    <mergeCell ref="C63:E63"/>
    <mergeCell ref="C62:D62"/>
    <mergeCell ref="C59:D59"/>
    <mergeCell ref="C57:E57"/>
    <mergeCell ref="C56:E56"/>
    <mergeCell ref="C58:L58"/>
    <mergeCell ref="C60:L60"/>
    <mergeCell ref="I59:J59"/>
    <mergeCell ref="K59:L59"/>
    <mergeCell ref="I61:J61"/>
    <mergeCell ref="K61:L61"/>
    <mergeCell ref="C55:D55"/>
    <mergeCell ref="C51:D51"/>
    <mergeCell ref="C50:D50"/>
    <mergeCell ref="C46:L46"/>
    <mergeCell ref="C53:L53"/>
    <mergeCell ref="I54:J54"/>
    <mergeCell ref="K54:L54"/>
    <mergeCell ref="C47:H47"/>
    <mergeCell ref="K47:L47"/>
    <mergeCell ref="I47:J47"/>
    <mergeCell ref="I48:J48"/>
    <mergeCell ref="K48:L48"/>
    <mergeCell ref="C49:D49"/>
  </mergeCells>
  <pageMargins left="0.7" right="0.7" top="0.75" bottom="0.75" header="0.3" footer="0.3"/>
  <pageSetup scale="9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3"/>
  <sheetViews>
    <sheetView zoomScale="70" zoomScaleNormal="70" workbookViewId="0">
      <selection activeCell="B3" sqref="B3"/>
    </sheetView>
  </sheetViews>
  <sheetFormatPr defaultColWidth="11" defaultRowHeight="15.75" x14ac:dyDescent="0.25"/>
  <cols>
    <col min="2" max="2" width="29" bestFit="1" customWidth="1"/>
    <col min="3" max="8" width="8.625" customWidth="1"/>
    <col min="9" max="9" width="19.625" customWidth="1"/>
    <col min="10" max="10" width="24.625" customWidth="1"/>
    <col min="11" max="11" width="65.625" customWidth="1"/>
    <col min="14" max="14" width="15.875" bestFit="1" customWidth="1"/>
  </cols>
  <sheetData>
    <row r="1" spans="2:11" x14ac:dyDescent="0.25">
      <c r="B1" s="74">
        <v>43524</v>
      </c>
    </row>
    <row r="2" spans="2:11" x14ac:dyDescent="0.25">
      <c r="B2" s="17" t="s">
        <v>187</v>
      </c>
    </row>
    <row r="3" spans="2:11" x14ac:dyDescent="0.25">
      <c r="B3" s="17" t="s">
        <v>188</v>
      </c>
    </row>
    <row r="4" spans="2:11" ht="16.5" thickBot="1" x14ac:dyDescent="0.3">
      <c r="B4" s="17"/>
    </row>
    <row r="5" spans="2:11" x14ac:dyDescent="0.25">
      <c r="B5" s="13"/>
      <c r="C5" s="118" t="s">
        <v>189</v>
      </c>
      <c r="D5" s="119"/>
      <c r="E5" s="119"/>
      <c r="F5" s="119"/>
      <c r="G5" s="119"/>
      <c r="H5" s="120"/>
      <c r="I5" s="12"/>
      <c r="J5" s="11"/>
      <c r="K5" s="3"/>
    </row>
    <row r="6" spans="2:11" ht="16.5" thickBot="1" x14ac:dyDescent="0.3">
      <c r="B6" s="14" t="s">
        <v>0</v>
      </c>
      <c r="C6" s="116" t="s">
        <v>12</v>
      </c>
      <c r="D6" s="121"/>
      <c r="E6" s="116" t="s">
        <v>13</v>
      </c>
      <c r="F6" s="121"/>
      <c r="G6" s="116" t="s">
        <v>14</v>
      </c>
      <c r="H6" s="117"/>
      <c r="I6" s="15" t="s">
        <v>43</v>
      </c>
      <c r="J6" s="15" t="s">
        <v>15</v>
      </c>
      <c r="K6" s="16" t="s">
        <v>16</v>
      </c>
    </row>
    <row r="7" spans="2:11" x14ac:dyDescent="0.25">
      <c r="B7" s="28"/>
      <c r="C7" s="21" t="s">
        <v>41</v>
      </c>
      <c r="D7" s="21" t="s">
        <v>42</v>
      </c>
      <c r="E7" s="21" t="s">
        <v>41</v>
      </c>
      <c r="F7" s="21" t="s">
        <v>42</v>
      </c>
      <c r="G7" s="21" t="s">
        <v>41</v>
      </c>
      <c r="H7" s="21" t="s">
        <v>42</v>
      </c>
      <c r="I7" s="124"/>
      <c r="J7" s="124"/>
      <c r="K7" s="126"/>
    </row>
    <row r="8" spans="2:11" x14ac:dyDescent="0.25">
      <c r="B8" s="36" t="s">
        <v>1</v>
      </c>
      <c r="C8" s="1"/>
      <c r="D8" s="1"/>
      <c r="E8" s="1"/>
      <c r="F8" s="1"/>
      <c r="G8" s="1"/>
      <c r="H8" s="1"/>
      <c r="I8" s="125"/>
      <c r="J8" s="125"/>
      <c r="K8" s="127"/>
    </row>
    <row r="9" spans="2:11" ht="80.099999999999994" customHeight="1" x14ac:dyDescent="0.25">
      <c r="B9" s="4" t="s">
        <v>51</v>
      </c>
      <c r="C9" s="1"/>
      <c r="D9" s="1"/>
      <c r="E9" s="1"/>
      <c r="F9" s="1"/>
      <c r="G9" s="1">
        <v>424</v>
      </c>
      <c r="H9" s="1"/>
      <c r="I9" s="1">
        <f>SUM(C9:G9)</f>
        <v>424</v>
      </c>
      <c r="J9" s="18" t="s">
        <v>39</v>
      </c>
      <c r="K9" s="19" t="s">
        <v>143</v>
      </c>
    </row>
    <row r="10" spans="2:11" x14ac:dyDescent="0.25">
      <c r="B10" s="4"/>
      <c r="C10" s="1"/>
      <c r="D10" s="1"/>
      <c r="E10" s="1"/>
      <c r="F10" s="1"/>
      <c r="G10" s="1"/>
      <c r="H10" s="1"/>
      <c r="I10" s="2"/>
      <c r="J10" s="18"/>
      <c r="K10" s="7"/>
    </row>
    <row r="11" spans="2:11" x14ac:dyDescent="0.25">
      <c r="B11" s="4"/>
      <c r="C11" s="1"/>
      <c r="D11" s="1"/>
      <c r="E11" s="1"/>
      <c r="F11" s="1"/>
      <c r="G11" s="1"/>
      <c r="H11" s="1"/>
      <c r="I11" s="2"/>
      <c r="J11" s="1"/>
      <c r="K11" s="7"/>
    </row>
    <row r="12" spans="2:11" x14ac:dyDescent="0.25">
      <c r="B12" s="35" t="s">
        <v>2</v>
      </c>
      <c r="C12" s="1"/>
      <c r="D12" s="1"/>
      <c r="E12" s="1"/>
      <c r="F12" s="1"/>
      <c r="G12" s="1"/>
      <c r="H12" s="1"/>
      <c r="I12" s="18"/>
      <c r="J12" s="18"/>
      <c r="K12" s="7"/>
    </row>
    <row r="13" spans="2:11" x14ac:dyDescent="0.25">
      <c r="B13" s="4" t="s">
        <v>50</v>
      </c>
      <c r="C13" s="1"/>
      <c r="D13" s="1"/>
      <c r="E13" s="1"/>
      <c r="F13" s="1">
        <v>643</v>
      </c>
      <c r="G13" s="1"/>
      <c r="H13" s="1"/>
      <c r="I13" s="1">
        <v>281</v>
      </c>
      <c r="J13" s="1" t="s">
        <v>28</v>
      </c>
      <c r="K13" s="7"/>
    </row>
    <row r="14" spans="2:11" x14ac:dyDescent="0.25">
      <c r="B14" s="4"/>
      <c r="C14" s="1"/>
      <c r="D14" s="1"/>
      <c r="E14" s="1"/>
      <c r="F14" s="1"/>
      <c r="G14" s="1"/>
      <c r="H14" s="1"/>
      <c r="I14" s="1">
        <v>42</v>
      </c>
      <c r="J14" s="1" t="s">
        <v>49</v>
      </c>
      <c r="K14" s="7"/>
    </row>
    <row r="15" spans="2:11" x14ac:dyDescent="0.25">
      <c r="B15" s="4"/>
      <c r="C15" s="1"/>
      <c r="D15" s="1"/>
      <c r="E15" s="1"/>
      <c r="F15" s="1"/>
      <c r="G15" s="1"/>
      <c r="H15" s="1"/>
      <c r="I15" s="1">
        <v>18</v>
      </c>
      <c r="J15" s="1" t="s">
        <v>46</v>
      </c>
      <c r="K15" s="7"/>
    </row>
    <row r="16" spans="2:11" x14ac:dyDescent="0.25">
      <c r="B16" s="4"/>
      <c r="C16" s="1"/>
      <c r="D16" s="1"/>
      <c r="E16" s="1"/>
      <c r="F16" s="1"/>
      <c r="G16" s="1"/>
      <c r="H16" s="1"/>
      <c r="I16" s="1">
        <v>247</v>
      </c>
      <c r="J16" s="1" t="s">
        <v>47</v>
      </c>
      <c r="K16" s="7"/>
    </row>
    <row r="17" spans="2:11" x14ac:dyDescent="0.25">
      <c r="B17" s="4"/>
      <c r="C17" s="1"/>
      <c r="D17" s="1"/>
      <c r="E17" s="1"/>
      <c r="F17" s="1"/>
      <c r="G17" s="1"/>
      <c r="H17" s="1"/>
      <c r="I17" s="1">
        <v>55</v>
      </c>
      <c r="J17" s="1" t="s">
        <v>48</v>
      </c>
      <c r="K17" s="7"/>
    </row>
    <row r="18" spans="2:11" x14ac:dyDescent="0.25">
      <c r="B18" s="4"/>
      <c r="C18" s="1"/>
      <c r="D18" s="1"/>
      <c r="E18" s="1"/>
      <c r="F18" s="1"/>
      <c r="G18" s="1"/>
      <c r="H18" s="1"/>
      <c r="I18" s="1"/>
      <c r="J18" s="1"/>
      <c r="K18" s="7"/>
    </row>
    <row r="19" spans="2:11" x14ac:dyDescent="0.25">
      <c r="B19" s="4"/>
      <c r="C19" s="1"/>
      <c r="D19" s="1"/>
      <c r="E19" s="1"/>
      <c r="F19" s="1"/>
      <c r="G19" s="1"/>
      <c r="H19" s="1"/>
      <c r="I19" s="1"/>
      <c r="J19" s="1"/>
      <c r="K19" s="7"/>
    </row>
    <row r="20" spans="2:11" x14ac:dyDescent="0.25">
      <c r="B20" s="35" t="s">
        <v>3</v>
      </c>
      <c r="C20" s="1"/>
      <c r="D20" s="1"/>
      <c r="E20" s="1"/>
      <c r="F20" s="1"/>
      <c r="G20" s="1"/>
      <c r="H20" s="1"/>
      <c r="I20" s="1"/>
      <c r="J20" s="1"/>
      <c r="K20" s="7"/>
    </row>
    <row r="21" spans="2:11" x14ac:dyDescent="0.25">
      <c r="B21" s="4" t="s">
        <v>52</v>
      </c>
      <c r="C21" s="1"/>
      <c r="D21" s="1"/>
      <c r="E21" s="1">
        <v>146</v>
      </c>
      <c r="F21" s="1"/>
      <c r="G21" s="1"/>
      <c r="H21" s="1"/>
      <c r="I21" s="1">
        <f>SUM(C21:H21)</f>
        <v>146</v>
      </c>
      <c r="J21" s="1" t="s">
        <v>29</v>
      </c>
      <c r="K21" s="7"/>
    </row>
    <row r="22" spans="2:11" ht="3.95" customHeight="1" x14ac:dyDescent="0.25">
      <c r="B22" s="4"/>
      <c r="C22" s="1"/>
      <c r="D22" s="1"/>
      <c r="E22" s="1"/>
      <c r="F22" s="1"/>
      <c r="G22" s="1"/>
      <c r="H22" s="1"/>
      <c r="I22" s="1"/>
      <c r="J22" s="1"/>
      <c r="K22" s="7"/>
    </row>
    <row r="23" spans="2:11" x14ac:dyDescent="0.25">
      <c r="B23" s="35" t="s">
        <v>4</v>
      </c>
      <c r="C23" s="1"/>
      <c r="D23" s="1"/>
      <c r="E23" s="1"/>
      <c r="F23" s="1"/>
      <c r="G23" s="1"/>
      <c r="H23" s="1"/>
      <c r="I23" s="1"/>
      <c r="J23" s="1"/>
      <c r="K23" s="7"/>
    </row>
    <row r="24" spans="2:11" ht="3.95" customHeight="1" x14ac:dyDescent="0.25">
      <c r="B24" s="4"/>
      <c r="C24" s="1"/>
      <c r="D24" s="1"/>
      <c r="E24" s="1"/>
      <c r="F24" s="1"/>
      <c r="G24" s="1"/>
      <c r="H24" s="1"/>
      <c r="I24" s="1"/>
      <c r="J24" s="1"/>
      <c r="K24" s="7"/>
    </row>
    <row r="25" spans="2:11" x14ac:dyDescent="0.25">
      <c r="B25" s="35" t="s">
        <v>5</v>
      </c>
      <c r="C25" s="1"/>
      <c r="D25" s="1"/>
      <c r="E25" s="1"/>
      <c r="F25" s="1"/>
      <c r="G25" s="1"/>
      <c r="H25" s="1"/>
      <c r="I25" s="1"/>
      <c r="J25" s="1"/>
      <c r="K25" s="7"/>
    </row>
    <row r="26" spans="2:11" ht="24.95" customHeight="1" x14ac:dyDescent="0.25">
      <c r="B26" s="4" t="s">
        <v>53</v>
      </c>
      <c r="C26" s="1"/>
      <c r="D26" s="1"/>
      <c r="E26" s="1"/>
      <c r="F26" s="1">
        <v>160</v>
      </c>
      <c r="G26" s="1"/>
      <c r="H26" s="1"/>
      <c r="I26" s="1">
        <v>80</v>
      </c>
      <c r="J26" s="1" t="s">
        <v>30</v>
      </c>
      <c r="K26" s="122" t="s">
        <v>85</v>
      </c>
    </row>
    <row r="27" spans="2:11" ht="24.95" customHeight="1" x14ac:dyDescent="0.25">
      <c r="B27" s="4"/>
      <c r="C27" s="1"/>
      <c r="D27" s="1"/>
      <c r="E27" s="1"/>
      <c r="F27" s="1"/>
      <c r="G27" s="1"/>
      <c r="H27" s="1"/>
      <c r="I27" s="1">
        <v>80</v>
      </c>
      <c r="J27" s="1" t="s">
        <v>31</v>
      </c>
      <c r="K27" s="123"/>
    </row>
    <row r="28" spans="2:11" x14ac:dyDescent="0.25">
      <c r="B28" s="4"/>
      <c r="C28" s="1"/>
      <c r="D28" s="1"/>
      <c r="E28" s="1"/>
      <c r="F28" s="1"/>
      <c r="G28" s="1"/>
      <c r="H28" s="1"/>
      <c r="I28" s="1"/>
      <c r="J28" s="1"/>
      <c r="K28" s="7"/>
    </row>
    <row r="29" spans="2:11" x14ac:dyDescent="0.25">
      <c r="B29" s="35" t="s">
        <v>6</v>
      </c>
      <c r="C29" s="1"/>
      <c r="D29" s="1"/>
      <c r="E29" s="1"/>
      <c r="F29" s="1"/>
      <c r="G29" s="1"/>
      <c r="H29" s="1"/>
      <c r="I29" s="1"/>
      <c r="J29" s="1"/>
      <c r="K29" s="7"/>
    </row>
    <row r="30" spans="2:11" x14ac:dyDescent="0.25">
      <c r="B30" s="4" t="s">
        <v>55</v>
      </c>
      <c r="C30" s="1">
        <v>1013</v>
      </c>
      <c r="D30" s="1"/>
      <c r="E30" s="1"/>
      <c r="F30" s="1"/>
      <c r="G30" s="1"/>
      <c r="H30" s="1"/>
      <c r="I30" s="18">
        <v>565</v>
      </c>
      <c r="J30" s="18" t="s">
        <v>25</v>
      </c>
      <c r="K30" s="7"/>
    </row>
    <row r="31" spans="2:11" x14ac:dyDescent="0.25">
      <c r="B31" s="4"/>
      <c r="C31" s="1"/>
      <c r="D31" s="1"/>
      <c r="E31" s="1"/>
      <c r="F31" s="1"/>
      <c r="G31" s="1"/>
      <c r="H31" s="1"/>
      <c r="I31" s="18">
        <v>448</v>
      </c>
      <c r="J31" s="18" t="s">
        <v>26</v>
      </c>
      <c r="K31" s="7"/>
    </row>
    <row r="32" spans="2:11" x14ac:dyDescent="0.25">
      <c r="B32" s="4" t="s">
        <v>54</v>
      </c>
      <c r="C32" s="1"/>
      <c r="D32" s="1"/>
      <c r="E32" s="1">
        <v>153</v>
      </c>
      <c r="F32" s="1"/>
      <c r="G32" s="1"/>
      <c r="H32" s="1"/>
      <c r="I32" s="1">
        <v>153</v>
      </c>
      <c r="J32" s="1" t="s">
        <v>24</v>
      </c>
      <c r="K32" s="7"/>
    </row>
    <row r="33" spans="2:19" x14ac:dyDescent="0.25">
      <c r="B33" s="4"/>
      <c r="C33" s="1"/>
      <c r="D33" s="1"/>
      <c r="E33" s="1"/>
      <c r="F33" s="1"/>
      <c r="G33" s="1"/>
      <c r="H33" s="1"/>
      <c r="I33" s="1"/>
      <c r="J33" s="1"/>
      <c r="K33" s="7"/>
    </row>
    <row r="34" spans="2:19" x14ac:dyDescent="0.25">
      <c r="B34" s="4"/>
      <c r="C34" s="1"/>
      <c r="D34" s="1"/>
      <c r="E34" s="1"/>
      <c r="F34" s="1"/>
      <c r="G34" s="1"/>
      <c r="H34" s="1"/>
      <c r="I34" s="1"/>
      <c r="J34" s="1"/>
      <c r="K34" s="7"/>
      <c r="M34" s="20"/>
      <c r="N34" s="20"/>
      <c r="O34" s="20"/>
      <c r="P34" s="20"/>
      <c r="Q34" s="20"/>
      <c r="R34" s="20"/>
      <c r="S34" s="20"/>
    </row>
    <row r="35" spans="2:19" x14ac:dyDescent="0.25">
      <c r="B35" s="35" t="s">
        <v>7</v>
      </c>
      <c r="C35" s="1"/>
      <c r="D35" s="1"/>
      <c r="E35" s="1"/>
      <c r="F35" s="1"/>
      <c r="G35" s="1"/>
      <c r="H35" s="1"/>
      <c r="I35" s="1"/>
      <c r="J35" s="1"/>
      <c r="K35" s="19"/>
      <c r="M35" s="20"/>
      <c r="N35" s="20"/>
      <c r="O35" s="20"/>
      <c r="P35" s="20"/>
      <c r="Q35" s="20"/>
      <c r="R35" s="20"/>
      <c r="S35" s="20"/>
    </row>
    <row r="36" spans="2:19" x14ac:dyDescent="0.25">
      <c r="B36" s="4" t="s">
        <v>71</v>
      </c>
      <c r="C36" s="1">
        <v>577</v>
      </c>
      <c r="D36" s="1"/>
      <c r="E36" s="1"/>
      <c r="F36" s="1"/>
      <c r="G36" s="1"/>
      <c r="H36" s="1"/>
      <c r="I36" s="25">
        <v>63</v>
      </c>
      <c r="J36" s="1" t="s">
        <v>32</v>
      </c>
      <c r="K36" s="19" t="s">
        <v>86</v>
      </c>
      <c r="M36" s="70"/>
      <c r="N36" s="20"/>
      <c r="O36" s="20"/>
      <c r="P36" s="20"/>
      <c r="Q36" s="70"/>
      <c r="R36" s="20"/>
      <c r="S36" s="20"/>
    </row>
    <row r="37" spans="2:19" x14ac:dyDescent="0.25">
      <c r="B37" s="4"/>
      <c r="C37" s="1"/>
      <c r="D37" s="1"/>
      <c r="E37" s="1"/>
      <c r="F37" s="1"/>
      <c r="G37" s="1"/>
      <c r="H37" s="1"/>
      <c r="I37" s="25">
        <v>142</v>
      </c>
      <c r="J37" s="1" t="s">
        <v>152</v>
      </c>
      <c r="K37" s="19"/>
      <c r="M37" s="70"/>
      <c r="N37" s="20"/>
      <c r="O37" s="20"/>
      <c r="P37" s="20"/>
      <c r="Q37" s="70"/>
      <c r="R37" s="20"/>
      <c r="S37" s="20"/>
    </row>
    <row r="38" spans="2:19" x14ac:dyDescent="0.25">
      <c r="B38" s="4"/>
      <c r="C38" s="1"/>
      <c r="D38" s="1"/>
      <c r="E38" s="1"/>
      <c r="F38" s="1"/>
      <c r="G38" s="1"/>
      <c r="H38" s="1"/>
      <c r="I38" s="25">
        <v>191</v>
      </c>
      <c r="J38" s="1" t="s">
        <v>40</v>
      </c>
      <c r="K38" s="7"/>
      <c r="M38" s="70"/>
      <c r="N38" s="20"/>
      <c r="O38" s="20"/>
      <c r="P38" s="20"/>
      <c r="Q38" s="70"/>
      <c r="R38" s="20"/>
      <c r="S38" s="20"/>
    </row>
    <row r="39" spans="2:19" x14ac:dyDescent="0.25">
      <c r="B39" s="4"/>
      <c r="C39" s="1"/>
      <c r="D39" s="1"/>
      <c r="E39" s="1"/>
      <c r="F39" s="1"/>
      <c r="G39" s="1"/>
      <c r="H39" s="1"/>
      <c r="I39" s="25">
        <v>100</v>
      </c>
      <c r="J39" s="1" t="s">
        <v>33</v>
      </c>
      <c r="K39" s="7"/>
      <c r="M39" s="70"/>
      <c r="N39" s="20"/>
      <c r="O39" s="20"/>
      <c r="P39" s="20"/>
      <c r="Q39" s="70"/>
      <c r="R39" s="20"/>
      <c r="S39" s="20"/>
    </row>
    <row r="40" spans="2:19" x14ac:dyDescent="0.25">
      <c r="B40" s="4"/>
      <c r="C40" s="1"/>
      <c r="D40" s="1"/>
      <c r="E40" s="1"/>
      <c r="F40" s="1"/>
      <c r="G40" s="1"/>
      <c r="H40" s="20"/>
      <c r="I40" s="25">
        <v>81</v>
      </c>
      <c r="J40" s="1" t="s">
        <v>34</v>
      </c>
      <c r="K40" s="7"/>
      <c r="M40" s="70"/>
      <c r="N40" s="20"/>
      <c r="O40" s="20"/>
      <c r="P40" s="20"/>
      <c r="Q40" s="70"/>
      <c r="R40" s="20"/>
      <c r="S40" s="20"/>
    </row>
    <row r="41" spans="2:19" x14ac:dyDescent="0.25">
      <c r="B41" s="4"/>
      <c r="C41" s="1"/>
      <c r="D41" s="1"/>
      <c r="E41" s="1"/>
      <c r="F41" s="1"/>
      <c r="G41" s="1"/>
      <c r="H41" s="1"/>
      <c r="I41" s="25"/>
      <c r="J41" s="1"/>
      <c r="K41" s="19"/>
      <c r="M41" s="70"/>
      <c r="N41" s="20"/>
      <c r="O41" s="20"/>
      <c r="P41" s="20"/>
      <c r="Q41" s="70"/>
      <c r="R41" s="20"/>
      <c r="S41" s="20"/>
    </row>
    <row r="42" spans="2:19" ht="3.95" customHeight="1" x14ac:dyDescent="0.25">
      <c r="B42" s="4"/>
      <c r="C42" s="1"/>
      <c r="D42" s="1"/>
      <c r="E42" s="1"/>
      <c r="F42" s="1"/>
      <c r="G42" s="1"/>
      <c r="H42" s="1"/>
      <c r="I42" s="1"/>
      <c r="J42" s="1"/>
      <c r="K42" s="7"/>
      <c r="M42" s="20"/>
      <c r="N42" s="20"/>
      <c r="O42" s="20"/>
      <c r="P42" s="20"/>
      <c r="Q42" s="70"/>
      <c r="R42" s="20"/>
      <c r="S42" s="20"/>
    </row>
    <row r="43" spans="2:19" x14ac:dyDescent="0.25">
      <c r="B43" s="35" t="s">
        <v>8</v>
      </c>
      <c r="C43" s="1"/>
      <c r="D43" s="1"/>
      <c r="E43" s="1"/>
      <c r="F43" s="1"/>
      <c r="G43" s="1"/>
      <c r="H43" s="1"/>
      <c r="I43" s="25"/>
      <c r="J43" s="1"/>
      <c r="K43" s="7"/>
      <c r="M43" s="70"/>
      <c r="N43" s="20"/>
      <c r="O43" s="20"/>
      <c r="P43" s="20"/>
      <c r="Q43" s="70"/>
      <c r="R43" s="20"/>
      <c r="S43" s="20"/>
    </row>
    <row r="44" spans="2:19" ht="3.95" customHeight="1" x14ac:dyDescent="0.25">
      <c r="B44" s="4"/>
      <c r="C44" s="1"/>
      <c r="D44" s="1"/>
      <c r="E44" s="1"/>
      <c r="F44" s="1"/>
      <c r="G44" s="1"/>
      <c r="H44" s="1"/>
      <c r="I44" s="1"/>
      <c r="J44" s="1"/>
      <c r="K44" s="7"/>
      <c r="M44" s="20"/>
      <c r="N44" s="20"/>
      <c r="O44" s="20"/>
      <c r="P44" s="20"/>
      <c r="Q44" s="20"/>
      <c r="R44" s="20"/>
      <c r="S44" s="20"/>
    </row>
    <row r="45" spans="2:19" x14ac:dyDescent="0.25">
      <c r="B45" s="35" t="s">
        <v>9</v>
      </c>
      <c r="C45" s="1"/>
      <c r="D45" s="1"/>
      <c r="E45" s="1"/>
      <c r="F45" s="1"/>
      <c r="G45" s="1"/>
      <c r="H45" s="1"/>
      <c r="I45" s="1"/>
      <c r="J45" s="1"/>
      <c r="K45" s="7"/>
      <c r="M45" s="20"/>
      <c r="N45" s="20"/>
      <c r="O45" s="20"/>
      <c r="P45" s="20"/>
      <c r="Q45" s="20"/>
      <c r="R45" s="20"/>
      <c r="S45" s="20"/>
    </row>
    <row r="46" spans="2:19" ht="3.95" customHeight="1" x14ac:dyDescent="0.25">
      <c r="B46" s="4"/>
      <c r="C46" s="1"/>
      <c r="D46" s="1"/>
      <c r="E46" s="1"/>
      <c r="F46" s="1"/>
      <c r="G46" s="1"/>
      <c r="H46" s="1"/>
      <c r="I46" s="1"/>
      <c r="J46" s="1"/>
      <c r="K46" s="7"/>
    </row>
    <row r="47" spans="2:19" x14ac:dyDescent="0.25">
      <c r="B47" s="35" t="s">
        <v>10</v>
      </c>
      <c r="C47" s="1"/>
      <c r="D47" s="1"/>
      <c r="E47" s="1"/>
      <c r="F47" s="1"/>
      <c r="G47" s="1"/>
      <c r="H47" s="1"/>
      <c r="I47" s="1"/>
      <c r="J47" s="1"/>
      <c r="K47" s="7"/>
    </row>
    <row r="48" spans="2:19" x14ac:dyDescent="0.25">
      <c r="B48" s="4" t="s">
        <v>56</v>
      </c>
      <c r="C48" s="1">
        <v>318</v>
      </c>
      <c r="D48" s="1">
        <v>1002</v>
      </c>
      <c r="E48" s="1"/>
      <c r="F48" s="1"/>
      <c r="G48" s="1"/>
      <c r="H48" s="1"/>
      <c r="I48" s="18">
        <v>861</v>
      </c>
      <c r="J48" s="18" t="s">
        <v>17</v>
      </c>
      <c r="K48" s="7"/>
    </row>
    <row r="49" spans="2:11" x14ac:dyDescent="0.25">
      <c r="B49" s="4"/>
      <c r="C49" s="1"/>
      <c r="D49" s="1"/>
      <c r="E49" s="1"/>
      <c r="F49" s="1"/>
      <c r="G49" s="1"/>
      <c r="H49" s="1"/>
      <c r="I49" s="18">
        <v>459</v>
      </c>
      <c r="J49" s="18" t="s">
        <v>19</v>
      </c>
      <c r="K49" s="7"/>
    </row>
    <row r="50" spans="2:11" x14ac:dyDescent="0.25">
      <c r="B50" s="4" t="s">
        <v>57</v>
      </c>
      <c r="C50" s="1"/>
      <c r="D50" s="1"/>
      <c r="E50" s="1">
        <v>42</v>
      </c>
      <c r="F50" s="1"/>
      <c r="G50" s="1"/>
      <c r="H50" s="1"/>
      <c r="I50" s="1">
        <v>42</v>
      </c>
      <c r="J50" s="1" t="s">
        <v>18</v>
      </c>
      <c r="K50" s="7"/>
    </row>
    <row r="51" spans="2:11" x14ac:dyDescent="0.25">
      <c r="B51" s="4"/>
      <c r="C51" s="1"/>
      <c r="D51" s="1"/>
      <c r="E51" s="1"/>
      <c r="F51" s="1"/>
      <c r="G51" s="1"/>
      <c r="H51" s="1"/>
      <c r="I51" s="1"/>
      <c r="J51" s="1"/>
      <c r="K51" s="7"/>
    </row>
    <row r="52" spans="2:11" x14ac:dyDescent="0.25">
      <c r="B52" s="35" t="s">
        <v>190</v>
      </c>
      <c r="C52" s="1"/>
      <c r="D52" s="1"/>
      <c r="E52" s="1"/>
      <c r="F52" s="1"/>
      <c r="G52" s="1"/>
      <c r="H52" s="1"/>
      <c r="I52" s="1"/>
      <c r="J52" s="1"/>
      <c r="K52" s="7"/>
    </row>
    <row r="53" spans="2:11" x14ac:dyDescent="0.25">
      <c r="B53" s="4" t="s">
        <v>58</v>
      </c>
      <c r="C53" s="1"/>
      <c r="D53" s="1"/>
      <c r="E53" s="1"/>
      <c r="F53" s="1"/>
      <c r="G53" s="1"/>
      <c r="H53" s="1"/>
      <c r="I53" s="1">
        <v>1052</v>
      </c>
      <c r="J53" s="71" t="s">
        <v>145</v>
      </c>
      <c r="K53" s="7" t="s">
        <v>192</v>
      </c>
    </row>
    <row r="54" spans="2:11" x14ac:dyDescent="0.25">
      <c r="B54" s="4"/>
      <c r="C54" s="1"/>
      <c r="D54" s="1"/>
      <c r="E54" s="1"/>
      <c r="F54" s="1"/>
      <c r="G54" s="1"/>
      <c r="H54" s="1"/>
      <c r="I54" s="1">
        <v>160</v>
      </c>
      <c r="J54" s="71" t="s">
        <v>149</v>
      </c>
      <c r="K54" s="7" t="s">
        <v>150</v>
      </c>
    </row>
    <row r="55" spans="2:11" x14ac:dyDescent="0.25">
      <c r="B55" s="4"/>
      <c r="C55" s="1"/>
      <c r="D55" s="1"/>
      <c r="E55" s="1"/>
      <c r="F55" s="1"/>
      <c r="G55" s="1"/>
      <c r="H55" s="1"/>
      <c r="I55" s="1">
        <v>32</v>
      </c>
      <c r="J55" s="71" t="s">
        <v>146</v>
      </c>
      <c r="K55" s="7" t="s">
        <v>148</v>
      </c>
    </row>
    <row r="56" spans="2:11" x14ac:dyDescent="0.25">
      <c r="B56" s="4"/>
      <c r="C56" s="1"/>
      <c r="D56" s="1"/>
      <c r="E56" s="1"/>
      <c r="F56" s="1"/>
      <c r="G56" s="1"/>
      <c r="H56" s="1"/>
      <c r="I56" s="1">
        <v>32</v>
      </c>
      <c r="J56" s="71" t="s">
        <v>35</v>
      </c>
      <c r="K56" s="7" t="s">
        <v>147</v>
      </c>
    </row>
    <row r="57" spans="2:11" x14ac:dyDescent="0.25">
      <c r="B57" s="35" t="s">
        <v>44</v>
      </c>
      <c r="C57" s="1"/>
      <c r="D57" s="1"/>
      <c r="E57" s="1"/>
      <c r="F57" s="1"/>
      <c r="G57" s="1"/>
      <c r="H57" s="1"/>
      <c r="I57" s="1"/>
      <c r="J57" s="1"/>
      <c r="K57" s="19"/>
    </row>
    <row r="58" spans="2:11" x14ac:dyDescent="0.25">
      <c r="B58" s="8" t="s">
        <v>59</v>
      </c>
      <c r="C58" s="9">
        <v>802</v>
      </c>
      <c r="D58" s="9">
        <v>2204</v>
      </c>
      <c r="E58" s="9"/>
      <c r="F58" s="9"/>
      <c r="G58" s="9"/>
      <c r="H58" s="9"/>
      <c r="I58" s="29">
        <v>99</v>
      </c>
      <c r="J58" s="30" t="s">
        <v>20</v>
      </c>
      <c r="K58" s="113" t="s">
        <v>90</v>
      </c>
    </row>
    <row r="59" spans="2:11" x14ac:dyDescent="0.25">
      <c r="B59" s="8"/>
      <c r="C59" s="9"/>
      <c r="D59" s="9"/>
      <c r="E59" s="9"/>
      <c r="F59" s="9"/>
      <c r="G59" s="9"/>
      <c r="H59" s="9"/>
      <c r="I59" s="29">
        <v>77</v>
      </c>
      <c r="J59" s="30" t="s">
        <v>21</v>
      </c>
      <c r="K59" s="114"/>
    </row>
    <row r="60" spans="2:11" x14ac:dyDescent="0.25">
      <c r="B60" s="8"/>
      <c r="C60" s="9"/>
      <c r="D60" s="9"/>
      <c r="E60" s="9"/>
      <c r="F60" s="9"/>
      <c r="G60" s="9"/>
      <c r="H60" s="9"/>
      <c r="I60" s="29">
        <v>290</v>
      </c>
      <c r="J60" s="30" t="s">
        <v>22</v>
      </c>
      <c r="K60" s="114"/>
    </row>
    <row r="61" spans="2:11" ht="15" customHeight="1" x14ac:dyDescent="0.25">
      <c r="B61" s="8"/>
      <c r="C61" s="9"/>
      <c r="D61" s="9"/>
      <c r="E61" s="9"/>
      <c r="F61" s="9"/>
      <c r="G61" s="9"/>
      <c r="H61" s="9"/>
      <c r="I61" s="29">
        <v>236</v>
      </c>
      <c r="J61" s="30" t="s">
        <v>23</v>
      </c>
      <c r="K61" s="115"/>
    </row>
    <row r="62" spans="2:11" ht="128.25" customHeight="1" thickBot="1" x14ac:dyDescent="0.3">
      <c r="B62" s="5"/>
      <c r="C62" s="6"/>
      <c r="D62" s="6"/>
      <c r="E62" s="6"/>
      <c r="F62" s="6"/>
      <c r="G62" s="6"/>
      <c r="H62" s="6"/>
      <c r="I62" s="31">
        <v>2304</v>
      </c>
      <c r="J62" s="32" t="s">
        <v>27</v>
      </c>
      <c r="K62" s="22" t="s">
        <v>177</v>
      </c>
    </row>
    <row r="63" spans="2:11" x14ac:dyDescent="0.25">
      <c r="B63" s="112" t="s">
        <v>191</v>
      </c>
      <c r="C63" s="112"/>
      <c r="D63" s="112"/>
      <c r="E63" s="112"/>
      <c r="F63" s="112"/>
      <c r="G63" s="112"/>
      <c r="H63" s="112"/>
      <c r="I63" s="112"/>
      <c r="J63" s="112"/>
      <c r="K63" s="112"/>
    </row>
  </sheetData>
  <mergeCells count="10">
    <mergeCell ref="B63:K63"/>
    <mergeCell ref="K58:K61"/>
    <mergeCell ref="G6:H6"/>
    <mergeCell ref="C5:H5"/>
    <mergeCell ref="C6:D6"/>
    <mergeCell ref="E6:F6"/>
    <mergeCell ref="K26:K27"/>
    <mergeCell ref="I7:I8"/>
    <mergeCell ref="J7:J8"/>
    <mergeCell ref="K7:K8"/>
  </mergeCells>
  <pageMargins left="0.25" right="0.25" top="0.25" bottom="0.25" header="0.3" footer="0.3"/>
  <pageSetup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82"/>
  <sheetViews>
    <sheetView zoomScale="70" zoomScaleNormal="70" workbookViewId="0">
      <selection activeCell="B3" sqref="B3"/>
    </sheetView>
  </sheetViews>
  <sheetFormatPr defaultColWidth="11" defaultRowHeight="15.75" x14ac:dyDescent="0.25"/>
  <cols>
    <col min="2" max="2" width="29" bestFit="1" customWidth="1"/>
    <col min="3" max="8" width="8.625" customWidth="1"/>
    <col min="9" max="9" width="15.5" bestFit="1" customWidth="1"/>
    <col min="10" max="10" width="19.375" bestFit="1" customWidth="1"/>
    <col min="11" max="11" width="65.625" customWidth="1"/>
  </cols>
  <sheetData>
    <row r="1" spans="2:11" x14ac:dyDescent="0.25">
      <c r="B1" s="75">
        <v>43524</v>
      </c>
    </row>
    <row r="2" spans="2:11" x14ac:dyDescent="0.25">
      <c r="B2" s="17" t="s">
        <v>187</v>
      </c>
    </row>
    <row r="3" spans="2:11" x14ac:dyDescent="0.25">
      <c r="B3" s="17" t="s">
        <v>194</v>
      </c>
    </row>
    <row r="4" spans="2:11" ht="16.5" thickBot="1" x14ac:dyDescent="0.3">
      <c r="B4" s="17"/>
    </row>
    <row r="5" spans="2:11" x14ac:dyDescent="0.25">
      <c r="B5" s="13"/>
      <c r="C5" s="118" t="s">
        <v>189</v>
      </c>
      <c r="D5" s="119"/>
      <c r="E5" s="119"/>
      <c r="F5" s="119"/>
      <c r="G5" s="119"/>
      <c r="H5" s="120"/>
      <c r="I5" s="12"/>
      <c r="J5" s="11"/>
      <c r="K5" s="3"/>
    </row>
    <row r="6" spans="2:11" ht="16.5" thickBot="1" x14ac:dyDescent="0.3">
      <c r="B6" s="14" t="s">
        <v>0</v>
      </c>
      <c r="C6" s="116" t="s">
        <v>12</v>
      </c>
      <c r="D6" s="121"/>
      <c r="E6" s="116" t="s">
        <v>13</v>
      </c>
      <c r="F6" s="121"/>
      <c r="G6" s="116" t="s">
        <v>14</v>
      </c>
      <c r="H6" s="117"/>
      <c r="I6" s="15" t="s">
        <v>43</v>
      </c>
      <c r="J6" s="15" t="s">
        <v>15</v>
      </c>
      <c r="K6" s="16" t="s">
        <v>16</v>
      </c>
    </row>
    <row r="7" spans="2:11" x14ac:dyDescent="0.25">
      <c r="B7" s="28"/>
      <c r="C7" s="21" t="s">
        <v>41</v>
      </c>
      <c r="D7" s="21" t="s">
        <v>42</v>
      </c>
      <c r="E7" s="21" t="s">
        <v>41</v>
      </c>
      <c r="F7" s="21" t="s">
        <v>42</v>
      </c>
      <c r="G7" s="21" t="s">
        <v>41</v>
      </c>
      <c r="H7" s="21" t="s">
        <v>42</v>
      </c>
      <c r="I7" s="124"/>
      <c r="J7" s="124"/>
      <c r="K7" s="126"/>
    </row>
    <row r="8" spans="2:11" x14ac:dyDescent="0.25">
      <c r="B8" s="36" t="s">
        <v>1</v>
      </c>
      <c r="C8" s="1"/>
      <c r="D8" s="1"/>
      <c r="E8" s="1"/>
      <c r="F8" s="1"/>
      <c r="G8" s="1"/>
      <c r="H8" s="1"/>
      <c r="I8" s="125"/>
      <c r="J8" s="125"/>
      <c r="K8" s="127"/>
    </row>
    <row r="9" spans="2:11" ht="80.099999999999994" customHeight="1" x14ac:dyDescent="0.25">
      <c r="B9" s="28" t="s">
        <v>51</v>
      </c>
      <c r="C9" s="1"/>
      <c r="D9" s="1"/>
      <c r="E9" s="1"/>
      <c r="F9" s="1"/>
      <c r="G9" s="1">
        <v>424</v>
      </c>
      <c r="H9" s="1"/>
      <c r="I9" s="1">
        <f>SUM(C9:H9)</f>
        <v>424</v>
      </c>
      <c r="J9" s="18" t="s">
        <v>39</v>
      </c>
      <c r="K9" s="7" t="s">
        <v>143</v>
      </c>
    </row>
    <row r="10" spans="2:11" x14ac:dyDescent="0.25">
      <c r="B10" s="4" t="s">
        <v>60</v>
      </c>
      <c r="C10" s="1"/>
      <c r="D10" s="1">
        <v>750</v>
      </c>
      <c r="E10" s="1"/>
      <c r="F10" s="1"/>
      <c r="G10" s="1"/>
      <c r="H10" s="1"/>
      <c r="I10" s="2">
        <v>194</v>
      </c>
      <c r="J10" s="18" t="s">
        <v>36</v>
      </c>
      <c r="K10" s="135" t="s">
        <v>70</v>
      </c>
    </row>
    <row r="11" spans="2:11" x14ac:dyDescent="0.25">
      <c r="B11" s="4"/>
      <c r="C11" s="1"/>
      <c r="D11" s="1"/>
      <c r="E11" s="1"/>
      <c r="F11" s="1"/>
      <c r="G11" s="1"/>
      <c r="H11" s="1"/>
      <c r="I11" s="2">
        <v>158</v>
      </c>
      <c r="J11" s="18" t="s">
        <v>37</v>
      </c>
      <c r="K11" s="128"/>
    </row>
    <row r="12" spans="2:11" x14ac:dyDescent="0.25">
      <c r="B12" s="4"/>
      <c r="C12" s="1"/>
      <c r="D12" s="1"/>
      <c r="E12" s="1"/>
      <c r="F12" s="1"/>
      <c r="G12" s="1"/>
      <c r="H12" s="1"/>
      <c r="I12" s="2">
        <v>220</v>
      </c>
      <c r="J12" s="18" t="s">
        <v>38</v>
      </c>
      <c r="K12" s="128"/>
    </row>
    <row r="13" spans="2:11" x14ac:dyDescent="0.25">
      <c r="B13" s="4"/>
      <c r="C13" s="1"/>
      <c r="D13" s="1"/>
      <c r="E13" s="1"/>
      <c r="F13" s="1"/>
      <c r="G13" s="1"/>
      <c r="H13" s="1"/>
      <c r="I13" s="2">
        <v>178</v>
      </c>
      <c r="J13" s="18" t="s">
        <v>69</v>
      </c>
      <c r="K13" s="129"/>
    </row>
    <row r="14" spans="2:11" x14ac:dyDescent="0.25">
      <c r="B14" s="4"/>
      <c r="C14" s="1"/>
      <c r="D14" s="1"/>
      <c r="E14" s="1"/>
      <c r="F14" s="1"/>
      <c r="G14" s="1"/>
      <c r="H14" s="1"/>
      <c r="I14" s="2"/>
      <c r="J14" s="1"/>
      <c r="K14" s="7"/>
    </row>
    <row r="15" spans="2:11" x14ac:dyDescent="0.25">
      <c r="B15" s="35" t="s">
        <v>2</v>
      </c>
      <c r="C15" s="1"/>
      <c r="D15" s="1"/>
      <c r="E15" s="1"/>
      <c r="F15" s="1"/>
      <c r="G15" s="1"/>
      <c r="H15" s="1"/>
      <c r="I15" s="18"/>
      <c r="J15" s="18"/>
      <c r="K15" s="7"/>
    </row>
    <row r="16" spans="2:11" x14ac:dyDescent="0.25">
      <c r="B16" s="28" t="s">
        <v>50</v>
      </c>
      <c r="C16" s="1"/>
      <c r="D16" s="1"/>
      <c r="E16" s="1">
        <v>581</v>
      </c>
      <c r="F16" s="1">
        <v>62</v>
      </c>
      <c r="G16" s="1"/>
      <c r="H16" s="1"/>
      <c r="I16" s="1">
        <v>281</v>
      </c>
      <c r="J16" s="1" t="s">
        <v>28</v>
      </c>
      <c r="K16" s="7"/>
    </row>
    <row r="17" spans="2:15" x14ac:dyDescent="0.25">
      <c r="B17" s="4"/>
      <c r="C17" s="1"/>
      <c r="D17" s="1"/>
      <c r="E17" s="1"/>
      <c r="F17" s="1"/>
      <c r="G17" s="1"/>
      <c r="H17" s="1"/>
      <c r="I17" s="1">
        <v>42</v>
      </c>
      <c r="J17" s="1" t="s">
        <v>49</v>
      </c>
      <c r="K17" s="7"/>
    </row>
    <row r="18" spans="2:15" x14ac:dyDescent="0.25">
      <c r="B18" s="4"/>
      <c r="C18" s="1"/>
      <c r="D18" s="1"/>
      <c r="E18" s="1"/>
      <c r="F18" s="1"/>
      <c r="G18" s="1"/>
      <c r="H18" s="1"/>
      <c r="I18" s="1">
        <v>18</v>
      </c>
      <c r="J18" s="1" t="s">
        <v>46</v>
      </c>
      <c r="K18" s="7"/>
    </row>
    <row r="19" spans="2:15" x14ac:dyDescent="0.25">
      <c r="B19" s="4"/>
      <c r="C19" s="1"/>
      <c r="D19" s="1"/>
      <c r="E19" s="1"/>
      <c r="F19" s="1"/>
      <c r="G19" s="1"/>
      <c r="H19" s="1"/>
      <c r="I19" s="1">
        <v>247</v>
      </c>
      <c r="J19" s="1" t="s">
        <v>47</v>
      </c>
      <c r="K19" s="7"/>
    </row>
    <row r="20" spans="2:15" x14ac:dyDescent="0.25">
      <c r="B20" s="4"/>
      <c r="C20" s="1"/>
      <c r="D20" s="1"/>
      <c r="E20" s="1"/>
      <c r="F20" s="1"/>
      <c r="G20" s="1"/>
      <c r="H20" s="1"/>
      <c r="I20" s="1">
        <v>55</v>
      </c>
      <c r="J20" s="1" t="s">
        <v>48</v>
      </c>
      <c r="K20" s="7"/>
    </row>
    <row r="21" spans="2:15" x14ac:dyDescent="0.25">
      <c r="B21" s="4"/>
      <c r="C21" s="1"/>
      <c r="D21" s="1"/>
      <c r="E21" s="1"/>
      <c r="F21" s="1"/>
      <c r="G21" s="1"/>
      <c r="H21" s="1"/>
      <c r="I21" s="1"/>
      <c r="J21" s="1"/>
      <c r="K21" s="7"/>
    </row>
    <row r="22" spans="2:15" x14ac:dyDescent="0.25">
      <c r="B22" s="35" t="s">
        <v>3</v>
      </c>
      <c r="C22" s="1"/>
      <c r="D22" s="1"/>
      <c r="E22" s="1"/>
      <c r="F22" s="1"/>
      <c r="G22" s="1"/>
      <c r="H22" s="1"/>
      <c r="I22" s="1"/>
      <c r="J22" s="1"/>
      <c r="K22" s="7"/>
    </row>
    <row r="23" spans="2:15" x14ac:dyDescent="0.25">
      <c r="B23" s="28" t="s">
        <v>52</v>
      </c>
      <c r="C23" s="1"/>
      <c r="D23" s="1"/>
      <c r="E23" s="1">
        <v>146</v>
      </c>
      <c r="F23" s="1"/>
      <c r="G23" s="1"/>
      <c r="H23" s="1"/>
      <c r="I23" s="1">
        <f>SUM(C23:H23)</f>
        <v>146</v>
      </c>
      <c r="J23" s="1" t="s">
        <v>29</v>
      </c>
      <c r="K23" s="7"/>
    </row>
    <row r="24" spans="2:15" x14ac:dyDescent="0.25">
      <c r="B24" s="4"/>
      <c r="C24" s="1"/>
      <c r="D24" s="1"/>
      <c r="E24" s="1"/>
      <c r="F24" s="1"/>
      <c r="G24" s="1"/>
      <c r="H24" s="1"/>
      <c r="I24" s="1"/>
      <c r="J24" s="1"/>
      <c r="K24" s="7"/>
    </row>
    <row r="25" spans="2:15" x14ac:dyDescent="0.25">
      <c r="B25" s="35" t="s">
        <v>4</v>
      </c>
      <c r="D25" s="1"/>
      <c r="E25" s="1"/>
      <c r="F25" s="1"/>
      <c r="G25" s="1"/>
      <c r="H25" s="1"/>
      <c r="J25" s="1"/>
      <c r="K25" s="7"/>
      <c r="M25" s="20"/>
      <c r="N25" s="20"/>
      <c r="O25" s="20"/>
    </row>
    <row r="26" spans="2:15" x14ac:dyDescent="0.25">
      <c r="B26" s="26" t="s">
        <v>61</v>
      </c>
      <c r="C26" s="1">
        <v>1996</v>
      </c>
      <c r="D26" s="1">
        <v>703</v>
      </c>
      <c r="E26" s="1"/>
      <c r="F26" s="1"/>
      <c r="G26" s="1"/>
      <c r="H26" s="1"/>
      <c r="I26" s="1">
        <v>226</v>
      </c>
      <c r="J26" s="1" t="s">
        <v>77</v>
      </c>
      <c r="K26" s="7"/>
      <c r="M26" s="20"/>
      <c r="N26" s="20"/>
      <c r="O26" s="20"/>
    </row>
    <row r="27" spans="2:15" x14ac:dyDescent="0.25">
      <c r="B27" s="26"/>
      <c r="C27" s="1"/>
      <c r="D27" s="1"/>
      <c r="E27" s="1"/>
      <c r="F27" s="1"/>
      <c r="G27" s="1"/>
      <c r="H27" s="1"/>
      <c r="I27" s="1">
        <v>60</v>
      </c>
      <c r="J27" s="1" t="s">
        <v>78</v>
      </c>
      <c r="K27" s="7"/>
      <c r="M27" s="20"/>
      <c r="N27" s="20"/>
      <c r="O27" s="20"/>
    </row>
    <row r="28" spans="2:15" x14ac:dyDescent="0.25">
      <c r="B28" s="26"/>
      <c r="C28" s="1"/>
      <c r="D28" s="1"/>
      <c r="E28" s="1"/>
      <c r="F28" s="1"/>
      <c r="G28" s="1"/>
      <c r="H28" s="1"/>
      <c r="I28" s="1">
        <v>387</v>
      </c>
      <c r="J28" s="1" t="s">
        <v>79</v>
      </c>
      <c r="K28" s="7"/>
      <c r="M28" s="20"/>
      <c r="N28" s="20"/>
      <c r="O28" s="20"/>
    </row>
    <row r="29" spans="2:15" x14ac:dyDescent="0.25">
      <c r="B29" s="26"/>
      <c r="C29" s="1"/>
      <c r="D29" s="1"/>
      <c r="E29" s="1"/>
      <c r="F29" s="1"/>
      <c r="G29" s="1"/>
      <c r="H29" s="1"/>
      <c r="I29" s="1">
        <v>61</v>
      </c>
      <c r="J29" s="1" t="s">
        <v>80</v>
      </c>
      <c r="K29" s="7"/>
      <c r="M29" s="20"/>
      <c r="N29" s="20"/>
      <c r="O29" s="20"/>
    </row>
    <row r="30" spans="2:15" x14ac:dyDescent="0.25">
      <c r="B30" s="26"/>
      <c r="C30" s="1"/>
      <c r="D30" s="1"/>
      <c r="E30" s="1"/>
      <c r="F30" s="1"/>
      <c r="G30" s="1"/>
      <c r="H30" s="1"/>
      <c r="I30" s="1">
        <v>275</v>
      </c>
      <c r="J30" s="1" t="s">
        <v>81</v>
      </c>
      <c r="K30" s="7"/>
      <c r="M30" s="20"/>
      <c r="N30" s="20"/>
      <c r="O30" s="20"/>
    </row>
    <row r="31" spans="2:15" x14ac:dyDescent="0.25">
      <c r="B31" s="26"/>
      <c r="C31" s="1"/>
      <c r="D31" s="1"/>
      <c r="E31" s="1"/>
      <c r="F31" s="1"/>
      <c r="G31" s="1"/>
      <c r="H31" s="1"/>
      <c r="I31" s="1">
        <v>50</v>
      </c>
      <c r="J31" s="1" t="s">
        <v>82</v>
      </c>
      <c r="K31" s="7"/>
      <c r="M31" s="20"/>
      <c r="N31" s="20"/>
      <c r="O31" s="20"/>
    </row>
    <row r="32" spans="2:15" x14ac:dyDescent="0.25">
      <c r="B32" s="26"/>
      <c r="C32" s="1"/>
      <c r="D32" s="1"/>
      <c r="E32" s="1"/>
      <c r="F32" s="1"/>
      <c r="G32" s="1"/>
      <c r="H32" s="1"/>
      <c r="I32" s="1">
        <v>146</v>
      </c>
      <c r="J32" s="1" t="s">
        <v>83</v>
      </c>
      <c r="K32" s="7"/>
      <c r="M32" s="20"/>
      <c r="N32" s="20"/>
      <c r="O32" s="20"/>
    </row>
    <row r="33" spans="2:15" x14ac:dyDescent="0.25">
      <c r="B33" s="26"/>
      <c r="C33" s="1"/>
      <c r="D33" s="1"/>
      <c r="E33" s="1"/>
      <c r="F33" s="1"/>
      <c r="G33" s="1"/>
      <c r="H33" s="1"/>
      <c r="I33" s="1">
        <v>46</v>
      </c>
      <c r="J33" s="1" t="s">
        <v>84</v>
      </c>
      <c r="K33" s="7"/>
      <c r="M33" s="20"/>
      <c r="N33" s="20"/>
      <c r="O33" s="20"/>
    </row>
    <row r="34" spans="2:15" x14ac:dyDescent="0.25">
      <c r="B34" s="26"/>
      <c r="C34" s="1"/>
      <c r="D34" s="1"/>
      <c r="E34" s="1"/>
      <c r="F34" s="1"/>
      <c r="G34" s="1"/>
      <c r="H34" s="1"/>
      <c r="I34" s="1">
        <v>1448</v>
      </c>
      <c r="J34" s="34" t="s">
        <v>76</v>
      </c>
      <c r="K34" s="7"/>
      <c r="M34" s="20"/>
      <c r="N34" s="20"/>
      <c r="O34" s="20"/>
    </row>
    <row r="35" spans="2:15" x14ac:dyDescent="0.25">
      <c r="B35" s="4"/>
      <c r="C35" s="1"/>
      <c r="D35" s="1"/>
      <c r="E35" s="1"/>
      <c r="F35" s="1"/>
      <c r="G35" s="1"/>
      <c r="H35" s="1"/>
      <c r="I35" s="1"/>
      <c r="J35" s="1"/>
      <c r="K35" s="7"/>
      <c r="M35" s="20"/>
      <c r="N35" s="20"/>
      <c r="O35" s="20"/>
    </row>
    <row r="36" spans="2:15" x14ac:dyDescent="0.25">
      <c r="B36" s="35" t="s">
        <v>5</v>
      </c>
      <c r="C36" s="1"/>
      <c r="D36" s="1"/>
      <c r="E36" s="1"/>
      <c r="F36" s="1"/>
      <c r="G36" s="1"/>
      <c r="H36" s="1"/>
      <c r="I36" s="1"/>
      <c r="J36" s="1"/>
      <c r="K36" s="7"/>
      <c r="M36" s="20"/>
      <c r="N36" s="20"/>
      <c r="O36" s="20"/>
    </row>
    <row r="37" spans="2:15" ht="24.95" customHeight="1" x14ac:dyDescent="0.25">
      <c r="B37" s="4" t="s">
        <v>62</v>
      </c>
      <c r="C37" s="1"/>
      <c r="D37" s="1"/>
      <c r="E37" s="1">
        <v>895</v>
      </c>
      <c r="F37" s="1">
        <v>200</v>
      </c>
      <c r="G37" s="1"/>
      <c r="H37" s="1"/>
      <c r="I37" s="1">
        <v>58</v>
      </c>
      <c r="J37" s="1" t="s">
        <v>30</v>
      </c>
      <c r="K37" s="122" t="s">
        <v>85</v>
      </c>
    </row>
    <row r="38" spans="2:15" ht="24.95" customHeight="1" x14ac:dyDescent="0.25">
      <c r="B38" s="4"/>
      <c r="C38" s="1"/>
      <c r="D38" s="1"/>
      <c r="E38" s="1"/>
      <c r="F38" s="1"/>
      <c r="G38" s="1"/>
      <c r="H38" s="1"/>
      <c r="I38" s="1">
        <v>58</v>
      </c>
      <c r="J38" s="1" t="s">
        <v>31</v>
      </c>
      <c r="K38" s="123"/>
    </row>
    <row r="39" spans="2:15" x14ac:dyDescent="0.25">
      <c r="B39" s="4"/>
      <c r="C39" s="1"/>
      <c r="D39" s="1"/>
      <c r="E39" s="1"/>
      <c r="F39" s="1"/>
      <c r="G39" s="1"/>
      <c r="H39" s="1"/>
      <c r="I39" s="1">
        <f>159</f>
        <v>159</v>
      </c>
      <c r="J39" s="1" t="s">
        <v>73</v>
      </c>
      <c r="K39" s="7"/>
    </row>
    <row r="40" spans="2:15" x14ac:dyDescent="0.25">
      <c r="B40" s="4"/>
      <c r="C40" s="1"/>
      <c r="D40" s="1"/>
      <c r="E40" s="1"/>
      <c r="F40" s="1"/>
      <c r="G40" s="1"/>
      <c r="H40" s="1"/>
      <c r="I40" s="1">
        <v>38</v>
      </c>
      <c r="J40" t="s">
        <v>74</v>
      </c>
      <c r="K40" s="7"/>
    </row>
    <row r="41" spans="2:15" x14ac:dyDescent="0.25">
      <c r="B41" s="4"/>
      <c r="C41" s="1"/>
      <c r="D41" s="1"/>
      <c r="E41" s="1"/>
      <c r="F41" s="1"/>
      <c r="G41" s="1"/>
      <c r="H41" s="1"/>
      <c r="I41" s="1">
        <v>37</v>
      </c>
      <c r="J41" s="1" t="s">
        <v>75</v>
      </c>
      <c r="K41" s="130" t="s">
        <v>162</v>
      </c>
    </row>
    <row r="42" spans="2:15" x14ac:dyDescent="0.25">
      <c r="B42" s="4"/>
      <c r="C42" s="1"/>
      <c r="D42" s="1"/>
      <c r="E42" s="1"/>
      <c r="F42" s="1"/>
      <c r="G42" s="1"/>
      <c r="H42" s="1"/>
      <c r="I42" s="1">
        <v>37</v>
      </c>
      <c r="J42" s="1" t="s">
        <v>158</v>
      </c>
      <c r="K42" s="131"/>
    </row>
    <row r="43" spans="2:15" x14ac:dyDescent="0.25">
      <c r="B43" s="4"/>
      <c r="C43" s="1"/>
      <c r="D43" s="1"/>
      <c r="E43" s="1"/>
      <c r="F43" s="1"/>
      <c r="G43" s="1"/>
      <c r="H43" s="1"/>
      <c r="I43" s="1">
        <v>114</v>
      </c>
      <c r="J43" s="1" t="s">
        <v>159</v>
      </c>
      <c r="K43" s="132"/>
    </row>
    <row r="44" spans="2:15" ht="47.25" x14ac:dyDescent="0.25">
      <c r="B44" s="4"/>
      <c r="C44" s="1"/>
      <c r="D44" s="1"/>
      <c r="E44" s="1"/>
      <c r="F44" s="1"/>
      <c r="G44" s="1"/>
      <c r="H44" s="1"/>
      <c r="I44" s="1">
        <v>69</v>
      </c>
      <c r="J44" s="1" t="s">
        <v>161</v>
      </c>
      <c r="K44" s="7" t="s">
        <v>163</v>
      </c>
    </row>
    <row r="45" spans="2:15" ht="47.25" x14ac:dyDescent="0.25">
      <c r="B45" s="4"/>
      <c r="C45" s="1"/>
      <c r="D45" s="1"/>
      <c r="E45" s="1"/>
      <c r="F45" s="1"/>
      <c r="G45" s="1"/>
      <c r="H45" s="1"/>
      <c r="I45" s="1">
        <v>36</v>
      </c>
      <c r="J45" s="1" t="s">
        <v>151</v>
      </c>
      <c r="K45" s="7" t="s">
        <v>164</v>
      </c>
    </row>
    <row r="46" spans="2:15" x14ac:dyDescent="0.25">
      <c r="B46" s="4"/>
      <c r="C46" s="1"/>
      <c r="D46" s="1"/>
      <c r="E46" s="1"/>
      <c r="F46" s="1"/>
      <c r="G46" s="1"/>
      <c r="H46" s="1"/>
      <c r="I46" s="1">
        <v>489</v>
      </c>
      <c r="J46" s="34" t="s">
        <v>76</v>
      </c>
      <c r="K46" s="7"/>
    </row>
    <row r="47" spans="2:15" x14ac:dyDescent="0.25">
      <c r="B47" s="4"/>
      <c r="C47" s="1"/>
      <c r="D47" s="1"/>
      <c r="E47" s="1"/>
      <c r="F47" s="1"/>
      <c r="G47" s="1"/>
      <c r="H47" s="1"/>
      <c r="I47" s="1"/>
      <c r="J47" s="1"/>
      <c r="K47" s="7"/>
    </row>
    <row r="48" spans="2:15" x14ac:dyDescent="0.25">
      <c r="B48" s="35" t="s">
        <v>6</v>
      </c>
      <c r="C48" s="1"/>
      <c r="D48" s="1"/>
      <c r="E48" s="1"/>
      <c r="F48" s="1"/>
      <c r="G48" s="1"/>
      <c r="H48" s="1"/>
      <c r="I48" s="1"/>
      <c r="J48" s="1"/>
      <c r="K48" s="7"/>
    </row>
    <row r="49" spans="2:11" x14ac:dyDescent="0.25">
      <c r="B49" s="28" t="s">
        <v>55</v>
      </c>
      <c r="C49" s="1">
        <v>1013</v>
      </c>
      <c r="D49" s="1"/>
      <c r="E49" s="1"/>
      <c r="F49" s="1"/>
      <c r="G49" s="1"/>
      <c r="H49" s="1"/>
      <c r="I49" s="18">
        <v>565</v>
      </c>
      <c r="J49" s="18" t="s">
        <v>25</v>
      </c>
      <c r="K49" s="7"/>
    </row>
    <row r="50" spans="2:11" x14ac:dyDescent="0.25">
      <c r="B50" s="28"/>
      <c r="C50" s="1"/>
      <c r="D50" s="1"/>
      <c r="E50" s="1"/>
      <c r="F50" s="1"/>
      <c r="G50" s="1"/>
      <c r="H50" s="1"/>
      <c r="I50" s="18">
        <v>448</v>
      </c>
      <c r="J50" s="18" t="s">
        <v>26</v>
      </c>
      <c r="K50" s="7"/>
    </row>
    <row r="51" spans="2:11" x14ac:dyDescent="0.25">
      <c r="B51" s="28" t="s">
        <v>54</v>
      </c>
      <c r="C51" s="1"/>
      <c r="D51" s="1"/>
      <c r="E51" s="1">
        <v>153</v>
      </c>
      <c r="F51" s="1"/>
      <c r="G51" s="1"/>
      <c r="H51" s="1"/>
      <c r="I51" s="1">
        <v>153</v>
      </c>
      <c r="J51" s="1" t="s">
        <v>24</v>
      </c>
      <c r="K51" s="7"/>
    </row>
    <row r="52" spans="2:11" x14ac:dyDescent="0.25">
      <c r="B52" s="4"/>
      <c r="C52" s="1"/>
      <c r="D52" s="1"/>
      <c r="E52" s="1"/>
      <c r="F52" s="1"/>
      <c r="G52" s="1"/>
      <c r="H52" s="1"/>
      <c r="I52" s="1"/>
      <c r="J52" s="1"/>
      <c r="K52" s="7"/>
    </row>
    <row r="53" spans="2:11" x14ac:dyDescent="0.25">
      <c r="B53" s="4"/>
      <c r="C53" s="1"/>
      <c r="D53" s="1"/>
      <c r="E53" s="1"/>
      <c r="F53" s="1"/>
      <c r="G53" s="1"/>
      <c r="H53" s="1"/>
      <c r="I53" s="1"/>
      <c r="J53" s="1"/>
      <c r="K53" s="7"/>
    </row>
    <row r="54" spans="2:11" x14ac:dyDescent="0.25">
      <c r="B54" s="35" t="s">
        <v>7</v>
      </c>
      <c r="C54" s="1"/>
      <c r="D54" s="1"/>
      <c r="E54" s="1"/>
      <c r="F54" s="1"/>
      <c r="G54" s="1"/>
      <c r="H54" s="1"/>
      <c r="I54" s="1"/>
      <c r="J54" s="1"/>
      <c r="K54" s="19"/>
    </row>
    <row r="55" spans="2:11" x14ac:dyDescent="0.25">
      <c r="B55" s="28" t="s">
        <v>71</v>
      </c>
      <c r="C55" s="18">
        <v>577</v>
      </c>
      <c r="D55" s="1"/>
      <c r="E55" s="1"/>
      <c r="F55" s="1"/>
      <c r="G55" s="1"/>
      <c r="H55" s="1"/>
      <c r="I55" s="25">
        <v>63</v>
      </c>
      <c r="J55" s="1" t="s">
        <v>32</v>
      </c>
      <c r="K55" s="19" t="s">
        <v>86</v>
      </c>
    </row>
    <row r="56" spans="2:11" x14ac:dyDescent="0.25">
      <c r="B56" s="4"/>
      <c r="C56" s="1"/>
      <c r="D56" s="1"/>
      <c r="E56" s="1"/>
      <c r="F56" s="1"/>
      <c r="G56" s="1"/>
      <c r="H56" s="1"/>
      <c r="I56" s="25">
        <v>142</v>
      </c>
      <c r="J56" s="1" t="s">
        <v>152</v>
      </c>
      <c r="K56" s="7"/>
    </row>
    <row r="57" spans="2:11" x14ac:dyDescent="0.25">
      <c r="B57" s="4"/>
      <c r="C57" s="1"/>
      <c r="D57" s="1"/>
      <c r="E57" s="1"/>
      <c r="F57" s="1"/>
      <c r="G57" s="1"/>
      <c r="H57" s="1"/>
      <c r="I57" s="25">
        <v>191</v>
      </c>
      <c r="J57" s="1" t="s">
        <v>40</v>
      </c>
      <c r="K57" s="7"/>
    </row>
    <row r="58" spans="2:11" x14ac:dyDescent="0.25">
      <c r="B58" s="4"/>
      <c r="C58" s="1"/>
      <c r="D58" s="1"/>
      <c r="E58" s="1"/>
      <c r="F58" s="1"/>
      <c r="G58" s="1"/>
      <c r="H58" s="20"/>
      <c r="I58" s="25">
        <v>100</v>
      </c>
      <c r="J58" s="1" t="s">
        <v>33</v>
      </c>
      <c r="K58" s="7"/>
    </row>
    <row r="59" spans="2:11" x14ac:dyDescent="0.25">
      <c r="B59" s="4"/>
      <c r="C59" s="1"/>
      <c r="D59" s="1"/>
      <c r="E59" s="1"/>
      <c r="F59" s="1"/>
      <c r="G59" s="1"/>
      <c r="H59" s="1"/>
      <c r="I59" s="25">
        <v>81</v>
      </c>
      <c r="J59" s="1" t="s">
        <v>34</v>
      </c>
      <c r="K59" s="19"/>
    </row>
    <row r="60" spans="2:11" ht="3.95" customHeight="1" x14ac:dyDescent="0.25">
      <c r="B60" s="4"/>
      <c r="C60" s="1"/>
      <c r="D60" s="1"/>
      <c r="E60" s="1"/>
      <c r="F60" s="1"/>
      <c r="G60" s="1"/>
      <c r="H60" s="1"/>
      <c r="I60" s="1"/>
      <c r="J60" s="1"/>
      <c r="K60" s="7"/>
    </row>
    <row r="61" spans="2:11" x14ac:dyDescent="0.25">
      <c r="B61" s="35" t="s">
        <v>8</v>
      </c>
      <c r="C61" s="1"/>
      <c r="D61" s="1"/>
      <c r="E61" s="1"/>
      <c r="F61" s="1"/>
      <c r="G61" s="1"/>
      <c r="H61" s="1"/>
      <c r="I61" s="1"/>
      <c r="J61" s="1"/>
      <c r="K61" s="7"/>
    </row>
    <row r="62" spans="2:11" ht="3.95" customHeight="1" x14ac:dyDescent="0.25">
      <c r="B62" s="4"/>
      <c r="C62" s="1"/>
      <c r="D62" s="1"/>
      <c r="E62" s="1"/>
      <c r="F62" s="1"/>
      <c r="G62" s="1"/>
      <c r="H62" s="1"/>
      <c r="I62" s="1"/>
      <c r="J62" s="1"/>
      <c r="K62" s="7"/>
    </row>
    <row r="63" spans="2:11" x14ac:dyDescent="0.25">
      <c r="B63" s="35" t="s">
        <v>9</v>
      </c>
      <c r="C63" s="1"/>
      <c r="D63" s="1"/>
      <c r="E63" s="1"/>
      <c r="F63" s="1"/>
      <c r="G63" s="1"/>
      <c r="H63" s="1"/>
      <c r="I63" s="1"/>
      <c r="J63" s="1"/>
      <c r="K63" s="7"/>
    </row>
    <row r="64" spans="2:11" ht="3.95" customHeight="1" x14ac:dyDescent="0.25">
      <c r="B64" s="4"/>
      <c r="C64" s="1"/>
      <c r="D64" s="1"/>
      <c r="E64" s="1"/>
      <c r="F64" s="1"/>
      <c r="G64" s="1"/>
      <c r="H64" s="1"/>
      <c r="I64" s="1"/>
      <c r="J64" s="1"/>
      <c r="K64" s="7"/>
    </row>
    <row r="65" spans="2:11" x14ac:dyDescent="0.25">
      <c r="B65" s="35" t="s">
        <v>10</v>
      </c>
      <c r="C65" s="1"/>
      <c r="D65" s="1"/>
      <c r="E65" s="1"/>
      <c r="F65" s="1"/>
      <c r="G65" s="1"/>
      <c r="H65" s="1"/>
      <c r="I65" s="1"/>
      <c r="J65" s="1"/>
      <c r="K65" s="7"/>
    </row>
    <row r="66" spans="2:11" x14ac:dyDescent="0.25">
      <c r="B66" s="4" t="s">
        <v>63</v>
      </c>
      <c r="C66" s="1">
        <v>326</v>
      </c>
      <c r="D66" s="1">
        <v>2516</v>
      </c>
      <c r="E66" s="1"/>
      <c r="F66" s="1"/>
      <c r="G66" s="1"/>
      <c r="H66" s="1"/>
      <c r="I66" s="18">
        <v>1855</v>
      </c>
      <c r="J66" s="18" t="s">
        <v>17</v>
      </c>
      <c r="K66" s="7"/>
    </row>
    <row r="67" spans="2:11" x14ac:dyDescent="0.25">
      <c r="B67" s="4"/>
      <c r="C67" s="1"/>
      <c r="D67" s="1"/>
      <c r="E67" s="1"/>
      <c r="F67" s="1"/>
      <c r="G67" s="1"/>
      <c r="H67" s="1"/>
      <c r="I67" s="18">
        <v>987</v>
      </c>
      <c r="J67" s="18" t="s">
        <v>19</v>
      </c>
      <c r="K67" s="7"/>
    </row>
    <row r="68" spans="2:11" x14ac:dyDescent="0.25">
      <c r="B68" s="28" t="s">
        <v>57</v>
      </c>
      <c r="C68" s="1"/>
      <c r="D68" s="1"/>
      <c r="E68" s="1">
        <v>42</v>
      </c>
      <c r="F68" s="1"/>
      <c r="G68" s="1"/>
      <c r="H68" s="1"/>
      <c r="I68" s="1">
        <v>42</v>
      </c>
      <c r="J68" s="1" t="s">
        <v>18</v>
      </c>
      <c r="K68" s="7"/>
    </row>
    <row r="69" spans="2:11" x14ac:dyDescent="0.25">
      <c r="B69" s="4"/>
      <c r="C69" s="1"/>
      <c r="D69" s="1"/>
      <c r="E69" s="1"/>
      <c r="F69" s="1"/>
      <c r="G69" s="1"/>
      <c r="H69" s="1"/>
      <c r="I69" s="1"/>
      <c r="J69" s="1"/>
      <c r="K69" s="7"/>
    </row>
    <row r="70" spans="2:11" x14ac:dyDescent="0.25">
      <c r="B70" s="35" t="s">
        <v>190</v>
      </c>
      <c r="C70" s="1"/>
      <c r="D70" s="1"/>
      <c r="E70" s="1"/>
      <c r="F70" s="1"/>
      <c r="G70" s="1"/>
      <c r="H70" s="1"/>
      <c r="I70" s="1"/>
      <c r="J70" s="1"/>
      <c r="K70" s="7"/>
    </row>
    <row r="71" spans="2:11" x14ac:dyDescent="0.25">
      <c r="B71" s="28" t="s">
        <v>58</v>
      </c>
      <c r="C71" s="66"/>
      <c r="D71" s="66"/>
      <c r="E71" s="66"/>
      <c r="F71" s="66"/>
      <c r="G71" s="66"/>
      <c r="H71" s="66"/>
      <c r="I71" s="1">
        <f>1052 + 520</f>
        <v>1572</v>
      </c>
      <c r="J71" s="71" t="s">
        <v>145</v>
      </c>
      <c r="K71" s="7" t="s">
        <v>193</v>
      </c>
    </row>
    <row r="72" spans="2:11" x14ac:dyDescent="0.25">
      <c r="B72" s="4" t="s">
        <v>64</v>
      </c>
      <c r="C72" s="67"/>
      <c r="D72" s="67"/>
      <c r="E72" s="67"/>
      <c r="F72" s="67"/>
      <c r="G72" s="67"/>
      <c r="H72" s="67"/>
      <c r="I72" s="1">
        <f>160+10</f>
        <v>170</v>
      </c>
      <c r="J72" s="71" t="s">
        <v>149</v>
      </c>
      <c r="K72" s="7" t="s">
        <v>154</v>
      </c>
    </row>
    <row r="73" spans="2:11" x14ac:dyDescent="0.25">
      <c r="B73" s="4"/>
      <c r="C73" s="67"/>
      <c r="D73" s="67"/>
      <c r="E73" s="67"/>
      <c r="F73" s="67"/>
      <c r="G73" s="67"/>
      <c r="H73" s="67"/>
      <c r="I73" s="1">
        <f>32+555</f>
        <v>587</v>
      </c>
      <c r="J73" s="71" t="s">
        <v>146</v>
      </c>
      <c r="K73" s="7" t="s">
        <v>157</v>
      </c>
    </row>
    <row r="74" spans="2:11" x14ac:dyDescent="0.25">
      <c r="B74" s="4"/>
      <c r="C74" s="67"/>
      <c r="D74" s="67"/>
      <c r="E74" s="67"/>
      <c r="F74" s="67"/>
      <c r="G74" s="67"/>
      <c r="H74" s="67"/>
      <c r="I74" s="1">
        <v>306</v>
      </c>
      <c r="J74" s="71" t="s">
        <v>82</v>
      </c>
      <c r="K74" s="7" t="s">
        <v>155</v>
      </c>
    </row>
    <row r="75" spans="2:11" ht="15.95" customHeight="1" x14ac:dyDescent="0.25">
      <c r="B75" s="4"/>
      <c r="C75" s="67"/>
      <c r="D75" s="67"/>
      <c r="E75" s="67"/>
      <c r="F75" s="67"/>
      <c r="G75" s="67"/>
      <c r="H75" s="67"/>
      <c r="I75" s="1">
        <f>32+10</f>
        <v>42</v>
      </c>
      <c r="J75" s="71" t="s">
        <v>35</v>
      </c>
      <c r="K75" s="7" t="s">
        <v>156</v>
      </c>
    </row>
    <row r="76" spans="2:11" x14ac:dyDescent="0.25">
      <c r="B76" s="36" t="s">
        <v>44</v>
      </c>
      <c r="C76" s="2"/>
      <c r="D76" s="2"/>
      <c r="E76" s="2"/>
      <c r="F76" s="2"/>
      <c r="G76" s="2"/>
      <c r="H76" s="2"/>
      <c r="I76" s="2"/>
      <c r="J76" s="2"/>
      <c r="K76" s="53"/>
    </row>
    <row r="77" spans="2:11" x14ac:dyDescent="0.25">
      <c r="B77" s="8" t="s">
        <v>65</v>
      </c>
      <c r="C77" s="9">
        <v>40</v>
      </c>
      <c r="D77" s="9">
        <v>2267</v>
      </c>
      <c r="E77" s="9"/>
      <c r="F77" s="9"/>
      <c r="G77" s="9"/>
      <c r="H77" s="9"/>
      <c r="I77" s="29">
        <f>67+220</f>
        <v>287</v>
      </c>
      <c r="J77" s="30" t="s">
        <v>20</v>
      </c>
      <c r="K77" s="19" t="s">
        <v>87</v>
      </c>
    </row>
    <row r="78" spans="2:11" x14ac:dyDescent="0.25">
      <c r="B78" s="8"/>
      <c r="C78" s="9"/>
      <c r="D78" s="9"/>
      <c r="E78" s="9"/>
      <c r="F78" s="9"/>
      <c r="G78" s="9"/>
      <c r="H78" s="9"/>
      <c r="I78" s="29">
        <v>53</v>
      </c>
      <c r="J78" s="30" t="s">
        <v>21</v>
      </c>
      <c r="K78" s="128" t="s">
        <v>89</v>
      </c>
    </row>
    <row r="79" spans="2:11" x14ac:dyDescent="0.25">
      <c r="B79" s="8" t="s">
        <v>67</v>
      </c>
      <c r="C79" s="9"/>
      <c r="D79" s="9"/>
      <c r="E79" s="9">
        <v>442</v>
      </c>
      <c r="F79" s="9"/>
      <c r="G79" s="9"/>
      <c r="H79" s="9"/>
      <c r="I79" s="29">
        <v>200</v>
      </c>
      <c r="J79" s="30" t="s">
        <v>22</v>
      </c>
      <c r="K79" s="128"/>
    </row>
    <row r="80" spans="2:11" x14ac:dyDescent="0.25">
      <c r="B80" s="8"/>
      <c r="C80" s="9"/>
      <c r="D80" s="9"/>
      <c r="E80" s="9"/>
      <c r="F80" s="9"/>
      <c r="G80" s="9"/>
      <c r="H80" s="9"/>
      <c r="I80" s="29">
        <v>162</v>
      </c>
      <c r="J80" s="30" t="s">
        <v>23</v>
      </c>
      <c r="K80" s="129"/>
    </row>
    <row r="81" spans="2:11" ht="126.75" thickBot="1" x14ac:dyDescent="0.3">
      <c r="B81" s="5" t="s">
        <v>66</v>
      </c>
      <c r="C81" s="6"/>
      <c r="D81" s="6"/>
      <c r="E81" s="6"/>
      <c r="F81" s="6"/>
      <c r="G81" s="6">
        <v>320</v>
      </c>
      <c r="H81" s="6"/>
      <c r="I81" s="31">
        <v>2367</v>
      </c>
      <c r="J81" s="32" t="s">
        <v>27</v>
      </c>
      <c r="K81" s="22" t="s">
        <v>169</v>
      </c>
    </row>
    <row r="82" spans="2:11" ht="20.25" customHeight="1" x14ac:dyDescent="0.25">
      <c r="B82" s="133" t="s">
        <v>191</v>
      </c>
      <c r="C82" s="134"/>
      <c r="D82" s="134"/>
      <c r="E82" s="134"/>
      <c r="F82" s="134"/>
      <c r="G82" s="134"/>
      <c r="H82" s="134"/>
      <c r="I82" s="134"/>
      <c r="J82" s="134"/>
      <c r="K82" s="134"/>
    </row>
  </sheetData>
  <mergeCells count="12">
    <mergeCell ref="K78:K80"/>
    <mergeCell ref="K37:K38"/>
    <mergeCell ref="K41:K43"/>
    <mergeCell ref="B82:K82"/>
    <mergeCell ref="C5:H5"/>
    <mergeCell ref="C6:D6"/>
    <mergeCell ref="E6:F6"/>
    <mergeCell ref="G6:H6"/>
    <mergeCell ref="K10:K13"/>
    <mergeCell ref="J7:J8"/>
    <mergeCell ref="I7:I8"/>
    <mergeCell ref="K7:K8"/>
  </mergeCells>
  <pageMargins left="0.25" right="0.25" top="0.25" bottom="0.25" header="0.3" footer="0.3"/>
  <pageSetup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81"/>
  <sheetViews>
    <sheetView zoomScale="70" zoomScaleNormal="70" workbookViewId="0">
      <selection activeCell="B3" sqref="B3"/>
    </sheetView>
  </sheetViews>
  <sheetFormatPr defaultColWidth="11" defaultRowHeight="15.75" x14ac:dyDescent="0.25"/>
  <cols>
    <col min="2" max="2" width="29" bestFit="1" customWidth="1"/>
    <col min="3" max="8" width="8.625" customWidth="1"/>
    <col min="9" max="9" width="20" customWidth="1"/>
    <col min="10" max="10" width="19.375" bestFit="1" customWidth="1"/>
    <col min="11" max="11" width="65.625" customWidth="1"/>
    <col min="14" max="14" width="15.875" bestFit="1" customWidth="1"/>
  </cols>
  <sheetData>
    <row r="1" spans="2:11" x14ac:dyDescent="0.25">
      <c r="B1" s="75">
        <v>43524</v>
      </c>
    </row>
    <row r="2" spans="2:11" x14ac:dyDescent="0.25">
      <c r="B2" s="17" t="s">
        <v>187</v>
      </c>
    </row>
    <row r="3" spans="2:11" x14ac:dyDescent="0.25">
      <c r="B3" s="17" t="s">
        <v>195</v>
      </c>
    </row>
    <row r="4" spans="2:11" ht="16.5" thickBot="1" x14ac:dyDescent="0.3">
      <c r="B4" s="17"/>
    </row>
    <row r="5" spans="2:11" x14ac:dyDescent="0.25">
      <c r="B5" s="13"/>
      <c r="C5" s="118" t="s">
        <v>45</v>
      </c>
      <c r="D5" s="119"/>
      <c r="E5" s="119"/>
      <c r="F5" s="119"/>
      <c r="G5" s="119"/>
      <c r="H5" s="120"/>
      <c r="I5" s="12"/>
      <c r="J5" s="11"/>
      <c r="K5" s="3"/>
    </row>
    <row r="6" spans="2:11" ht="16.5" thickBot="1" x14ac:dyDescent="0.3">
      <c r="B6" s="14" t="s">
        <v>0</v>
      </c>
      <c r="C6" s="116" t="s">
        <v>12</v>
      </c>
      <c r="D6" s="121"/>
      <c r="E6" s="116" t="s">
        <v>13</v>
      </c>
      <c r="F6" s="121"/>
      <c r="G6" s="116" t="s">
        <v>14</v>
      </c>
      <c r="H6" s="117"/>
      <c r="I6" s="15" t="s">
        <v>43</v>
      </c>
      <c r="J6" s="15" t="s">
        <v>15</v>
      </c>
      <c r="K6" s="16" t="s">
        <v>16</v>
      </c>
    </row>
    <row r="7" spans="2:11" x14ac:dyDescent="0.25">
      <c r="B7" s="28"/>
      <c r="C7" s="21" t="s">
        <v>41</v>
      </c>
      <c r="D7" s="21" t="s">
        <v>42</v>
      </c>
      <c r="E7" s="21" t="s">
        <v>41</v>
      </c>
      <c r="F7" s="21" t="s">
        <v>42</v>
      </c>
      <c r="G7" s="21" t="s">
        <v>41</v>
      </c>
      <c r="H7" s="21" t="s">
        <v>42</v>
      </c>
      <c r="I7" s="124"/>
      <c r="J7" s="124"/>
      <c r="K7" s="126"/>
    </row>
    <row r="8" spans="2:11" x14ac:dyDescent="0.25">
      <c r="B8" s="36" t="s">
        <v>1</v>
      </c>
      <c r="C8" s="1"/>
      <c r="D8" s="1"/>
      <c r="E8" s="1"/>
      <c r="F8" s="1"/>
      <c r="G8" s="1"/>
      <c r="H8" s="1"/>
      <c r="I8" s="125"/>
      <c r="J8" s="125"/>
      <c r="K8" s="127"/>
    </row>
    <row r="9" spans="2:11" ht="80.099999999999994" customHeight="1" x14ac:dyDescent="0.25">
      <c r="B9" s="28" t="s">
        <v>51</v>
      </c>
      <c r="C9" s="1"/>
      <c r="D9" s="1"/>
      <c r="E9" s="1"/>
      <c r="F9" s="1"/>
      <c r="G9" s="1">
        <v>424</v>
      </c>
      <c r="H9" s="1"/>
      <c r="I9" s="1">
        <f>SUM(C9:H9)</f>
        <v>424</v>
      </c>
      <c r="J9" s="18" t="s">
        <v>39</v>
      </c>
      <c r="K9" s="7" t="s">
        <v>143</v>
      </c>
    </row>
    <row r="10" spans="2:11" x14ac:dyDescent="0.25">
      <c r="B10" s="28" t="s">
        <v>60</v>
      </c>
      <c r="C10" s="1"/>
      <c r="D10" s="1">
        <v>750</v>
      </c>
      <c r="E10" s="1"/>
      <c r="F10" s="1"/>
      <c r="G10" s="1"/>
      <c r="H10" s="1"/>
      <c r="I10" s="2">
        <v>194</v>
      </c>
      <c r="J10" s="18" t="s">
        <v>36</v>
      </c>
      <c r="K10" s="135" t="s">
        <v>70</v>
      </c>
    </row>
    <row r="11" spans="2:11" x14ac:dyDescent="0.25">
      <c r="B11" s="28"/>
      <c r="C11" s="1"/>
      <c r="D11" s="1"/>
      <c r="E11" s="1"/>
      <c r="F11" s="1"/>
      <c r="G11" s="1"/>
      <c r="H11" s="1"/>
      <c r="I11" s="2">
        <v>158</v>
      </c>
      <c r="J11" s="18" t="s">
        <v>37</v>
      </c>
      <c r="K11" s="128"/>
    </row>
    <row r="12" spans="2:11" x14ac:dyDescent="0.25">
      <c r="B12" s="28"/>
      <c r="C12" s="1"/>
      <c r="D12" s="1"/>
      <c r="E12" s="1"/>
      <c r="F12" s="1"/>
      <c r="G12" s="1"/>
      <c r="H12" s="1"/>
      <c r="I12" s="2">
        <v>220</v>
      </c>
      <c r="J12" s="18" t="s">
        <v>38</v>
      </c>
      <c r="K12" s="128"/>
    </row>
    <row r="13" spans="2:11" x14ac:dyDescent="0.25">
      <c r="B13" s="28"/>
      <c r="C13" s="1"/>
      <c r="D13" s="1"/>
      <c r="E13" s="1"/>
      <c r="F13" s="1"/>
      <c r="G13" s="1"/>
      <c r="H13" s="1"/>
      <c r="I13" s="2">
        <v>178</v>
      </c>
      <c r="J13" s="18" t="s">
        <v>69</v>
      </c>
      <c r="K13" s="129"/>
    </row>
    <row r="14" spans="2:11" x14ac:dyDescent="0.25">
      <c r="B14" s="4"/>
      <c r="C14" s="1"/>
      <c r="D14" s="1"/>
      <c r="E14" s="1"/>
      <c r="F14" s="1"/>
      <c r="G14" s="1"/>
      <c r="H14" s="1"/>
      <c r="I14" s="2"/>
      <c r="J14" s="1"/>
      <c r="K14" s="7"/>
    </row>
    <row r="15" spans="2:11" x14ac:dyDescent="0.25">
      <c r="B15" s="35" t="s">
        <v>2</v>
      </c>
      <c r="C15" s="1"/>
      <c r="D15" s="1"/>
      <c r="E15" s="1"/>
      <c r="F15" s="1"/>
      <c r="G15" s="1"/>
      <c r="H15" s="1"/>
      <c r="I15" s="18"/>
      <c r="J15" s="18"/>
      <c r="K15" s="7"/>
    </row>
    <row r="16" spans="2:11" x14ac:dyDescent="0.25">
      <c r="B16" s="28" t="s">
        <v>50</v>
      </c>
      <c r="C16" s="1"/>
      <c r="D16" s="1"/>
      <c r="E16" s="1">
        <v>581</v>
      </c>
      <c r="F16" s="1">
        <v>62</v>
      </c>
      <c r="G16" s="1"/>
      <c r="H16" s="1"/>
      <c r="I16" s="1">
        <v>321</v>
      </c>
      <c r="J16" s="1" t="s">
        <v>28</v>
      </c>
      <c r="K16" s="7" t="s">
        <v>180</v>
      </c>
    </row>
    <row r="17" spans="2:11" x14ac:dyDescent="0.25">
      <c r="B17" s="4" t="s">
        <v>91</v>
      </c>
      <c r="C17" s="1"/>
      <c r="D17" s="1">
        <v>40</v>
      </c>
      <c r="E17" s="1"/>
      <c r="F17" s="1"/>
      <c r="G17" s="1"/>
      <c r="H17" s="1"/>
      <c r="I17" s="1">
        <v>42</v>
      </c>
      <c r="J17" s="1" t="s">
        <v>49</v>
      </c>
      <c r="K17" s="7"/>
    </row>
    <row r="18" spans="2:11" x14ac:dyDescent="0.25">
      <c r="B18" s="4"/>
      <c r="C18" s="1"/>
      <c r="D18" s="1"/>
      <c r="E18" s="1"/>
      <c r="F18" s="1"/>
      <c r="G18" s="1"/>
      <c r="H18" s="1"/>
      <c r="I18" s="1">
        <v>18</v>
      </c>
      <c r="J18" s="1" t="s">
        <v>46</v>
      </c>
      <c r="K18" s="7"/>
    </row>
    <row r="19" spans="2:11" x14ac:dyDescent="0.25">
      <c r="B19" s="4"/>
      <c r="C19" s="1"/>
      <c r="D19" s="1"/>
      <c r="E19" s="1"/>
      <c r="F19" s="1"/>
      <c r="G19" s="1"/>
      <c r="H19" s="1"/>
      <c r="I19" s="1">
        <v>247</v>
      </c>
      <c r="J19" s="1" t="s">
        <v>47</v>
      </c>
      <c r="K19" s="7"/>
    </row>
    <row r="20" spans="2:11" x14ac:dyDescent="0.25">
      <c r="B20" s="4"/>
      <c r="C20" s="1"/>
      <c r="D20" s="1"/>
      <c r="E20" s="1"/>
      <c r="F20" s="1"/>
      <c r="G20" s="1"/>
      <c r="H20" s="1"/>
      <c r="I20" s="1">
        <v>55</v>
      </c>
      <c r="J20" s="1" t="s">
        <v>48</v>
      </c>
      <c r="K20" s="7"/>
    </row>
    <row r="21" spans="2:11" x14ac:dyDescent="0.25">
      <c r="B21" s="4"/>
      <c r="C21" s="1"/>
      <c r="D21" s="1"/>
      <c r="E21" s="1"/>
      <c r="F21" s="1"/>
      <c r="G21" s="1"/>
      <c r="H21" s="1"/>
      <c r="I21" s="1"/>
      <c r="J21" s="1"/>
      <c r="K21" s="7"/>
    </row>
    <row r="22" spans="2:11" x14ac:dyDescent="0.25">
      <c r="B22" s="35" t="s">
        <v>3</v>
      </c>
      <c r="C22" s="1"/>
      <c r="D22" s="1"/>
      <c r="E22" s="1"/>
      <c r="F22" s="1"/>
      <c r="G22" s="1"/>
      <c r="H22" s="1"/>
      <c r="I22" s="1"/>
      <c r="J22" s="1"/>
      <c r="K22" s="7"/>
    </row>
    <row r="23" spans="2:11" x14ac:dyDescent="0.25">
      <c r="B23" s="28" t="s">
        <v>52</v>
      </c>
      <c r="C23" s="1"/>
      <c r="D23" s="1"/>
      <c r="E23" s="1">
        <v>146</v>
      </c>
      <c r="F23" s="1"/>
      <c r="G23" s="1"/>
      <c r="H23" s="1"/>
      <c r="I23" s="1">
        <f>SUM(C23:H23)</f>
        <v>146</v>
      </c>
      <c r="J23" s="1" t="s">
        <v>29</v>
      </c>
      <c r="K23" s="7"/>
    </row>
    <row r="24" spans="2:11" x14ac:dyDescent="0.25">
      <c r="B24" s="4"/>
      <c r="C24" s="1"/>
      <c r="D24" s="1"/>
      <c r="E24" s="1"/>
      <c r="F24" s="1"/>
      <c r="G24" s="1"/>
      <c r="H24" s="1"/>
      <c r="I24" s="1"/>
      <c r="J24" s="1"/>
      <c r="K24" s="7"/>
    </row>
    <row r="25" spans="2:11" x14ac:dyDescent="0.25">
      <c r="B25" s="35" t="s">
        <v>4</v>
      </c>
      <c r="C25" s="1"/>
      <c r="D25" s="1"/>
      <c r="E25" s="1"/>
      <c r="F25" s="1"/>
      <c r="G25" s="1"/>
      <c r="H25" s="1"/>
      <c r="I25" s="1"/>
      <c r="J25" s="1"/>
      <c r="K25" s="7"/>
    </row>
    <row r="26" spans="2:11" x14ac:dyDescent="0.25">
      <c r="B26" s="26" t="s">
        <v>68</v>
      </c>
      <c r="C26" s="1">
        <v>413</v>
      </c>
      <c r="D26" s="1">
        <v>703</v>
      </c>
      <c r="E26" s="1"/>
      <c r="F26" s="1"/>
      <c r="G26" s="1"/>
      <c r="H26" s="1"/>
      <c r="I26" s="1">
        <v>202</v>
      </c>
      <c r="J26" s="1" t="s">
        <v>77</v>
      </c>
      <c r="K26" s="7"/>
    </row>
    <row r="27" spans="2:11" x14ac:dyDescent="0.25">
      <c r="B27" s="26"/>
      <c r="C27" s="1"/>
      <c r="D27" s="1"/>
      <c r="E27" s="1"/>
      <c r="F27" s="1"/>
      <c r="G27" s="1"/>
      <c r="H27" s="1"/>
      <c r="I27" s="1">
        <v>54</v>
      </c>
      <c r="J27" s="1" t="s">
        <v>78</v>
      </c>
      <c r="K27" s="7"/>
    </row>
    <row r="28" spans="2:11" x14ac:dyDescent="0.25">
      <c r="B28" s="26"/>
      <c r="C28" s="1"/>
      <c r="D28" s="1"/>
      <c r="E28" s="1"/>
      <c r="F28" s="1"/>
      <c r="G28" s="1"/>
      <c r="H28" s="1"/>
      <c r="I28" s="1">
        <v>345</v>
      </c>
      <c r="J28" s="1" t="s">
        <v>79</v>
      </c>
      <c r="K28" s="7"/>
    </row>
    <row r="29" spans="2:11" x14ac:dyDescent="0.25">
      <c r="B29" s="26"/>
      <c r="C29" s="1"/>
      <c r="D29" s="1"/>
      <c r="E29" s="1"/>
      <c r="F29" s="1"/>
      <c r="G29" s="1"/>
      <c r="H29" s="1"/>
      <c r="I29" s="1">
        <v>55</v>
      </c>
      <c r="J29" s="1" t="s">
        <v>80</v>
      </c>
      <c r="K29" s="7"/>
    </row>
    <row r="30" spans="2:11" x14ac:dyDescent="0.25">
      <c r="B30" s="26"/>
      <c r="C30" s="1"/>
      <c r="D30" s="1"/>
      <c r="E30" s="1"/>
      <c r="F30" s="1"/>
      <c r="G30" s="1"/>
      <c r="H30" s="1"/>
      <c r="I30" s="1">
        <v>245</v>
      </c>
      <c r="J30" s="1" t="s">
        <v>81</v>
      </c>
      <c r="K30" s="7"/>
    </row>
    <row r="31" spans="2:11" x14ac:dyDescent="0.25">
      <c r="B31" s="26"/>
      <c r="C31" s="1"/>
      <c r="D31" s="1"/>
      <c r="E31" s="1"/>
      <c r="F31" s="1"/>
      <c r="G31" s="1"/>
      <c r="H31" s="1"/>
      <c r="I31" s="1">
        <v>45</v>
      </c>
      <c r="J31" s="1" t="s">
        <v>82</v>
      </c>
      <c r="K31" s="7"/>
    </row>
    <row r="32" spans="2:11" x14ac:dyDescent="0.25">
      <c r="B32" s="26"/>
      <c r="C32" s="1"/>
      <c r="D32" s="1"/>
      <c r="E32" s="1"/>
      <c r="F32" s="1"/>
      <c r="G32" s="1"/>
      <c r="H32" s="1"/>
      <c r="I32" s="1">
        <v>130</v>
      </c>
      <c r="J32" s="1" t="s">
        <v>83</v>
      </c>
      <c r="K32" s="7"/>
    </row>
    <row r="33" spans="2:11" x14ac:dyDescent="0.25">
      <c r="B33" s="26"/>
      <c r="C33" s="1"/>
      <c r="D33" s="1"/>
      <c r="E33" s="1"/>
      <c r="F33" s="1"/>
      <c r="G33" s="1"/>
      <c r="H33" s="1"/>
      <c r="I33" s="1">
        <v>40</v>
      </c>
      <c r="J33" s="1" t="s">
        <v>84</v>
      </c>
      <c r="K33" s="7"/>
    </row>
    <row r="34" spans="2:11" x14ac:dyDescent="0.25">
      <c r="B34" s="4"/>
      <c r="C34" s="1"/>
      <c r="D34" s="1"/>
      <c r="E34" s="1"/>
      <c r="F34" s="1"/>
      <c r="G34" s="1"/>
      <c r="H34" s="1"/>
      <c r="I34" s="1"/>
      <c r="J34" s="1"/>
      <c r="K34" s="7"/>
    </row>
    <row r="35" spans="2:11" x14ac:dyDescent="0.25">
      <c r="B35" s="72" t="s">
        <v>5</v>
      </c>
      <c r="C35" s="1"/>
      <c r="D35" s="1"/>
      <c r="E35" s="1"/>
      <c r="F35" s="1"/>
      <c r="G35" s="1"/>
      <c r="H35" s="1"/>
      <c r="I35" s="1"/>
      <c r="J35" s="1"/>
      <c r="K35" s="7"/>
    </row>
    <row r="36" spans="2:11" ht="24.95" customHeight="1" x14ac:dyDescent="0.25">
      <c r="B36" s="28" t="s">
        <v>62</v>
      </c>
      <c r="C36" s="1"/>
      <c r="D36" s="1"/>
      <c r="E36" s="1">
        <v>895</v>
      </c>
      <c r="F36" s="1">
        <v>200</v>
      </c>
      <c r="G36" s="1"/>
      <c r="H36" s="1"/>
      <c r="I36" s="1">
        <v>71</v>
      </c>
      <c r="J36" s="1" t="s">
        <v>30</v>
      </c>
      <c r="K36" s="122" t="s">
        <v>85</v>
      </c>
    </row>
    <row r="37" spans="2:11" ht="24.95" customHeight="1" x14ac:dyDescent="0.25">
      <c r="B37" s="4"/>
      <c r="C37" s="1"/>
      <c r="D37" s="1"/>
      <c r="E37" s="1"/>
      <c r="F37" s="1"/>
      <c r="G37" s="1"/>
      <c r="H37" s="1"/>
      <c r="I37" s="1">
        <v>71</v>
      </c>
      <c r="J37" s="1" t="s">
        <v>31</v>
      </c>
      <c r="K37" s="123"/>
    </row>
    <row r="38" spans="2:11" x14ac:dyDescent="0.25">
      <c r="B38" s="4"/>
      <c r="C38" s="1"/>
      <c r="D38" s="1"/>
      <c r="E38" s="1"/>
      <c r="F38" s="1"/>
      <c r="G38" s="1"/>
      <c r="H38" s="1"/>
      <c r="I38" s="1">
        <v>194</v>
      </c>
      <c r="J38" s="1" t="s">
        <v>73</v>
      </c>
      <c r="K38" s="7"/>
    </row>
    <row r="39" spans="2:11" x14ac:dyDescent="0.25">
      <c r="B39" s="4"/>
      <c r="C39" s="1"/>
      <c r="D39" s="1"/>
      <c r="E39" s="1"/>
      <c r="F39" s="1"/>
      <c r="G39" s="1"/>
      <c r="H39" s="1"/>
      <c r="I39" s="1">
        <v>47</v>
      </c>
      <c r="J39" t="s">
        <v>74</v>
      </c>
      <c r="K39" s="7"/>
    </row>
    <row r="40" spans="2:11" ht="47.25" x14ac:dyDescent="0.25">
      <c r="B40" s="4"/>
      <c r="C40" s="1"/>
      <c r="D40" s="1"/>
      <c r="E40" s="1"/>
      <c r="F40" s="1"/>
      <c r="G40" s="1"/>
      <c r="H40" s="1"/>
      <c r="I40" s="1">
        <v>45</v>
      </c>
      <c r="J40" s="1" t="s">
        <v>75</v>
      </c>
      <c r="K40" s="7" t="s">
        <v>88</v>
      </c>
    </row>
    <row r="41" spans="2:11" x14ac:dyDescent="0.25">
      <c r="B41" s="4"/>
      <c r="C41" s="1"/>
      <c r="D41" s="1"/>
      <c r="E41" s="1"/>
      <c r="F41" s="1"/>
      <c r="G41" s="1"/>
      <c r="H41" s="1"/>
      <c r="I41" s="1">
        <v>45</v>
      </c>
      <c r="J41" s="1" t="s">
        <v>158</v>
      </c>
      <c r="K41" s="7"/>
    </row>
    <row r="42" spans="2:11" x14ac:dyDescent="0.25">
      <c r="B42" s="4"/>
      <c r="C42" s="1"/>
      <c r="D42" s="1"/>
      <c r="E42" s="1"/>
      <c r="F42" s="1"/>
      <c r="G42" s="1"/>
      <c r="H42" s="1"/>
      <c r="I42" s="1">
        <v>139</v>
      </c>
      <c r="J42" s="1" t="s">
        <v>159</v>
      </c>
      <c r="K42" s="7"/>
    </row>
    <row r="43" spans="2:11" x14ac:dyDescent="0.25">
      <c r="B43" s="4"/>
      <c r="C43" s="1"/>
      <c r="D43" s="1"/>
      <c r="E43" s="1"/>
      <c r="F43" s="1"/>
      <c r="G43" s="1"/>
      <c r="H43" s="1"/>
      <c r="I43" s="1">
        <v>85</v>
      </c>
      <c r="J43" s="1" t="s">
        <v>160</v>
      </c>
      <c r="K43" s="7"/>
    </row>
    <row r="44" spans="2:11" x14ac:dyDescent="0.25">
      <c r="B44" s="4"/>
      <c r="C44" s="1"/>
      <c r="D44" s="1"/>
      <c r="E44" s="1"/>
      <c r="F44" s="1"/>
      <c r="G44" s="1"/>
      <c r="H44" s="1"/>
      <c r="I44" s="1">
        <v>44</v>
      </c>
      <c r="J44" s="1" t="s">
        <v>151</v>
      </c>
      <c r="K44" s="7"/>
    </row>
    <row r="45" spans="2:11" x14ac:dyDescent="0.25">
      <c r="B45" s="4"/>
      <c r="C45" s="1"/>
      <c r="D45" s="1"/>
      <c r="E45" s="1"/>
      <c r="F45" s="1"/>
      <c r="G45" s="1"/>
      <c r="H45" s="1"/>
      <c r="I45" s="1">
        <v>354</v>
      </c>
      <c r="J45" s="34" t="s">
        <v>76</v>
      </c>
      <c r="K45" s="7"/>
    </row>
    <row r="46" spans="2:11" x14ac:dyDescent="0.25">
      <c r="B46" s="4"/>
      <c r="C46" s="1"/>
      <c r="D46" s="1"/>
      <c r="E46" s="1"/>
      <c r="F46" s="1"/>
      <c r="G46" s="1"/>
      <c r="H46" s="1"/>
      <c r="I46" s="1"/>
      <c r="J46" s="34"/>
      <c r="K46" s="7"/>
    </row>
    <row r="47" spans="2:11" x14ac:dyDescent="0.25">
      <c r="B47" s="35" t="s">
        <v>6</v>
      </c>
      <c r="C47" s="1"/>
      <c r="D47" s="1"/>
      <c r="E47" s="1"/>
      <c r="F47" s="1"/>
      <c r="G47" s="1"/>
      <c r="H47" s="1"/>
      <c r="I47" s="1"/>
      <c r="J47" s="1"/>
      <c r="K47" s="7"/>
    </row>
    <row r="48" spans="2:11" x14ac:dyDescent="0.25">
      <c r="B48" s="28" t="s">
        <v>55</v>
      </c>
      <c r="C48" s="1">
        <v>1013</v>
      </c>
      <c r="D48" s="1"/>
      <c r="E48" s="1"/>
      <c r="F48" s="1"/>
      <c r="G48" s="1"/>
      <c r="H48" s="1"/>
      <c r="I48" s="18">
        <v>565</v>
      </c>
      <c r="J48" s="18" t="s">
        <v>25</v>
      </c>
      <c r="K48" s="7"/>
    </row>
    <row r="49" spans="2:15" x14ac:dyDescent="0.25">
      <c r="B49" s="28"/>
      <c r="C49" s="1"/>
      <c r="D49" s="1"/>
      <c r="E49" s="1"/>
      <c r="F49" s="1"/>
      <c r="G49" s="1"/>
      <c r="H49" s="1"/>
      <c r="I49" s="18">
        <v>448</v>
      </c>
      <c r="J49" s="18" t="s">
        <v>26</v>
      </c>
      <c r="K49" s="7"/>
    </row>
    <row r="50" spans="2:15" x14ac:dyDescent="0.25">
      <c r="B50" s="28" t="s">
        <v>54</v>
      </c>
      <c r="C50" s="1"/>
      <c r="D50" s="1"/>
      <c r="E50" s="1">
        <v>153</v>
      </c>
      <c r="F50" s="1"/>
      <c r="G50" s="1"/>
      <c r="H50" s="1"/>
      <c r="I50" s="1">
        <v>153</v>
      </c>
      <c r="J50" s="1" t="s">
        <v>24</v>
      </c>
      <c r="K50" s="7"/>
    </row>
    <row r="51" spans="2:15" x14ac:dyDescent="0.25">
      <c r="B51" s="4"/>
      <c r="C51" s="1"/>
      <c r="D51" s="1"/>
      <c r="E51" s="1"/>
      <c r="F51" s="1"/>
      <c r="G51" s="1"/>
      <c r="H51" s="1"/>
      <c r="I51" s="1"/>
      <c r="J51" s="1"/>
      <c r="K51" s="7"/>
    </row>
    <row r="52" spans="2:15" x14ac:dyDescent="0.25">
      <c r="B52" s="4"/>
      <c r="C52" s="1"/>
      <c r="D52" s="1"/>
      <c r="E52" s="1"/>
      <c r="F52" s="1"/>
      <c r="G52" s="1"/>
      <c r="H52" s="1"/>
      <c r="I52" s="1"/>
      <c r="J52" s="1"/>
      <c r="K52" s="7"/>
    </row>
    <row r="53" spans="2:15" x14ac:dyDescent="0.25">
      <c r="B53" s="35" t="s">
        <v>7</v>
      </c>
      <c r="C53" s="1"/>
      <c r="D53" s="1"/>
      <c r="E53" s="1"/>
      <c r="F53" s="1"/>
      <c r="G53" s="1"/>
      <c r="H53" s="1"/>
      <c r="I53" s="1"/>
      <c r="J53" s="1"/>
      <c r="K53" s="19"/>
    </row>
    <row r="54" spans="2:15" x14ac:dyDescent="0.25">
      <c r="B54" s="28" t="s">
        <v>71</v>
      </c>
      <c r="C54" s="18">
        <v>577</v>
      </c>
      <c r="D54" s="1"/>
      <c r="E54" s="1"/>
      <c r="F54" s="1"/>
      <c r="G54" s="1"/>
      <c r="H54" s="1"/>
      <c r="I54" s="25">
        <v>63</v>
      </c>
      <c r="J54" s="1" t="s">
        <v>32</v>
      </c>
      <c r="K54" s="19" t="s">
        <v>86</v>
      </c>
      <c r="M54" s="20"/>
      <c r="N54" s="20"/>
      <c r="O54" s="20"/>
    </row>
    <row r="55" spans="2:15" x14ac:dyDescent="0.25">
      <c r="B55" s="4"/>
      <c r="C55" s="1"/>
      <c r="D55" s="1"/>
      <c r="E55" s="1"/>
      <c r="F55" s="1"/>
      <c r="G55" s="1"/>
      <c r="H55" s="1"/>
      <c r="I55" s="25">
        <v>142</v>
      </c>
      <c r="J55" s="1" t="s">
        <v>152</v>
      </c>
      <c r="K55" s="7"/>
      <c r="N55" s="20"/>
      <c r="O55" s="20"/>
    </row>
    <row r="56" spans="2:15" x14ac:dyDescent="0.25">
      <c r="B56" s="4"/>
      <c r="C56" s="1"/>
      <c r="D56" s="1"/>
      <c r="E56" s="1"/>
      <c r="F56" s="1"/>
      <c r="G56" s="1"/>
      <c r="H56" s="1"/>
      <c r="I56" s="25">
        <v>191</v>
      </c>
      <c r="J56" s="1" t="s">
        <v>40</v>
      </c>
      <c r="K56" s="7"/>
      <c r="L56" s="20"/>
      <c r="M56" s="20"/>
      <c r="N56" s="20"/>
      <c r="O56" s="20"/>
    </row>
    <row r="57" spans="2:15" x14ac:dyDescent="0.25">
      <c r="B57" s="4"/>
      <c r="C57" s="1"/>
      <c r="D57" s="1"/>
      <c r="E57" s="1"/>
      <c r="F57" s="1"/>
      <c r="G57" s="1"/>
      <c r="H57" s="20"/>
      <c r="I57" s="25">
        <v>100</v>
      </c>
      <c r="J57" s="1" t="s">
        <v>33</v>
      </c>
      <c r="K57" s="7"/>
      <c r="M57" s="20"/>
      <c r="N57" s="20"/>
      <c r="O57" s="20"/>
    </row>
    <row r="58" spans="2:15" x14ac:dyDescent="0.25">
      <c r="B58" s="4"/>
      <c r="C58" s="1"/>
      <c r="D58" s="1"/>
      <c r="E58" s="1"/>
      <c r="F58" s="1"/>
      <c r="G58" s="1"/>
      <c r="H58" s="1"/>
      <c r="I58" s="25">
        <v>81</v>
      </c>
      <c r="J58" s="1" t="s">
        <v>34</v>
      </c>
      <c r="K58" s="19"/>
      <c r="M58" s="20"/>
      <c r="N58" s="20"/>
      <c r="O58" s="20"/>
    </row>
    <row r="59" spans="2:15" ht="3.95" customHeight="1" x14ac:dyDescent="0.25">
      <c r="B59" s="4"/>
      <c r="C59" s="1"/>
      <c r="D59" s="1"/>
      <c r="E59" s="1"/>
      <c r="F59" s="1"/>
      <c r="G59" s="1"/>
      <c r="H59" s="1"/>
      <c r="I59" s="1"/>
      <c r="J59" s="1"/>
      <c r="K59" s="7"/>
      <c r="M59" s="20"/>
      <c r="N59" s="20"/>
      <c r="O59" s="20"/>
    </row>
    <row r="60" spans="2:15" x14ac:dyDescent="0.25">
      <c r="B60" s="35" t="s">
        <v>8</v>
      </c>
      <c r="C60" s="1"/>
      <c r="D60" s="1"/>
      <c r="E60" s="1"/>
      <c r="F60" s="1"/>
      <c r="G60" s="1"/>
      <c r="H60" s="1"/>
      <c r="I60" s="1"/>
      <c r="J60" s="1"/>
      <c r="K60" s="7"/>
    </row>
    <row r="61" spans="2:15" ht="3.95" customHeight="1" x14ac:dyDescent="0.25">
      <c r="B61" s="4"/>
      <c r="C61" s="1"/>
      <c r="D61" s="1"/>
      <c r="E61" s="1"/>
      <c r="F61" s="1"/>
      <c r="G61" s="1"/>
      <c r="H61" s="1"/>
      <c r="I61" s="1"/>
      <c r="J61" s="1"/>
      <c r="K61" s="7"/>
    </row>
    <row r="62" spans="2:15" x14ac:dyDescent="0.25">
      <c r="B62" s="35" t="s">
        <v>9</v>
      </c>
      <c r="C62" s="1"/>
      <c r="D62" s="1"/>
      <c r="E62" s="1"/>
      <c r="F62" s="1"/>
      <c r="G62" s="1"/>
      <c r="H62" s="1"/>
      <c r="I62" s="1"/>
      <c r="J62" s="1"/>
      <c r="K62" s="7"/>
    </row>
    <row r="63" spans="2:15" ht="3.95" customHeight="1" x14ac:dyDescent="0.25">
      <c r="B63" s="4"/>
      <c r="C63" s="1"/>
      <c r="D63" s="1"/>
      <c r="E63" s="1"/>
      <c r="F63" s="1"/>
      <c r="G63" s="1"/>
      <c r="H63" s="1"/>
      <c r="I63" s="1"/>
      <c r="J63" s="1"/>
      <c r="K63" s="7"/>
    </row>
    <row r="64" spans="2:15" x14ac:dyDescent="0.25">
      <c r="B64" s="35" t="s">
        <v>10</v>
      </c>
      <c r="C64" s="1"/>
      <c r="D64" s="1"/>
      <c r="E64" s="1"/>
      <c r="F64" s="1"/>
      <c r="G64" s="1"/>
      <c r="H64" s="1"/>
      <c r="I64" s="1"/>
      <c r="J64" s="1"/>
      <c r="K64" s="7"/>
    </row>
    <row r="65" spans="2:11" x14ac:dyDescent="0.25">
      <c r="B65" s="4" t="s">
        <v>71</v>
      </c>
      <c r="C65" s="1"/>
      <c r="D65" s="1">
        <v>577</v>
      </c>
      <c r="E65" s="1"/>
      <c r="F65" s="1"/>
      <c r="G65" s="1"/>
      <c r="H65" s="1"/>
      <c r="I65" s="1">
        <v>377</v>
      </c>
      <c r="J65" s="1" t="s">
        <v>17</v>
      </c>
      <c r="K65" s="7"/>
    </row>
    <row r="66" spans="2:11" x14ac:dyDescent="0.25">
      <c r="B66" s="4"/>
      <c r="C66" s="1"/>
      <c r="D66" s="1"/>
      <c r="E66" s="1"/>
      <c r="F66" s="1"/>
      <c r="G66" s="1"/>
      <c r="H66" s="1"/>
      <c r="I66" s="1">
        <v>200</v>
      </c>
      <c r="J66" s="1" t="s">
        <v>19</v>
      </c>
      <c r="K66" s="7"/>
    </row>
    <row r="67" spans="2:11" x14ac:dyDescent="0.25">
      <c r="B67" s="28" t="s">
        <v>57</v>
      </c>
      <c r="C67" s="1"/>
      <c r="D67" s="1"/>
      <c r="E67" s="1">
        <v>42</v>
      </c>
      <c r="F67" s="1"/>
      <c r="G67" s="1"/>
      <c r="H67" s="1"/>
      <c r="I67" s="1">
        <v>42</v>
      </c>
      <c r="J67" s="1" t="s">
        <v>18</v>
      </c>
      <c r="K67" s="7"/>
    </row>
    <row r="68" spans="2:11" x14ac:dyDescent="0.25">
      <c r="B68" s="4"/>
      <c r="C68" s="1"/>
      <c r="D68" s="1"/>
      <c r="E68" s="1"/>
      <c r="F68" s="1"/>
      <c r="G68" s="1"/>
      <c r="H68" s="1"/>
      <c r="I68" s="1"/>
      <c r="J68" s="1"/>
      <c r="K68" s="7"/>
    </row>
    <row r="69" spans="2:11" x14ac:dyDescent="0.25">
      <c r="B69" s="35" t="s">
        <v>11</v>
      </c>
      <c r="C69" s="1"/>
      <c r="D69" s="1"/>
      <c r="E69" s="1"/>
      <c r="F69" s="1"/>
      <c r="G69" s="1"/>
      <c r="H69" s="1"/>
      <c r="I69" s="1"/>
      <c r="J69" s="1"/>
      <c r="K69" s="7"/>
    </row>
    <row r="70" spans="2:11" x14ac:dyDescent="0.25">
      <c r="B70" s="28" t="s">
        <v>58</v>
      </c>
      <c r="C70" s="66"/>
      <c r="D70" s="66"/>
      <c r="E70" s="66"/>
      <c r="F70" s="66"/>
      <c r="G70" s="66"/>
      <c r="H70" s="66"/>
      <c r="I70" s="1">
        <f>1052 + 520</f>
        <v>1572</v>
      </c>
      <c r="J70" s="71" t="s">
        <v>145</v>
      </c>
      <c r="K70" s="7" t="s">
        <v>153</v>
      </c>
    </row>
    <row r="71" spans="2:11" x14ac:dyDescent="0.25">
      <c r="B71" s="4" t="s">
        <v>64</v>
      </c>
      <c r="C71" s="67"/>
      <c r="D71" s="67"/>
      <c r="E71" s="67"/>
      <c r="F71" s="67"/>
      <c r="G71" s="67"/>
      <c r="H71" s="67"/>
      <c r="I71" s="1">
        <f>160+10</f>
        <v>170</v>
      </c>
      <c r="J71" s="71" t="s">
        <v>149</v>
      </c>
      <c r="K71" s="7" t="s">
        <v>154</v>
      </c>
    </row>
    <row r="72" spans="2:11" x14ac:dyDescent="0.25">
      <c r="B72" s="4"/>
      <c r="C72" s="67"/>
      <c r="D72" s="67"/>
      <c r="E72" s="67"/>
      <c r="F72" s="67"/>
      <c r="G72" s="67"/>
      <c r="H72" s="67"/>
      <c r="I72" s="1">
        <f>32+555</f>
        <v>587</v>
      </c>
      <c r="J72" s="71" t="s">
        <v>146</v>
      </c>
      <c r="K72" s="7" t="s">
        <v>157</v>
      </c>
    </row>
    <row r="73" spans="2:11" x14ac:dyDescent="0.25">
      <c r="B73" s="4"/>
      <c r="C73" s="67"/>
      <c r="D73" s="67"/>
      <c r="E73" s="67"/>
      <c r="F73" s="67"/>
      <c r="G73" s="67"/>
      <c r="H73" s="67"/>
      <c r="I73" s="1">
        <v>306</v>
      </c>
      <c r="J73" s="71" t="s">
        <v>82</v>
      </c>
      <c r="K73" s="7" t="s">
        <v>155</v>
      </c>
    </row>
    <row r="74" spans="2:11" x14ac:dyDescent="0.25">
      <c r="B74" s="4"/>
      <c r="C74" s="67"/>
      <c r="D74" s="67"/>
      <c r="E74" s="67"/>
      <c r="F74" s="67"/>
      <c r="G74" s="67"/>
      <c r="H74" s="67"/>
      <c r="I74" s="1">
        <f>32+10</f>
        <v>42</v>
      </c>
      <c r="J74" s="71" t="s">
        <v>35</v>
      </c>
      <c r="K74" s="7" t="s">
        <v>156</v>
      </c>
    </row>
    <row r="75" spans="2:11" x14ac:dyDescent="0.25">
      <c r="B75" s="35" t="s">
        <v>44</v>
      </c>
      <c r="C75" s="1"/>
      <c r="D75" s="1"/>
      <c r="E75" s="1"/>
      <c r="F75" s="1"/>
      <c r="G75" s="1"/>
      <c r="H75" s="1"/>
      <c r="I75" s="1"/>
      <c r="J75" s="1"/>
      <c r="K75" s="19"/>
    </row>
    <row r="76" spans="2:11" x14ac:dyDescent="0.25">
      <c r="B76" s="8" t="s">
        <v>12</v>
      </c>
      <c r="C76" s="9"/>
      <c r="D76" s="9">
        <v>745</v>
      </c>
      <c r="E76" s="9"/>
      <c r="F76" s="9"/>
      <c r="G76" s="9"/>
      <c r="H76" s="9"/>
      <c r="I76" s="23">
        <f>220+67</f>
        <v>287</v>
      </c>
      <c r="J76" s="9" t="s">
        <v>20</v>
      </c>
      <c r="K76" s="10" t="s">
        <v>72</v>
      </c>
    </row>
    <row r="77" spans="2:11" x14ac:dyDescent="0.25">
      <c r="B77" s="8"/>
      <c r="C77" s="9"/>
      <c r="D77" s="9"/>
      <c r="E77" s="9"/>
      <c r="F77" s="9"/>
      <c r="G77" s="9"/>
      <c r="H77" s="9"/>
      <c r="I77" s="23">
        <v>52</v>
      </c>
      <c r="J77" s="9" t="s">
        <v>21</v>
      </c>
      <c r="K77" s="135" t="s">
        <v>70</v>
      </c>
    </row>
    <row r="78" spans="2:11" x14ac:dyDescent="0.25">
      <c r="B78" s="8"/>
      <c r="C78" s="9"/>
      <c r="D78" s="9"/>
      <c r="E78" s="9"/>
      <c r="F78" s="9"/>
      <c r="G78" s="9"/>
      <c r="H78" s="9"/>
      <c r="I78" s="23">
        <v>200</v>
      </c>
      <c r="J78" s="9" t="s">
        <v>22</v>
      </c>
      <c r="K78" s="128"/>
    </row>
    <row r="79" spans="2:11" x14ac:dyDescent="0.25">
      <c r="B79" s="8"/>
      <c r="C79" s="9"/>
      <c r="D79" s="9"/>
      <c r="E79" s="9"/>
      <c r="F79" s="9"/>
      <c r="G79" s="9"/>
      <c r="H79" s="9"/>
      <c r="I79" s="23">
        <v>161</v>
      </c>
      <c r="J79" s="9" t="s">
        <v>23</v>
      </c>
      <c r="K79" s="129"/>
    </row>
    <row r="80" spans="2:11" ht="16.5" thickBot="1" x14ac:dyDescent="0.3">
      <c r="B80" s="33" t="s">
        <v>66</v>
      </c>
      <c r="C80" s="27"/>
      <c r="D80" s="6"/>
      <c r="E80" s="6"/>
      <c r="F80" s="6"/>
      <c r="G80" s="6">
        <v>320</v>
      </c>
      <c r="H80" s="6"/>
      <c r="I80" s="24">
        <v>365</v>
      </c>
      <c r="J80" s="6" t="s">
        <v>27</v>
      </c>
      <c r="K80" s="22" t="s">
        <v>144</v>
      </c>
    </row>
    <row r="81" spans="2:11" x14ac:dyDescent="0.25">
      <c r="B81" s="112" t="s">
        <v>191</v>
      </c>
      <c r="C81" s="112"/>
      <c r="D81" s="112"/>
      <c r="E81" s="112"/>
      <c r="F81" s="112"/>
      <c r="G81" s="112"/>
      <c r="H81" s="112"/>
      <c r="I81" s="112"/>
      <c r="J81" s="112"/>
      <c r="K81" s="112"/>
    </row>
  </sheetData>
  <mergeCells count="11">
    <mergeCell ref="B81:K81"/>
    <mergeCell ref="K77:K79"/>
    <mergeCell ref="E6:F6"/>
    <mergeCell ref="G6:H6"/>
    <mergeCell ref="C5:H5"/>
    <mergeCell ref="C6:D6"/>
    <mergeCell ref="K10:K13"/>
    <mergeCell ref="I7:I8"/>
    <mergeCell ref="J7:J8"/>
    <mergeCell ref="K7:K8"/>
    <mergeCell ref="K36:K37"/>
  </mergeCells>
  <pageMargins left="0.25" right="0.25" top="0.25" bottom="0.25" header="0.3" footer="0.3"/>
  <pageSetup scale="5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5"/>
  <sheetViews>
    <sheetView tabSelected="1" zoomScaleNormal="100" workbookViewId="0">
      <selection activeCell="G6" sqref="G6"/>
    </sheetView>
  </sheetViews>
  <sheetFormatPr defaultColWidth="8.875" defaultRowHeight="15.75" x14ac:dyDescent="0.25"/>
  <cols>
    <col min="1" max="1" width="21.625" customWidth="1"/>
    <col min="2" max="2" width="9.375" bestFit="1" customWidth="1"/>
  </cols>
  <sheetData>
    <row r="1" spans="1:16" x14ac:dyDescent="0.25">
      <c r="B1" s="73">
        <v>43524</v>
      </c>
    </row>
    <row r="2" spans="1:16" x14ac:dyDescent="0.25">
      <c r="H2" s="137" t="s">
        <v>129</v>
      </c>
      <c r="I2" s="137"/>
      <c r="J2" s="137"/>
      <c r="K2" s="137"/>
      <c r="L2" s="58"/>
      <c r="M2" s="137" t="s">
        <v>129</v>
      </c>
      <c r="N2" s="137"/>
      <c r="O2" s="137"/>
      <c r="P2" s="137"/>
    </row>
    <row r="3" spans="1:16" x14ac:dyDescent="0.25">
      <c r="C3" s="137" t="s">
        <v>141</v>
      </c>
      <c r="D3" s="137"/>
      <c r="E3" s="137"/>
      <c r="H3" s="137" t="s">
        <v>130</v>
      </c>
      <c r="I3" s="137"/>
      <c r="J3" s="137"/>
      <c r="K3" s="137"/>
      <c r="L3" s="58"/>
      <c r="M3" s="137" t="s">
        <v>131</v>
      </c>
      <c r="N3" s="137"/>
      <c r="O3" s="137"/>
      <c r="P3" s="137"/>
    </row>
    <row r="4" spans="1:16" x14ac:dyDescent="0.25">
      <c r="C4" s="58"/>
      <c r="D4" s="58"/>
      <c r="E4" s="58"/>
      <c r="H4" s="137" t="s">
        <v>12</v>
      </c>
      <c r="I4" s="137"/>
      <c r="J4" s="137" t="s">
        <v>13</v>
      </c>
      <c r="K4" s="137"/>
      <c r="L4" s="58"/>
      <c r="M4" s="137" t="s">
        <v>12</v>
      </c>
      <c r="N4" s="137"/>
      <c r="O4" s="137" t="s">
        <v>13</v>
      </c>
      <c r="P4" s="137"/>
    </row>
    <row r="5" spans="1:16" x14ac:dyDescent="0.25">
      <c r="C5" s="59" t="s">
        <v>132</v>
      </c>
      <c r="D5" s="59"/>
      <c r="E5" s="59" t="s">
        <v>42</v>
      </c>
      <c r="F5" s="59"/>
      <c r="G5" s="59"/>
      <c r="H5" s="59" t="s">
        <v>132</v>
      </c>
      <c r="I5" s="59" t="s">
        <v>42</v>
      </c>
      <c r="J5" s="59" t="s">
        <v>132</v>
      </c>
      <c r="K5" s="59" t="s">
        <v>42</v>
      </c>
      <c r="L5" s="59"/>
      <c r="M5" s="59" t="s">
        <v>132</v>
      </c>
      <c r="N5" s="59" t="s">
        <v>42</v>
      </c>
      <c r="O5" s="59" t="s">
        <v>132</v>
      </c>
      <c r="P5" s="59" t="s">
        <v>42</v>
      </c>
    </row>
    <row r="9" spans="1:16" x14ac:dyDescent="0.25">
      <c r="A9" t="s">
        <v>4</v>
      </c>
      <c r="C9">
        <v>540</v>
      </c>
      <c r="E9">
        <v>700</v>
      </c>
      <c r="H9">
        <v>1996</v>
      </c>
      <c r="I9">
        <v>703</v>
      </c>
      <c r="M9">
        <v>413</v>
      </c>
      <c r="N9">
        <v>703</v>
      </c>
    </row>
    <row r="10" spans="1:16" x14ac:dyDescent="0.25">
      <c r="A10" s="59" t="s">
        <v>133</v>
      </c>
      <c r="H10" s="60">
        <v>548</v>
      </c>
      <c r="I10" s="61">
        <v>703</v>
      </c>
      <c r="M10" s="60">
        <v>413</v>
      </c>
      <c r="N10" s="60">
        <v>703</v>
      </c>
    </row>
    <row r="11" spans="1:16" x14ac:dyDescent="0.25">
      <c r="A11" s="62" t="s">
        <v>134</v>
      </c>
      <c r="H11" s="63">
        <f>+H9-H10</f>
        <v>1448</v>
      </c>
      <c r="I11">
        <f>+I9-I10</f>
        <v>0</v>
      </c>
      <c r="M11" s="64">
        <f>+M9-M10</f>
        <v>0</v>
      </c>
      <c r="N11" s="64">
        <f>+N9-N10</f>
        <v>0</v>
      </c>
    </row>
    <row r="14" spans="1:16" x14ac:dyDescent="0.25">
      <c r="A14" t="s">
        <v>139</v>
      </c>
      <c r="C14">
        <v>400</v>
      </c>
      <c r="E14">
        <v>200</v>
      </c>
      <c r="J14">
        <v>895</v>
      </c>
      <c r="K14">
        <v>200</v>
      </c>
      <c r="O14">
        <v>895</v>
      </c>
      <c r="P14">
        <v>200</v>
      </c>
    </row>
    <row r="15" spans="1:16" x14ac:dyDescent="0.25">
      <c r="A15" s="59" t="s">
        <v>133</v>
      </c>
      <c r="J15" s="60">
        <v>406</v>
      </c>
      <c r="K15" s="60">
        <v>200</v>
      </c>
      <c r="O15" s="60">
        <v>541</v>
      </c>
      <c r="P15" s="60">
        <v>200</v>
      </c>
    </row>
    <row r="16" spans="1:16" x14ac:dyDescent="0.25">
      <c r="A16" s="62" t="s">
        <v>134</v>
      </c>
      <c r="J16" s="63">
        <f>+J14-J15</f>
        <v>489</v>
      </c>
      <c r="K16">
        <f>+K14-K15</f>
        <v>0</v>
      </c>
      <c r="O16" s="63">
        <f>+O14-O15</f>
        <v>354</v>
      </c>
      <c r="P16">
        <f>+P14-P15</f>
        <v>0</v>
      </c>
    </row>
    <row r="19" spans="1:16" x14ac:dyDescent="0.25">
      <c r="A19" t="s">
        <v>140</v>
      </c>
      <c r="C19">
        <v>160</v>
      </c>
      <c r="J19">
        <v>146</v>
      </c>
      <c r="O19">
        <v>146</v>
      </c>
    </row>
    <row r="20" spans="1:16" x14ac:dyDescent="0.25">
      <c r="A20" s="59" t="s">
        <v>133</v>
      </c>
      <c r="J20" s="60">
        <v>146</v>
      </c>
      <c r="O20" s="60">
        <v>146</v>
      </c>
    </row>
    <row r="21" spans="1:16" x14ac:dyDescent="0.25">
      <c r="A21" s="59" t="s">
        <v>134</v>
      </c>
      <c r="J21">
        <f>+J19-J20</f>
        <v>0</v>
      </c>
      <c r="O21">
        <f>+O19-O20</f>
        <v>0</v>
      </c>
    </row>
    <row r="24" spans="1:16" x14ac:dyDescent="0.25">
      <c r="A24" t="s">
        <v>135</v>
      </c>
      <c r="C24">
        <v>1100</v>
      </c>
      <c r="E24">
        <v>900</v>
      </c>
    </row>
    <row r="27" spans="1:16" x14ac:dyDescent="0.25">
      <c r="C27" s="136" t="s">
        <v>136</v>
      </c>
      <c r="D27" s="136"/>
      <c r="E27" s="136"/>
      <c r="F27" s="136"/>
      <c r="G27" s="65"/>
      <c r="H27" s="136" t="s">
        <v>137</v>
      </c>
      <c r="I27" s="136"/>
      <c r="J27" s="136"/>
      <c r="K27" s="136"/>
      <c r="M27" s="136" t="s">
        <v>138</v>
      </c>
      <c r="N27" s="136"/>
      <c r="O27" s="136"/>
      <c r="P27" s="136"/>
    </row>
    <row r="28" spans="1:16" x14ac:dyDescent="0.25">
      <c r="C28" s="136"/>
      <c r="D28" s="136"/>
      <c r="E28" s="136"/>
      <c r="F28" s="136"/>
      <c r="G28" s="65"/>
      <c r="H28" s="136"/>
      <c r="I28" s="136"/>
      <c r="J28" s="136"/>
      <c r="K28" s="136"/>
      <c r="M28" s="136"/>
      <c r="N28" s="136"/>
      <c r="O28" s="136"/>
      <c r="P28" s="136"/>
    </row>
    <row r="29" spans="1:16" x14ac:dyDescent="0.25">
      <c r="C29" s="136"/>
      <c r="D29" s="136"/>
      <c r="E29" s="136"/>
      <c r="F29" s="136"/>
      <c r="G29" s="65"/>
      <c r="H29" s="136"/>
      <c r="I29" s="136"/>
      <c r="J29" s="136"/>
      <c r="K29" s="136"/>
      <c r="M29" s="136"/>
      <c r="N29" s="136"/>
      <c r="O29" s="136"/>
      <c r="P29" s="136"/>
    </row>
    <row r="30" spans="1:16" x14ac:dyDescent="0.25">
      <c r="C30" s="136"/>
      <c r="D30" s="136"/>
      <c r="E30" s="136"/>
      <c r="F30" s="136"/>
      <c r="G30" s="65"/>
      <c r="H30" s="136"/>
      <c r="I30" s="136"/>
      <c r="J30" s="136"/>
      <c r="K30" s="136"/>
      <c r="M30" s="136"/>
      <c r="N30" s="136"/>
      <c r="O30" s="136"/>
      <c r="P30" s="136"/>
    </row>
    <row r="31" spans="1:16" x14ac:dyDescent="0.25">
      <c r="C31" s="136"/>
      <c r="D31" s="136"/>
      <c r="E31" s="136"/>
      <c r="F31" s="136"/>
      <c r="G31" s="65"/>
      <c r="H31" s="136"/>
      <c r="I31" s="136"/>
      <c r="J31" s="136"/>
      <c r="K31" s="136"/>
      <c r="M31" s="136"/>
      <c r="N31" s="136"/>
      <c r="O31" s="136"/>
      <c r="P31" s="136"/>
    </row>
    <row r="32" spans="1:16" x14ac:dyDescent="0.25">
      <c r="C32" s="136"/>
      <c r="D32" s="136"/>
      <c r="E32" s="136"/>
      <c r="F32" s="136"/>
      <c r="G32" s="65"/>
      <c r="H32" s="136"/>
      <c r="I32" s="136"/>
      <c r="J32" s="136"/>
      <c r="K32" s="136"/>
      <c r="M32" s="136"/>
      <c r="N32" s="136"/>
      <c r="O32" s="136"/>
      <c r="P32" s="136"/>
    </row>
    <row r="33" spans="3:16" x14ac:dyDescent="0.25">
      <c r="C33" s="136"/>
      <c r="D33" s="136"/>
      <c r="E33" s="136"/>
      <c r="F33" s="136"/>
      <c r="G33" s="65"/>
      <c r="H33" s="136"/>
      <c r="I33" s="136"/>
      <c r="J33" s="136"/>
      <c r="K33" s="136"/>
      <c r="M33" s="136"/>
      <c r="N33" s="136"/>
      <c r="O33" s="136"/>
      <c r="P33" s="136"/>
    </row>
    <row r="34" spans="3:16" x14ac:dyDescent="0.25">
      <c r="C34" s="136"/>
      <c r="D34" s="136"/>
      <c r="E34" s="136"/>
      <c r="F34" s="136"/>
      <c r="G34" s="65"/>
      <c r="H34" s="136"/>
      <c r="I34" s="136"/>
      <c r="J34" s="136"/>
      <c r="K34" s="136"/>
      <c r="M34" s="136"/>
      <c r="N34" s="136"/>
      <c r="O34" s="136"/>
      <c r="P34" s="136"/>
    </row>
    <row r="35" spans="3:16" x14ac:dyDescent="0.25">
      <c r="M35" s="136"/>
      <c r="N35" s="136"/>
      <c r="O35" s="136"/>
      <c r="P35" s="136"/>
    </row>
  </sheetData>
  <mergeCells count="12">
    <mergeCell ref="C27:F34"/>
    <mergeCell ref="H27:K34"/>
    <mergeCell ref="M27:P35"/>
    <mergeCell ref="H2:K2"/>
    <mergeCell ref="M2:P2"/>
    <mergeCell ref="C3:E3"/>
    <mergeCell ref="H3:K3"/>
    <mergeCell ref="M3:P3"/>
    <mergeCell ref="H4:I4"/>
    <mergeCell ref="J4:K4"/>
    <mergeCell ref="M4:N4"/>
    <mergeCell ref="O4:P4"/>
  </mergeCells>
  <pageMargins left="0.7" right="0.7" top="0.75" bottom="0.75" header="0.3" footer="0.3"/>
  <pageSetup scale="84"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Readme</vt:lpstr>
      <vt:lpstr>Methodology</vt:lpstr>
      <vt:lpstr>BASE</vt:lpstr>
      <vt:lpstr>SENSITIVITY #1</vt:lpstr>
      <vt:lpstr>SENSITIVITY #2</vt:lpstr>
      <vt:lpstr>SOUTHERN PG&amp;E</vt:lpstr>
      <vt:lpstr>BASE!Print_Area</vt:lpstr>
      <vt:lpstr>Methodology!Print_Area</vt:lpstr>
      <vt:lpstr>'SENSITIVITY #1'!Print_Area</vt:lpstr>
      <vt:lpstr>'SENSITIVITY #2'!Print_Area</vt:lpstr>
      <vt:lpstr>'SOUTHERN PG&amp;E'!Print_Area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Eli Harland</cp:lastModifiedBy>
  <cp:lastPrinted>2019-02-13T00:44:09Z</cp:lastPrinted>
  <dcterms:created xsi:type="dcterms:W3CDTF">2019-01-08T20:04:35Z</dcterms:created>
  <dcterms:modified xsi:type="dcterms:W3CDTF">2019-02-28T21:27:43Z</dcterms:modified>
</cp:coreProperties>
</file>