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defaultThemeVersion="124226"/>
  <mc:AlternateContent xmlns:mc="http://schemas.openxmlformats.org/markup-compatibility/2006">
    <mc:Choice Requires="x15">
      <x15ac:absPath xmlns:x15ac="http://schemas.microsoft.com/office/spreadsheetml/2010/11/ac" url="C:\chris\cedu2018\HourlyLoadModel\output\adjusted2\For Posting\"/>
    </mc:Choice>
  </mc:AlternateContent>
  <xr:revisionPtr revIDLastSave="0" documentId="13_ncr:1_{8D76C30D-DF3B-499D-A8B9-63EEC2AD300C}" xr6:coauthVersionLast="40" xr6:coauthVersionMax="40" xr10:uidLastSave="{00000000-0000-0000-0000-000000000000}"/>
  <bookViews>
    <workbookView xWindow="0" yWindow="0" windowWidth="24000" windowHeight="8325" xr2:uid="{00000000-000D-0000-FFFF-FFFF00000000}"/>
  </bookViews>
  <sheets>
    <sheet name="Mid Baseline-Mid AAEE" sheetId="3" r:id="rId1"/>
    <sheet name="Notes" sheetId="2" r:id="rId2"/>
  </sheets>
  <definedNames>
    <definedName name="_xlnm.Print_Area" localSheetId="0">'Mid Baseline-Mid AAEE'!$A$1:$N$43</definedName>
  </definedNames>
  <calcPr calcId="181029"/>
</workbook>
</file>

<file path=xl/calcChain.xml><?xml version="1.0" encoding="utf-8"?>
<calcChain xmlns="http://schemas.openxmlformats.org/spreadsheetml/2006/main">
  <c r="E25" i="3" l="1"/>
  <c r="F25" i="3"/>
  <c r="G25" i="3"/>
  <c r="H25" i="3"/>
  <c r="I25" i="3"/>
  <c r="J25" i="3"/>
  <c r="K25" i="3"/>
  <c r="L25" i="3"/>
  <c r="M25" i="3"/>
  <c r="N25" i="3"/>
  <c r="O25" i="3"/>
  <c r="P25" i="3"/>
  <c r="D25" i="3"/>
  <c r="G43" i="3" l="1"/>
  <c r="H43" i="3"/>
  <c r="I43" i="3"/>
  <c r="J43" i="3"/>
  <c r="K43" i="3"/>
  <c r="L43" i="3"/>
  <c r="M43" i="3"/>
  <c r="N43" i="3"/>
  <c r="O43" i="3"/>
  <c r="P43" i="3"/>
  <c r="F43" i="3"/>
  <c r="E41" i="3"/>
  <c r="F41" i="3"/>
  <c r="G41" i="3"/>
  <c r="H41" i="3"/>
  <c r="I41" i="3"/>
  <c r="J41" i="3"/>
  <c r="K41" i="3"/>
  <c r="L41" i="3"/>
  <c r="M41" i="3"/>
  <c r="N41" i="3"/>
  <c r="O41" i="3"/>
  <c r="P41" i="3"/>
  <c r="D41" i="3"/>
  <c r="D36" i="3"/>
  <c r="D37" i="3"/>
  <c r="D44" i="3" s="1"/>
  <c r="D39" i="3" l="1"/>
  <c r="D45" i="3" s="1"/>
  <c r="O11" i="3" l="1"/>
  <c r="O19" i="3" s="1"/>
  <c r="P11" i="3"/>
  <c r="P19" i="3" s="1"/>
  <c r="P24" i="3" s="1"/>
  <c r="O24" i="3" l="1"/>
  <c r="O21" i="3"/>
  <c r="P21" i="3"/>
  <c r="P37" i="3" l="1"/>
  <c r="P44" i="3" s="1"/>
  <c r="O37" i="3"/>
  <c r="O44" i="3" s="1"/>
  <c r="N37" i="3"/>
  <c r="N44" i="3" s="1"/>
  <c r="M37" i="3"/>
  <c r="M39" i="3" s="1"/>
  <c r="M45" i="3" s="1"/>
  <c r="L37" i="3"/>
  <c r="L39" i="3" s="1"/>
  <c r="L45" i="3" s="1"/>
  <c r="K37" i="3"/>
  <c r="K44" i="3" s="1"/>
  <c r="J37" i="3"/>
  <c r="J44" i="3" s="1"/>
  <c r="I37" i="3"/>
  <c r="I39" i="3" s="1"/>
  <c r="I45" i="3" s="1"/>
  <c r="H37" i="3"/>
  <c r="H44" i="3" s="1"/>
  <c r="G37" i="3"/>
  <c r="G39" i="3" s="1"/>
  <c r="G45" i="3" s="1"/>
  <c r="F37" i="3"/>
  <c r="F44" i="3" s="1"/>
  <c r="E37" i="3"/>
  <c r="E39" i="3" s="1"/>
  <c r="E45" i="3" s="1"/>
  <c r="P36" i="3"/>
  <c r="O36" i="3"/>
  <c r="N36" i="3"/>
  <c r="M36" i="3"/>
  <c r="L36" i="3"/>
  <c r="K36" i="3"/>
  <c r="J36" i="3"/>
  <c r="I36" i="3"/>
  <c r="H36" i="3"/>
  <c r="G36" i="3"/>
  <c r="F36" i="3"/>
  <c r="E36" i="3"/>
  <c r="K39" i="3" l="1"/>
  <c r="K45" i="3" s="1"/>
  <c r="F39" i="3"/>
  <c r="F45" i="3" s="1"/>
  <c r="N39" i="3"/>
  <c r="N45" i="3" s="1"/>
  <c r="G44" i="3"/>
  <c r="O39" i="3"/>
  <c r="O45" i="3" s="1"/>
  <c r="J39" i="3"/>
  <c r="J45" i="3" s="1"/>
  <c r="L44" i="3"/>
  <c r="H39" i="3"/>
  <c r="H45" i="3" s="1"/>
  <c r="P39" i="3"/>
  <c r="P45" i="3" s="1"/>
  <c r="E44" i="3"/>
  <c r="I44" i="3"/>
  <c r="M44" i="3"/>
  <c r="N11" i="3" l="1"/>
  <c r="N19" i="3" s="1"/>
  <c r="M11" i="3"/>
  <c r="M19" i="3" s="1"/>
  <c r="L11" i="3"/>
  <c r="L19" i="3" s="1"/>
  <c r="K11" i="3"/>
  <c r="K19" i="3" s="1"/>
  <c r="J11" i="3"/>
  <c r="J19" i="3" s="1"/>
  <c r="I11" i="3"/>
  <c r="I19" i="3" s="1"/>
  <c r="H11" i="3"/>
  <c r="H19" i="3" s="1"/>
  <c r="G11" i="3"/>
  <c r="G19" i="3" s="1"/>
  <c r="F11" i="3"/>
  <c r="F19" i="3" s="1"/>
  <c r="E11" i="3"/>
  <c r="E19" i="3" s="1"/>
  <c r="D11" i="3"/>
  <c r="D19" i="3" s="1"/>
  <c r="D24" i="3" s="1"/>
  <c r="L24" i="3" l="1"/>
  <c r="L21" i="3"/>
  <c r="G24" i="3"/>
  <c r="G21" i="3"/>
  <c r="D21" i="3"/>
  <c r="E24" i="3"/>
  <c r="E21" i="3"/>
  <c r="I24" i="3"/>
  <c r="I21" i="3"/>
  <c r="M24" i="3"/>
  <c r="M21" i="3"/>
  <c r="K24" i="3"/>
  <c r="K21" i="3"/>
  <c r="H24" i="3"/>
  <c r="H21" i="3"/>
  <c r="F24" i="3"/>
  <c r="F21" i="3"/>
  <c r="J24" i="3"/>
  <c r="J21" i="3"/>
  <c r="N24" i="3"/>
  <c r="N21" i="3"/>
</calcChain>
</file>

<file path=xl/sharedStrings.xml><?xml version="1.0" encoding="utf-8"?>
<sst xmlns="http://schemas.openxmlformats.org/spreadsheetml/2006/main" count="57" uniqueCount="56">
  <si>
    <t>7 Includes Photovoltaic</t>
  </si>
  <si>
    <t>7 includes Storage</t>
  </si>
  <si>
    <t>11 Includes Non-Event DR</t>
  </si>
  <si>
    <t>11 Includes Event-Based DR</t>
  </si>
  <si>
    <t xml:space="preserve">1 Includes EVs </t>
  </si>
  <si>
    <t>1 Includes Other Electrification</t>
  </si>
  <si>
    <t>13. Includes critical peak pricing and peak-time rebate program impacts</t>
  </si>
  <si>
    <t>7 Includes Other Private Generation</t>
  </si>
  <si>
    <t>* Storage and DR are currently assumed to have insignificant impacts on the energy side.</t>
  </si>
  <si>
    <t xml:space="preserve">11. Grossed up for losses. </t>
  </si>
  <si>
    <t>Coincident Peak 1 in 2 (MW)</t>
  </si>
  <si>
    <t>Sales/Energy (GWh)*</t>
  </si>
  <si>
    <t>Total Consumption</t>
  </si>
  <si>
    <t>1 Includes Incremental Climate Change Impacts</t>
  </si>
  <si>
    <t>Estimated Losses</t>
  </si>
  <si>
    <t>Gross Generation for Peak End Use Consumption (1 plus 5)</t>
  </si>
  <si>
    <t>Self-Generation Corresponding to Peak End Use Consumption (committed)</t>
  </si>
  <si>
    <t>Load-Modifying Demand Response</t>
  </si>
  <si>
    <t>Baseline Net Load Corresponding to Peak End Consumption (6 minus 7 minus 11)*</t>
  </si>
  <si>
    <t>Peak Shift Impact, Baseline Forecast</t>
  </si>
  <si>
    <t>Baseline Net System Peak (14 plus 15)</t>
  </si>
  <si>
    <t>AAEE Savings Corresponding to Peak End Use Consumption (plus losses)</t>
  </si>
  <si>
    <t>AAPV Generation Corresponding to Peak End Use Consumption (plus avoided losses)</t>
  </si>
  <si>
    <t>Managed Net Load Corresponding to Peak End Consumption (14 minus 17 minus 18)*</t>
  </si>
  <si>
    <t>Peak Shift Impact, Managed Forecast</t>
  </si>
  <si>
    <t>Managed Net System Peak (19 plus 20)</t>
  </si>
  <si>
    <t>* This is the "traditional" (no peak shift) net peak estimate</t>
  </si>
  <si>
    <t xml:space="preserve">22 Includes EVs </t>
  </si>
  <si>
    <t>22 Includes Other Electrification</t>
  </si>
  <si>
    <t>22 Includes Incremental Climate Change Impacts</t>
  </si>
  <si>
    <t>Consumption from Self-Generation (committed)</t>
  </si>
  <si>
    <t>26 Includes Photovoltaic</t>
  </si>
  <si>
    <t>26 Includes Other Private Generation</t>
  </si>
  <si>
    <t>Baseline Sales (22 minus 26)</t>
  </si>
  <si>
    <t>AAEE Savings (customer side)</t>
  </si>
  <si>
    <t>AAEE Savings (including losses)</t>
  </si>
  <si>
    <t>AAPV Generation</t>
  </si>
  <si>
    <t>AAPV Generation (plus avoided losses)</t>
  </si>
  <si>
    <t>Managed Sales (29 minus 32 minus 34)</t>
  </si>
  <si>
    <t>Baseline Total Energy to Serve Load (29 plus 30)</t>
  </si>
  <si>
    <t>Managed Total Energy to Serve Load (31 minus 33 minus 35)</t>
  </si>
  <si>
    <t>2. EV peak developed from charging profiles</t>
  </si>
  <si>
    <t>4. Climate change impacts are referred to as incremental, under the assumption that climate change is already having an impact</t>
  </si>
  <si>
    <t>15. Accounts for changes in baseline demand modifers as well as changes in underlying end use load for the shifted peak hour</t>
  </si>
  <si>
    <t>20. Accounts for changes in all demand modifers as well as changes in underlying end use load for the shifted peak hour</t>
  </si>
  <si>
    <t>22. Total electricity consumption measured on the customer side, regardless of generation source. Weather-adjusted and calibrated to QFER historical sales plus self-generation at the planning area level. Gross electricity generation (not shown) is defined as consumption plus transmission and distribution losses.</t>
  </si>
  <si>
    <t>24. See 3 above</t>
  </si>
  <si>
    <t>25. See 4 above</t>
  </si>
  <si>
    <t>SDGE TAC Peak and Energy Forecasts: CEDU 2018, Mid Baseline-Mid AAEE/AAPV</t>
  </si>
  <si>
    <t>Peak End Use Consumption (traditional baseline end use load plus electrification and climate change impacts)</t>
  </si>
  <si>
    <t>3. Includes medium and heavy-duty electric vehicles, electric buses, high-speed rail, port shore power and cargo handling, truck stops, forklifts, and airport ground support equipment</t>
  </si>
  <si>
    <t>12. Includes time-of-use, real time pricing, and permanent load shifting program impacts incremental to 2016. For CED 2017, residential TOU beginning in 2020 is modeled separately and is incorporated in the peak end use load (residential TOU has negligible impacts at the time of traditional peak)</t>
  </si>
  <si>
    <t>17. Peak savings measured as incremental to last historical year (2018).</t>
  </si>
  <si>
    <t>1. Peak end use consumption (customer side) is defined as the maximum hourly average consumption load, regardless of generation source</t>
  </si>
  <si>
    <t xml:space="preserve">5. Loss factors are applied to consumption minus self-generation at peak consumption load for each TAC. The loss factors, encompassing both transmission and distribution losses, come from utility demand forms submitted for the IEPR: 1.097 for PG&amp;E, 1.076 for SCE, and 1.096 for SDG&amp;E. (NOTE: Loss factors subject to change based on resource mix). </t>
  </si>
  <si>
    <t>30. Energy loss factors are applied to sales for each TAC. The loss factors, encompassing both transmission and distribution losses, come from utility demand forms submitted for the IEPR: 1.091 for PG&amp;E, 1.068 for SCE, and 1.082 for SDG&amp;E. (NOTE: Loss factors subject to change based on resource mix). Also accounts for reduction in losses from federal distribution transformer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</si>
</sst>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0000000000"/>
  </numFmts>
  <fonts count="7" x14ac:knownFonts="1">
    <font>
      <sz val="11"/>
      <color theme="1"/>
      <name val="Calibri"/>
      <family val="2"/>
      <scheme val="minor"/>
    </font>
    <font>
      <b/>
      <sz val="10"/>
      <name val="Arial"/>
      <family val="2"/>
    </font>
    <font>
      <b/>
      <sz val="10"/>
      <color theme="1"/>
      <name val="Arial"/>
      <family val="2"/>
    </font>
    <font>
      <b/>
      <sz val="12"/>
      <color theme="1"/>
      <name val="Arial"/>
      <family val="2"/>
    </font>
    <font>
      <i/>
      <sz val="11"/>
      <color theme="1"/>
      <name val="Calibri"/>
      <family val="2"/>
      <scheme val="minor"/>
    </font>
    <font>
      <i/>
      <sz val="10"/>
      <color theme="1"/>
      <name val="Calibri"/>
      <family val="2"/>
      <scheme val="minor"/>
    </font>
    <font>
      <sz val="10"/>
      <name val="Times New Roman"/>
      <family val="1"/>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2">
    <xf numFmtId="0" fontId="0" fillId="0" borderId="0"/>
    <xf numFmtId="43" fontId="6" fillId="0" borderId="0" applyFont="0" applyFill="0" applyBorder="0" applyAlignment="0" applyProtection="0"/>
  </cellStyleXfs>
  <cellXfs count="18">
    <xf numFmtId="0" fontId="0" fillId="0" borderId="0" xfId="0"/>
    <xf numFmtId="0" fontId="3" fillId="0" borderId="0" xfId="0" applyFont="1"/>
    <xf numFmtId="0" fontId="2" fillId="2" borderId="0" xfId="0" applyFont="1" applyFill="1"/>
    <xf numFmtId="0" fontId="0" fillId="2" borderId="0" xfId="0" applyFill="1"/>
    <xf numFmtId="0" fontId="1" fillId="2" borderId="0" xfId="0" applyFont="1" applyFill="1" applyAlignment="1">
      <alignment horizontal="right"/>
    </xf>
    <xf numFmtId="0" fontId="0" fillId="0" borderId="0" xfId="0" applyFont="1"/>
    <xf numFmtId="1" fontId="0" fillId="0" borderId="0" xfId="0" applyNumberFormat="1"/>
    <xf numFmtId="0" fontId="4" fillId="0" borderId="0" xfId="0" applyFont="1"/>
    <xf numFmtId="0" fontId="0" fillId="2" borderId="0" xfId="0" applyFont="1" applyFill="1"/>
    <xf numFmtId="0" fontId="5" fillId="0" borderId="0" xfId="0" applyFont="1"/>
    <xf numFmtId="0" fontId="0" fillId="0" borderId="0" xfId="0" applyAlignment="1">
      <alignment horizontal="left"/>
    </xf>
    <xf numFmtId="0" fontId="0" fillId="0" borderId="0" xfId="0" quotePrefix="1" applyAlignment="1">
      <alignment horizontal="left"/>
    </xf>
    <xf numFmtId="0" fontId="0" fillId="0" borderId="0" xfId="0" applyAlignment="1">
      <alignment wrapText="1"/>
    </xf>
    <xf numFmtId="0" fontId="0" fillId="0" borderId="0" xfId="0" applyAlignment="1">
      <alignment horizontal="center"/>
    </xf>
    <xf numFmtId="0" fontId="0" fillId="0" borderId="0" xfId="0" applyAlignment="1">
      <alignment horizontal="left" vertical="top"/>
    </xf>
    <xf numFmtId="0" fontId="0" fillId="0" borderId="0" xfId="0" applyFont="1" applyAlignment="1">
      <alignment wrapText="1"/>
    </xf>
    <xf numFmtId="2" fontId="0" fillId="0" borderId="0" xfId="0" applyNumberFormat="1"/>
    <xf numFmtId="164" fontId="0" fillId="0" borderId="0" xfId="0" applyNumberFormat="1"/>
  </cellXfs>
  <cellStyles count="2">
    <cellStyle name="Comma 3"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48"/>
  <sheetViews>
    <sheetView tabSelected="1" zoomScale="80" zoomScaleNormal="80" workbookViewId="0">
      <selection activeCell="A2" sqref="A2"/>
    </sheetView>
  </sheetViews>
  <sheetFormatPr defaultRowHeight="15" x14ac:dyDescent="0.25"/>
  <cols>
    <col min="1" max="1" width="7.7109375" customWidth="1"/>
    <col min="2" max="2" width="83.42578125" customWidth="1"/>
    <col min="3" max="3" width="49.140625" customWidth="1"/>
    <col min="4" max="14" width="8.7109375" customWidth="1"/>
  </cols>
  <sheetData>
    <row r="2" spans="1:16" ht="15.75" x14ac:dyDescent="0.25">
      <c r="A2" s="1" t="s">
        <v>48</v>
      </c>
      <c r="D2">
        <v>4177.7890689019923</v>
      </c>
      <c r="E2">
        <v>4196.9032019100796</v>
      </c>
      <c r="F2">
        <v>4206.6657432426591</v>
      </c>
      <c r="G2">
        <v>4225.1756635188785</v>
      </c>
      <c r="H2">
        <v>4294.4043316231227</v>
      </c>
      <c r="I2">
        <v>4321.2360268910406</v>
      </c>
      <c r="J2">
        <v>4352.681939659672</v>
      </c>
      <c r="K2">
        <v>4373.6628758399911</v>
      </c>
      <c r="L2">
        <v>4387.8981780467793</v>
      </c>
      <c r="M2">
        <v>4379.4797830251928</v>
      </c>
      <c r="N2">
        <v>4395.8670300092053</v>
      </c>
      <c r="O2">
        <v>4396.0973823364384</v>
      </c>
      <c r="P2">
        <v>4394.3249299795107</v>
      </c>
    </row>
    <row r="4" spans="1:16" x14ac:dyDescent="0.25">
      <c r="A4" s="2" t="s">
        <v>10</v>
      </c>
      <c r="B4" s="3"/>
      <c r="C4" s="3"/>
      <c r="D4" s="3"/>
      <c r="E4" s="3"/>
      <c r="F4" s="3"/>
      <c r="G4" s="3"/>
      <c r="H4" s="3"/>
      <c r="I4" s="3"/>
      <c r="J4" s="3"/>
      <c r="K4" s="3"/>
      <c r="L4" s="3"/>
      <c r="M4" s="3"/>
      <c r="N4" s="3"/>
      <c r="O4" s="3"/>
      <c r="P4" s="3"/>
    </row>
    <row r="5" spans="1:16" x14ac:dyDescent="0.25">
      <c r="A5" s="3"/>
      <c r="B5" s="3"/>
      <c r="C5" s="3"/>
      <c r="D5" s="4">
        <v>2018</v>
      </c>
      <c r="E5" s="4">
        <v>2019</v>
      </c>
      <c r="F5" s="4">
        <v>2020</v>
      </c>
      <c r="G5" s="4">
        <v>2021</v>
      </c>
      <c r="H5" s="4">
        <v>2022</v>
      </c>
      <c r="I5" s="4">
        <v>2023</v>
      </c>
      <c r="J5" s="4">
        <v>2024</v>
      </c>
      <c r="K5" s="4">
        <v>2025</v>
      </c>
      <c r="L5" s="4">
        <v>2026</v>
      </c>
      <c r="M5" s="4">
        <v>2027</v>
      </c>
      <c r="N5" s="4">
        <v>2028</v>
      </c>
      <c r="O5" s="4">
        <v>2029</v>
      </c>
      <c r="P5" s="4">
        <v>2030</v>
      </c>
    </row>
    <row r="6" spans="1:16" ht="30" x14ac:dyDescent="0.25">
      <c r="A6" s="13">
        <v>1</v>
      </c>
      <c r="B6" s="15" t="s">
        <v>49</v>
      </c>
      <c r="C6" s="5"/>
      <c r="D6" s="6">
        <v>4426.361650467451</v>
      </c>
      <c r="E6" s="6">
        <v>4500.5720726771269</v>
      </c>
      <c r="F6" s="6">
        <v>4580.1019936272623</v>
      </c>
      <c r="G6" s="6">
        <v>4661.1276462232036</v>
      </c>
      <c r="H6" s="6">
        <v>4773.4002411003476</v>
      </c>
      <c r="I6" s="6">
        <v>4860.1840903141501</v>
      </c>
      <c r="J6" s="6">
        <v>4945.171263424766</v>
      </c>
      <c r="K6" s="6">
        <v>5025.8969101482862</v>
      </c>
      <c r="L6" s="6">
        <v>5094.3305458559753</v>
      </c>
      <c r="M6" s="6">
        <v>5156.4471436261474</v>
      </c>
      <c r="N6" s="6">
        <v>5209.2130570207155</v>
      </c>
      <c r="O6" s="6">
        <v>5263.2805245109148</v>
      </c>
      <c r="P6" s="6">
        <v>5316.0938099902105</v>
      </c>
    </row>
    <row r="7" spans="1:16" x14ac:dyDescent="0.25">
      <c r="A7" s="13">
        <v>2</v>
      </c>
      <c r="B7" s="5"/>
      <c r="C7" t="s">
        <v>4</v>
      </c>
      <c r="D7" s="6">
        <v>35</v>
      </c>
      <c r="E7" s="6">
        <v>46.684421798217343</v>
      </c>
      <c r="F7" s="6">
        <v>57.796281485670768</v>
      </c>
      <c r="G7" s="6">
        <v>71.012475830548709</v>
      </c>
      <c r="H7" s="6">
        <v>82.740397765417427</v>
      </c>
      <c r="I7" s="6">
        <v>96.399195626429744</v>
      </c>
      <c r="J7" s="6">
        <v>106.68066835648743</v>
      </c>
      <c r="K7" s="6">
        <v>118.90472373456683</v>
      </c>
      <c r="L7" s="6">
        <v>126.3188735226461</v>
      </c>
      <c r="M7" s="6">
        <v>133.25951371142708</v>
      </c>
      <c r="N7" s="6">
        <v>139.29934236735028</v>
      </c>
      <c r="O7" s="6">
        <v>147.2677693197889</v>
      </c>
      <c r="P7" s="6">
        <v>155.70389977169401</v>
      </c>
    </row>
    <row r="8" spans="1:16" x14ac:dyDescent="0.25">
      <c r="A8" s="13">
        <v>3</v>
      </c>
      <c r="B8" s="5"/>
      <c r="C8" t="s">
        <v>5</v>
      </c>
      <c r="D8" s="6">
        <v>1.1393838602785993</v>
      </c>
      <c r="E8" s="6">
        <v>1.6789092662757044</v>
      </c>
      <c r="F8" s="6">
        <v>2.2368090902010143</v>
      </c>
      <c r="G8" s="6">
        <v>2.689320852213072</v>
      </c>
      <c r="H8" s="6">
        <v>3.2118018416587781</v>
      </c>
      <c r="I8" s="6">
        <v>3.7942658593440606</v>
      </c>
      <c r="J8" s="6">
        <v>4.4034894319185129</v>
      </c>
      <c r="K8" s="6">
        <v>5.0240407088588102</v>
      </c>
      <c r="L8" s="6">
        <v>5.7022160232618209</v>
      </c>
      <c r="M8" s="6">
        <v>6.0746015925327699</v>
      </c>
      <c r="N8" s="6">
        <v>6.5250265713527247</v>
      </c>
      <c r="O8" s="6">
        <v>7.0977515386091197</v>
      </c>
      <c r="P8" s="6">
        <v>7.7458123056560879</v>
      </c>
    </row>
    <row r="9" spans="1:16" x14ac:dyDescent="0.25">
      <c r="A9" s="13">
        <v>4</v>
      </c>
      <c r="B9" s="5"/>
      <c r="C9" t="s">
        <v>13</v>
      </c>
      <c r="D9" s="6">
        <v>0</v>
      </c>
      <c r="E9" s="6">
        <v>4.7843485121760976</v>
      </c>
      <c r="F9" s="6">
        <v>9.6437691027314116</v>
      </c>
      <c r="G9" s="6">
        <v>14.615632421126993</v>
      </c>
      <c r="H9" s="6">
        <v>19.727525669184214</v>
      </c>
      <c r="I9" s="6">
        <v>24.964539217909746</v>
      </c>
      <c r="J9" s="6">
        <v>30.244495922256313</v>
      </c>
      <c r="K9" s="6">
        <v>35.654016311704261</v>
      </c>
      <c r="L9" s="6">
        <v>41.137975793551455</v>
      </c>
      <c r="M9" s="6">
        <v>46.709618236336553</v>
      </c>
      <c r="N9" s="6">
        <v>52.309304241705838</v>
      </c>
      <c r="O9" s="6">
        <v>58.133660494032128</v>
      </c>
      <c r="P9" s="6">
        <v>63.945484295271548</v>
      </c>
    </row>
    <row r="10" spans="1:16" x14ac:dyDescent="0.25">
      <c r="A10" s="13">
        <v>5</v>
      </c>
      <c r="B10" t="s">
        <v>14</v>
      </c>
      <c r="C10" s="5"/>
      <c r="D10" s="6">
        <v>363.17887761231577</v>
      </c>
      <c r="E10" s="6">
        <v>359.08865127516583</v>
      </c>
      <c r="F10" s="6">
        <v>356.30896385523556</v>
      </c>
      <c r="G10" s="6">
        <v>356.62057013375579</v>
      </c>
      <c r="H10" s="6">
        <v>362.59418494439342</v>
      </c>
      <c r="I10" s="6">
        <v>367.24727746318695</v>
      </c>
      <c r="J10" s="6">
        <v>371.706267029218</v>
      </c>
      <c r="K10" s="6">
        <v>375.62939980597457</v>
      </c>
      <c r="L10" s="6">
        <v>378.04912871207125</v>
      </c>
      <c r="M10" s="6">
        <v>379.39787094890289</v>
      </c>
      <c r="N10" s="6">
        <v>379.21080037164393</v>
      </c>
      <c r="O10" s="6">
        <v>378.29297733242765</v>
      </c>
      <c r="P10" s="6">
        <v>376.09741946953545</v>
      </c>
    </row>
    <row r="11" spans="1:16" x14ac:dyDescent="0.25">
      <c r="A11" s="13">
        <v>6</v>
      </c>
      <c r="B11" t="s">
        <v>15</v>
      </c>
      <c r="C11" s="5"/>
      <c r="D11" s="6">
        <f t="shared" ref="D11:P11" si="0">D6+D10</f>
        <v>4789.5405280797668</v>
      </c>
      <c r="E11" s="6">
        <f t="shared" si="0"/>
        <v>4859.6607239522928</v>
      </c>
      <c r="F11" s="6">
        <f t="shared" si="0"/>
        <v>4936.4109574824979</v>
      </c>
      <c r="G11" s="6">
        <f t="shared" si="0"/>
        <v>5017.7482163569593</v>
      </c>
      <c r="H11" s="6">
        <f t="shared" si="0"/>
        <v>5135.994426044741</v>
      </c>
      <c r="I11" s="6">
        <f t="shared" si="0"/>
        <v>5227.4313677773371</v>
      </c>
      <c r="J11" s="6">
        <f t="shared" si="0"/>
        <v>5316.877530453984</v>
      </c>
      <c r="K11" s="6">
        <f t="shared" si="0"/>
        <v>5401.5263099542608</v>
      </c>
      <c r="L11" s="6">
        <f t="shared" si="0"/>
        <v>5472.3796745680465</v>
      </c>
      <c r="M11" s="6">
        <f t="shared" si="0"/>
        <v>5535.8450145750503</v>
      </c>
      <c r="N11" s="6">
        <f t="shared" si="0"/>
        <v>5588.4238573923594</v>
      </c>
      <c r="O11" s="6">
        <f t="shared" si="0"/>
        <v>5641.5735018433425</v>
      </c>
      <c r="P11" s="6">
        <f t="shared" si="0"/>
        <v>5692.191229459746</v>
      </c>
    </row>
    <row r="12" spans="1:16" x14ac:dyDescent="0.25">
      <c r="A12" s="13">
        <v>7</v>
      </c>
      <c r="B12" s="5" t="s">
        <v>16</v>
      </c>
      <c r="C12" s="5"/>
      <c r="D12" s="6">
        <v>727.10133645521978</v>
      </c>
      <c r="E12" s="6">
        <v>861.27237867336225</v>
      </c>
      <c r="F12" s="6">
        <v>985.05286338293422</v>
      </c>
      <c r="G12" s="6">
        <v>1074.2967890198786</v>
      </c>
      <c r="H12" s="6">
        <v>1131.0970773248257</v>
      </c>
      <c r="I12" s="6">
        <v>1174.1801664061259</v>
      </c>
      <c r="J12" s="6">
        <v>1217.5520630433846</v>
      </c>
      <c r="K12" s="6">
        <v>1262.4969638525181</v>
      </c>
      <c r="L12" s="6">
        <v>1311.4138433625023</v>
      </c>
      <c r="M12" s="6">
        <v>1366.0130570893796</v>
      </c>
      <c r="N12" s="6">
        <v>1428.4114594452531</v>
      </c>
      <c r="O12" s="6">
        <v>1501.2619852650041</v>
      </c>
      <c r="P12" s="6">
        <v>1588.2429022287756</v>
      </c>
    </row>
    <row r="13" spans="1:16" x14ac:dyDescent="0.25">
      <c r="A13" s="13">
        <v>8</v>
      </c>
      <c r="B13" s="5"/>
      <c r="C13" t="s">
        <v>0</v>
      </c>
      <c r="D13" s="6">
        <v>574.99196193868647</v>
      </c>
      <c r="E13" s="6">
        <v>693.9914750574892</v>
      </c>
      <c r="F13" s="6">
        <v>798.87481084140143</v>
      </c>
      <c r="G13" s="6">
        <v>877.48627444548322</v>
      </c>
      <c r="H13" s="6">
        <v>923.79151585302202</v>
      </c>
      <c r="I13" s="6">
        <v>956.49291200117977</v>
      </c>
      <c r="J13" s="6">
        <v>989.63027090033916</v>
      </c>
      <c r="K13" s="6">
        <v>1024.5003543985456</v>
      </c>
      <c r="L13" s="6">
        <v>1063.5089480498016</v>
      </c>
      <c r="M13" s="6">
        <v>1108.2999029551788</v>
      </c>
      <c r="N13" s="6">
        <v>1160.9890717428048</v>
      </c>
      <c r="O13" s="6">
        <v>1224.2283974871514</v>
      </c>
      <c r="P13" s="6">
        <v>1301.6951660312479</v>
      </c>
    </row>
    <row r="14" spans="1:16" x14ac:dyDescent="0.25">
      <c r="A14" s="13">
        <v>9</v>
      </c>
      <c r="B14" s="5"/>
      <c r="C14" t="s">
        <v>7</v>
      </c>
      <c r="D14" s="6">
        <v>131.98732236533345</v>
      </c>
      <c r="E14" s="6">
        <v>132.7510117653548</v>
      </c>
      <c r="F14" s="6">
        <v>132.87204373351972</v>
      </c>
      <c r="G14" s="6">
        <v>132.97084375197113</v>
      </c>
      <c r="H14" s="6">
        <v>133.03756525511238</v>
      </c>
      <c r="I14" s="6">
        <v>133.09521604793039</v>
      </c>
      <c r="J14" s="6">
        <v>133.10895206710859</v>
      </c>
      <c r="K14" s="6">
        <v>133.06517567630374</v>
      </c>
      <c r="L14" s="6">
        <v>132.9560537703174</v>
      </c>
      <c r="M14" s="6">
        <v>132.84707890474988</v>
      </c>
      <c r="N14" s="6">
        <v>132.73825112280068</v>
      </c>
      <c r="O14" s="6">
        <v>132.62957046151027</v>
      </c>
      <c r="P14" s="6">
        <v>132.52103695185733</v>
      </c>
    </row>
    <row r="15" spans="1:16" x14ac:dyDescent="0.25">
      <c r="A15" s="13">
        <v>10</v>
      </c>
      <c r="B15" s="5"/>
      <c r="C15" t="s">
        <v>1</v>
      </c>
      <c r="D15" s="6">
        <v>20.122052151199842</v>
      </c>
      <c r="E15" s="6">
        <v>34.529891850518261</v>
      </c>
      <c r="F15" s="6">
        <v>53.306008808013075</v>
      </c>
      <c r="G15" s="6">
        <v>63.839670822424239</v>
      </c>
      <c r="H15" s="6">
        <v>74.267996216691316</v>
      </c>
      <c r="I15" s="6">
        <v>84.592038357015696</v>
      </c>
      <c r="J15" s="6">
        <v>94.812840075936847</v>
      </c>
      <c r="K15" s="6">
        <v>104.93143377766877</v>
      </c>
      <c r="L15" s="6">
        <v>114.94884154238338</v>
      </c>
      <c r="M15" s="6">
        <v>124.86607522945086</v>
      </c>
      <c r="N15" s="6">
        <v>134.68413657964763</v>
      </c>
      <c r="O15" s="6">
        <v>144.40401731634248</v>
      </c>
      <c r="P15" s="6">
        <v>154.02669924567036</v>
      </c>
    </row>
    <row r="16" spans="1:16" x14ac:dyDescent="0.25">
      <c r="A16" s="13">
        <v>11</v>
      </c>
      <c r="B16" s="5" t="s">
        <v>17</v>
      </c>
      <c r="C16" s="5"/>
      <c r="D16" s="6">
        <v>18.01836695032204</v>
      </c>
      <c r="E16" s="6">
        <v>18.797708159903884</v>
      </c>
      <c r="F16" s="6">
        <v>19.747857596467636</v>
      </c>
      <c r="G16" s="6">
        <v>21.043724585865746</v>
      </c>
      <c r="H16" s="6">
        <v>22.339263803445515</v>
      </c>
      <c r="I16" s="6">
        <v>23.032074252312285</v>
      </c>
      <c r="J16" s="6">
        <v>23.165108821205749</v>
      </c>
      <c r="K16" s="6">
        <v>23.069168665308801</v>
      </c>
      <c r="L16" s="6">
        <v>22.960549499217912</v>
      </c>
      <c r="M16" s="6">
        <v>22.840444347011584</v>
      </c>
      <c r="N16" s="6">
        <v>22.840444347011584</v>
      </c>
      <c r="O16" s="6">
        <v>22.840444347011584</v>
      </c>
      <c r="P16" s="6">
        <v>22.840444347011584</v>
      </c>
    </row>
    <row r="17" spans="1:16" x14ac:dyDescent="0.25">
      <c r="A17" s="13">
        <v>12</v>
      </c>
      <c r="B17" s="5"/>
      <c r="C17" t="s">
        <v>2</v>
      </c>
      <c r="D17" s="6">
        <v>0.25722693592872758</v>
      </c>
      <c r="E17" s="6">
        <v>0.69837214405788473</v>
      </c>
      <c r="F17" s="6">
        <v>1.0466114200000014</v>
      </c>
      <c r="G17" s="6">
        <v>1.5270782999999994</v>
      </c>
      <c r="H17" s="6">
        <v>1.9590377799999992</v>
      </c>
      <c r="I17" s="6">
        <v>2.3861135600000019</v>
      </c>
      <c r="J17" s="6">
        <v>2.542078919999998</v>
      </c>
      <c r="K17" s="6">
        <v>2.4713043799999994</v>
      </c>
      <c r="L17" s="6">
        <v>2.3901910599999994</v>
      </c>
      <c r="M17" s="6">
        <v>2.2989974600000025</v>
      </c>
      <c r="N17" s="6">
        <v>2.2989974600000025</v>
      </c>
      <c r="O17" s="6">
        <v>2.2989974600000025</v>
      </c>
      <c r="P17" s="6">
        <v>2.2989974600000025</v>
      </c>
    </row>
    <row r="18" spans="1:16" x14ac:dyDescent="0.25">
      <c r="A18" s="13">
        <v>13</v>
      </c>
      <c r="B18" s="5"/>
      <c r="C18" t="s">
        <v>3</v>
      </c>
      <c r="D18" s="6">
        <v>17.761140014393312</v>
      </c>
      <c r="E18" s="6">
        <v>18.099336015845999</v>
      </c>
      <c r="F18" s="6">
        <v>18.701246176467635</v>
      </c>
      <c r="G18" s="6">
        <v>19.516646285865747</v>
      </c>
      <c r="H18" s="6">
        <v>20.380226023445516</v>
      </c>
      <c r="I18" s="6">
        <v>20.645960692312283</v>
      </c>
      <c r="J18" s="6">
        <v>20.623029901205751</v>
      </c>
      <c r="K18" s="6">
        <v>20.597864285308802</v>
      </c>
      <c r="L18" s="6">
        <v>20.570358439217912</v>
      </c>
      <c r="M18" s="6">
        <v>20.541446887011581</v>
      </c>
      <c r="N18" s="6">
        <v>20.541446887011581</v>
      </c>
      <c r="O18" s="6">
        <v>20.541446887011581</v>
      </c>
      <c r="P18" s="6">
        <v>20.541446887011581</v>
      </c>
    </row>
    <row r="19" spans="1:16" x14ac:dyDescent="0.25">
      <c r="A19" s="13">
        <v>14</v>
      </c>
      <c r="B19" t="s">
        <v>18</v>
      </c>
      <c r="C19" s="5"/>
      <c r="D19" s="6">
        <f t="shared" ref="D19:P19" si="1">D11-D12-D16</f>
        <v>4044.4208246742246</v>
      </c>
      <c r="E19" s="6">
        <f t="shared" si="1"/>
        <v>3979.5906371190267</v>
      </c>
      <c r="F19" s="6">
        <f t="shared" si="1"/>
        <v>3931.6102365030956</v>
      </c>
      <c r="G19" s="6">
        <f t="shared" si="1"/>
        <v>3922.4077027512149</v>
      </c>
      <c r="H19" s="6">
        <f t="shared" si="1"/>
        <v>3982.5580849164699</v>
      </c>
      <c r="I19" s="6">
        <f t="shared" si="1"/>
        <v>4030.219127118899</v>
      </c>
      <c r="J19" s="6">
        <f t="shared" si="1"/>
        <v>4076.1603585893936</v>
      </c>
      <c r="K19" s="6">
        <f t="shared" si="1"/>
        <v>4115.9601774364337</v>
      </c>
      <c r="L19" s="6">
        <f t="shared" si="1"/>
        <v>4138.0052817063261</v>
      </c>
      <c r="M19" s="6">
        <f t="shared" si="1"/>
        <v>4146.9915131386588</v>
      </c>
      <c r="N19" s="6">
        <f t="shared" si="1"/>
        <v>4137.1719536000946</v>
      </c>
      <c r="O19" s="6">
        <f t="shared" si="1"/>
        <v>4117.4710722313266</v>
      </c>
      <c r="P19" s="6">
        <f t="shared" si="1"/>
        <v>4081.1078828839582</v>
      </c>
    </row>
    <row r="20" spans="1:16" x14ac:dyDescent="0.25">
      <c r="A20" s="13">
        <v>15</v>
      </c>
      <c r="B20" t="s">
        <v>19</v>
      </c>
      <c r="C20" s="5"/>
      <c r="D20" s="6">
        <v>115.3498772774451</v>
      </c>
      <c r="E20" s="6">
        <v>228.39517900029932</v>
      </c>
      <c r="F20" s="6">
        <v>317.59005264923326</v>
      </c>
      <c r="G20" s="6">
        <v>378.2784364257891</v>
      </c>
      <c r="H20" s="6">
        <v>418.98680155565989</v>
      </c>
      <c r="I20" s="6">
        <v>442.76901713670486</v>
      </c>
      <c r="J20" s="6">
        <v>470.73950660563878</v>
      </c>
      <c r="K20" s="6">
        <v>495.23298067961787</v>
      </c>
      <c r="L20" s="6">
        <v>529.96396060340157</v>
      </c>
      <c r="M20" s="6">
        <v>565.8634052337411</v>
      </c>
      <c r="N20" s="6">
        <v>625.86554193596658</v>
      </c>
      <c r="O20" s="6">
        <v>688.27898403768268</v>
      </c>
      <c r="P20" s="6">
        <v>765.80876544805687</v>
      </c>
    </row>
    <row r="21" spans="1:16" x14ac:dyDescent="0.25">
      <c r="A21" s="13">
        <v>16</v>
      </c>
      <c r="B21" s="7" t="s">
        <v>20</v>
      </c>
      <c r="C21" s="5"/>
      <c r="D21" s="6">
        <f t="shared" ref="D21:P21" si="2">D19+D20</f>
        <v>4159.7707019516693</v>
      </c>
      <c r="E21" s="6">
        <f t="shared" si="2"/>
        <v>4207.985816119326</v>
      </c>
      <c r="F21" s="6">
        <f t="shared" si="2"/>
        <v>4249.2002891523289</v>
      </c>
      <c r="G21" s="6">
        <f t="shared" si="2"/>
        <v>4300.6861391770035</v>
      </c>
      <c r="H21" s="6">
        <f t="shared" si="2"/>
        <v>4401.5448864721293</v>
      </c>
      <c r="I21" s="6">
        <f t="shared" si="2"/>
        <v>4472.9881442556034</v>
      </c>
      <c r="J21" s="6">
        <f t="shared" si="2"/>
        <v>4546.8998651950324</v>
      </c>
      <c r="K21" s="6">
        <f t="shared" si="2"/>
        <v>4611.1931581160516</v>
      </c>
      <c r="L21" s="6">
        <f t="shared" si="2"/>
        <v>4667.9692423097276</v>
      </c>
      <c r="M21" s="6">
        <f t="shared" si="2"/>
        <v>4712.8549183723999</v>
      </c>
      <c r="N21" s="6">
        <f t="shared" si="2"/>
        <v>4763.0374955360612</v>
      </c>
      <c r="O21" s="6">
        <f t="shared" si="2"/>
        <v>4805.7500562690093</v>
      </c>
      <c r="P21" s="6">
        <f t="shared" si="2"/>
        <v>4846.916648332015</v>
      </c>
    </row>
    <row r="22" spans="1:16" x14ac:dyDescent="0.25">
      <c r="A22" s="13">
        <v>17</v>
      </c>
      <c r="B22" s="5" t="s">
        <v>21</v>
      </c>
      <c r="C22" s="5"/>
      <c r="D22" s="6">
        <v>0</v>
      </c>
      <c r="E22" s="6">
        <v>33.662250693867264</v>
      </c>
      <c r="F22" s="6">
        <v>72.260763874620324</v>
      </c>
      <c r="G22" s="6">
        <v>112.21575711473814</v>
      </c>
      <c r="H22" s="6">
        <v>147.11593073395017</v>
      </c>
      <c r="I22" s="6">
        <v>206.67211961030821</v>
      </c>
      <c r="J22" s="6">
        <v>263.4448375798143</v>
      </c>
      <c r="K22" s="6">
        <v>321.11760938193237</v>
      </c>
      <c r="L22" s="6">
        <v>378.01145880458859</v>
      </c>
      <c r="M22" s="6">
        <v>449.5904631642548</v>
      </c>
      <c r="N22" s="6">
        <v>495.8169790464267</v>
      </c>
      <c r="O22" s="6">
        <v>554.18704764721394</v>
      </c>
      <c r="P22" s="6">
        <v>613.48466363266164</v>
      </c>
    </row>
    <row r="23" spans="1:16" x14ac:dyDescent="0.25">
      <c r="A23" s="13">
        <v>18</v>
      </c>
      <c r="B23" s="5" t="s">
        <v>22</v>
      </c>
      <c r="C23" s="5"/>
      <c r="D23" s="6">
        <v>0</v>
      </c>
      <c r="E23" s="6">
        <v>0</v>
      </c>
      <c r="F23" s="6">
        <v>4.7788976333580422</v>
      </c>
      <c r="G23" s="6">
        <v>12.18627232669985</v>
      </c>
      <c r="H23" s="6">
        <v>20.486741434774217</v>
      </c>
      <c r="I23" s="6">
        <v>30.73205759408529</v>
      </c>
      <c r="J23" s="6">
        <v>41.173422889535232</v>
      </c>
      <c r="K23" s="6">
        <v>51.602615223989233</v>
      </c>
      <c r="L23" s="6">
        <v>61.514119639084356</v>
      </c>
      <c r="M23" s="6">
        <v>70.931448106289963</v>
      </c>
      <c r="N23" s="6">
        <v>80.071741798613857</v>
      </c>
      <c r="O23" s="6">
        <v>89.033935489090027</v>
      </c>
      <c r="P23" s="6">
        <v>97.769323285880546</v>
      </c>
    </row>
    <row r="24" spans="1:16" x14ac:dyDescent="0.25">
      <c r="A24" s="13">
        <v>19</v>
      </c>
      <c r="B24" t="s">
        <v>23</v>
      </c>
      <c r="C24" s="5"/>
      <c r="D24" s="6">
        <f t="shared" ref="D24:P24" si="3">D19-D22-D23</f>
        <v>4044.4208246742246</v>
      </c>
      <c r="E24" s="6">
        <f t="shared" si="3"/>
        <v>3945.9283864251593</v>
      </c>
      <c r="F24" s="6">
        <f t="shared" si="3"/>
        <v>3854.5705749951171</v>
      </c>
      <c r="G24" s="6">
        <f t="shared" si="3"/>
        <v>3798.0056733097767</v>
      </c>
      <c r="H24" s="6">
        <f t="shared" si="3"/>
        <v>3814.9554127477454</v>
      </c>
      <c r="I24" s="6">
        <f t="shared" si="3"/>
        <v>3792.8149499145056</v>
      </c>
      <c r="J24" s="6">
        <f t="shared" si="3"/>
        <v>3771.5420981200441</v>
      </c>
      <c r="K24" s="6">
        <f t="shared" si="3"/>
        <v>3743.2399528305123</v>
      </c>
      <c r="L24" s="6">
        <f t="shared" si="3"/>
        <v>3698.4797032626529</v>
      </c>
      <c r="M24" s="6">
        <f t="shared" si="3"/>
        <v>3626.4696018681143</v>
      </c>
      <c r="N24" s="6">
        <f t="shared" si="3"/>
        <v>3561.2832327550541</v>
      </c>
      <c r="O24" s="6">
        <f t="shared" si="3"/>
        <v>3474.2500890950223</v>
      </c>
      <c r="P24" s="6">
        <f t="shared" si="3"/>
        <v>3369.8538959654161</v>
      </c>
    </row>
    <row r="25" spans="1:16" x14ac:dyDescent="0.25">
      <c r="A25" s="13">
        <v>20</v>
      </c>
      <c r="B25" t="s">
        <v>24</v>
      </c>
      <c r="C25" s="5"/>
      <c r="D25" s="6">
        <f>D26-D24</f>
        <v>115.34987727744556</v>
      </c>
      <c r="E25" s="6">
        <f t="shared" ref="E25:P25" si="4">E26-E24</f>
        <v>232.17710732501655</v>
      </c>
      <c r="F25" s="6">
        <f t="shared" si="4"/>
        <v>332.34731065107417</v>
      </c>
      <c r="G25" s="6">
        <f t="shared" si="4"/>
        <v>406.12626562323612</v>
      </c>
      <c r="H25" s="6">
        <f t="shared" si="4"/>
        <v>457.10965507193168</v>
      </c>
      <c r="I25" s="6">
        <f t="shared" si="4"/>
        <v>505.38900272422234</v>
      </c>
      <c r="J25" s="6">
        <f t="shared" si="4"/>
        <v>557.97473271842227</v>
      </c>
      <c r="K25" s="6">
        <f t="shared" si="4"/>
        <v>607.35375434416983</v>
      </c>
      <c r="L25" s="6">
        <f t="shared" si="4"/>
        <v>666.45792528490801</v>
      </c>
      <c r="M25" s="6">
        <f t="shared" si="4"/>
        <v>730.16973681006675</v>
      </c>
      <c r="N25" s="6">
        <f t="shared" si="4"/>
        <v>811.74335290713952</v>
      </c>
      <c r="O25" s="6">
        <f t="shared" si="4"/>
        <v>899.00684889440436</v>
      </c>
      <c r="P25" s="6">
        <f t="shared" si="4"/>
        <v>1001.6305896670829</v>
      </c>
    </row>
    <row r="26" spans="1:16" x14ac:dyDescent="0.25">
      <c r="A26" s="13">
        <v>21</v>
      </c>
      <c r="B26" s="7" t="s">
        <v>25</v>
      </c>
      <c r="C26" s="5"/>
      <c r="D26" s="6">
        <v>4159.7707019516702</v>
      </c>
      <c r="E26" s="6">
        <v>4178.1054937501758</v>
      </c>
      <c r="F26" s="6">
        <v>4186.9178856461913</v>
      </c>
      <c r="G26" s="6">
        <v>4204.1319389330129</v>
      </c>
      <c r="H26" s="6">
        <v>4272.0650678196771</v>
      </c>
      <c r="I26" s="6">
        <v>4298.203952638728</v>
      </c>
      <c r="J26" s="6">
        <v>4329.5168308384664</v>
      </c>
      <c r="K26" s="6">
        <v>4350.5937071746821</v>
      </c>
      <c r="L26" s="6">
        <v>4364.937628547561</v>
      </c>
      <c r="M26" s="6">
        <v>4356.639338678181</v>
      </c>
      <c r="N26" s="6">
        <v>4373.0265856621936</v>
      </c>
      <c r="O26" s="6">
        <v>4373.2569379894267</v>
      </c>
      <c r="P26" s="6">
        <v>4371.4844856324989</v>
      </c>
    </row>
    <row r="27" spans="1:16" x14ac:dyDescent="0.25">
      <c r="A27" t="s">
        <v>26</v>
      </c>
      <c r="B27" s="9"/>
      <c r="C27" s="5"/>
      <c r="D27" s="6"/>
      <c r="E27" s="6"/>
      <c r="F27" s="6"/>
      <c r="G27" s="6"/>
      <c r="H27" s="6"/>
      <c r="I27" s="6"/>
      <c r="J27" s="6"/>
      <c r="K27" s="6"/>
      <c r="L27" s="6"/>
      <c r="M27" s="6"/>
      <c r="N27" s="6"/>
      <c r="O27" s="6"/>
      <c r="P27" s="6"/>
    </row>
    <row r="28" spans="1:16" x14ac:dyDescent="0.25">
      <c r="A28" s="2" t="s">
        <v>11</v>
      </c>
      <c r="B28" s="8"/>
      <c r="C28" s="8"/>
      <c r="D28" s="3"/>
      <c r="E28" s="3"/>
      <c r="F28" s="3"/>
      <c r="G28" s="3"/>
      <c r="H28" s="3"/>
      <c r="I28" s="3"/>
      <c r="J28" s="3"/>
      <c r="K28" s="3"/>
      <c r="L28" s="3"/>
      <c r="M28" s="3"/>
      <c r="N28" s="3"/>
      <c r="O28" s="3"/>
      <c r="P28" s="3"/>
    </row>
    <row r="29" spans="1:16" x14ac:dyDescent="0.25">
      <c r="A29" s="2"/>
      <c r="B29" s="8"/>
      <c r="C29" s="8"/>
      <c r="D29" s="4">
        <v>2018</v>
      </c>
      <c r="E29" s="4">
        <v>2019</v>
      </c>
      <c r="F29" s="4">
        <v>2020</v>
      </c>
      <c r="G29" s="4">
        <v>2021</v>
      </c>
      <c r="H29" s="4">
        <v>2022</v>
      </c>
      <c r="I29" s="4">
        <v>2023</v>
      </c>
      <c r="J29" s="4">
        <v>2024</v>
      </c>
      <c r="K29" s="4">
        <v>2025</v>
      </c>
      <c r="L29" s="4">
        <v>2026</v>
      </c>
      <c r="M29" s="4">
        <v>2027</v>
      </c>
      <c r="N29" s="4">
        <v>2028</v>
      </c>
      <c r="O29" s="4">
        <v>2029</v>
      </c>
      <c r="P29" s="4">
        <v>2030</v>
      </c>
    </row>
    <row r="30" spans="1:16" x14ac:dyDescent="0.25">
      <c r="A30" s="13">
        <v>22</v>
      </c>
      <c r="B30" s="5" t="s">
        <v>12</v>
      </c>
      <c r="C30" s="5"/>
      <c r="D30" s="6">
        <v>21191.834952756733</v>
      </c>
      <c r="E30" s="6">
        <v>21516.132878267286</v>
      </c>
      <c r="F30" s="6">
        <v>21824.349495977192</v>
      </c>
      <c r="G30" s="6">
        <v>22184.30712235572</v>
      </c>
      <c r="H30" s="6">
        <v>22759.441235044476</v>
      </c>
      <c r="I30" s="6">
        <v>23173.452343787223</v>
      </c>
      <c r="J30" s="6">
        <v>23590.163971558901</v>
      </c>
      <c r="K30" s="6">
        <v>23954.566339023684</v>
      </c>
      <c r="L30" s="6">
        <v>24257.5422363404</v>
      </c>
      <c r="M30" s="6">
        <v>24518.815987256417</v>
      </c>
      <c r="N30" s="6">
        <v>24776.241934910864</v>
      </c>
      <c r="O30" s="6">
        <v>25019.831489028355</v>
      </c>
      <c r="P30" s="6">
        <v>25257.894880946365</v>
      </c>
    </row>
    <row r="31" spans="1:16" x14ac:dyDescent="0.25">
      <c r="A31" s="13">
        <v>23</v>
      </c>
      <c r="B31" s="5"/>
      <c r="C31" t="s">
        <v>27</v>
      </c>
      <c r="D31" s="6">
        <v>310.98738624694647</v>
      </c>
      <c r="E31" s="6">
        <v>415.51322083867905</v>
      </c>
      <c r="F31" s="6">
        <v>520.01761150353582</v>
      </c>
      <c r="G31" s="6">
        <v>640.98868249444979</v>
      </c>
      <c r="H31" s="6">
        <v>774.70248488599134</v>
      </c>
      <c r="I31" s="6">
        <v>914.32018185625759</v>
      </c>
      <c r="J31" s="6">
        <v>1032.5375875520706</v>
      </c>
      <c r="K31" s="6">
        <v>1139.9156951056423</v>
      </c>
      <c r="L31" s="6">
        <v>1221.4299321672138</v>
      </c>
      <c r="M31" s="6">
        <v>1293.7143409088781</v>
      </c>
      <c r="N31" s="6">
        <v>1374.9655605055971</v>
      </c>
      <c r="O31" s="6">
        <v>1456.9174433859307</v>
      </c>
      <c r="P31" s="6">
        <v>1543.6886558572212</v>
      </c>
    </row>
    <row r="32" spans="1:16" x14ac:dyDescent="0.25">
      <c r="A32" s="13">
        <v>24</v>
      </c>
      <c r="B32" s="5"/>
      <c r="C32" t="s">
        <v>28</v>
      </c>
      <c r="D32" s="6">
        <v>6.9695867793717623</v>
      </c>
      <c r="E32" s="6">
        <v>10.325863755472914</v>
      </c>
      <c r="F32" s="6">
        <v>13.794270959103685</v>
      </c>
      <c r="G32" s="6">
        <v>16.521610817645779</v>
      </c>
      <c r="H32" s="6">
        <v>19.626563618744985</v>
      </c>
      <c r="I32" s="6">
        <v>23.007817553126177</v>
      </c>
      <c r="J32" s="6">
        <v>26.562246076323504</v>
      </c>
      <c r="K32" s="6">
        <v>30.129612969084086</v>
      </c>
      <c r="L32" s="6">
        <v>33.996249375759625</v>
      </c>
      <c r="M32" s="6">
        <v>35.556302875340805</v>
      </c>
      <c r="N32" s="6">
        <v>37.529684604247016</v>
      </c>
      <c r="O32" s="6">
        <v>40.16685048153267</v>
      </c>
      <c r="P32" s="6">
        <v>43.329699985721092</v>
      </c>
    </row>
    <row r="33" spans="1:16" x14ac:dyDescent="0.25">
      <c r="A33" s="13">
        <v>25</v>
      </c>
      <c r="B33" s="5"/>
      <c r="C33" t="s">
        <v>29</v>
      </c>
      <c r="D33" s="6">
        <v>6.3983278871019138</v>
      </c>
      <c r="E33" s="6">
        <v>12.873087315992962</v>
      </c>
      <c r="F33" s="6">
        <v>19.341739877590953</v>
      </c>
      <c r="G33" s="6">
        <v>25.771995139542014</v>
      </c>
      <c r="H33" s="6">
        <v>32.441016472148476</v>
      </c>
      <c r="I33" s="6">
        <v>39.16495762953582</v>
      </c>
      <c r="J33" s="6">
        <v>45.791479642703962</v>
      </c>
      <c r="K33" s="6">
        <v>52.383514026832927</v>
      </c>
      <c r="L33" s="6">
        <v>59.00373670557201</v>
      </c>
      <c r="M33" s="6">
        <v>65.620067230449422</v>
      </c>
      <c r="N33" s="6">
        <v>72.300045996560584</v>
      </c>
      <c r="O33" s="6">
        <v>78.953974108088005</v>
      </c>
      <c r="P33" s="6">
        <v>85.609268239964877</v>
      </c>
    </row>
    <row r="34" spans="1:16" x14ac:dyDescent="0.25">
      <c r="A34" s="13">
        <v>26</v>
      </c>
      <c r="B34" s="5" t="s">
        <v>30</v>
      </c>
      <c r="C34" s="5"/>
      <c r="D34" s="6">
        <v>2598.7499883148985</v>
      </c>
      <c r="E34" s="6">
        <v>2972.6993374481467</v>
      </c>
      <c r="F34" s="6">
        <v>3298.0930605481162</v>
      </c>
      <c r="G34" s="6">
        <v>3542.7029713483203</v>
      </c>
      <c r="H34" s="6">
        <v>3687.0770413016789</v>
      </c>
      <c r="I34" s="6">
        <v>3789.6774834603311</v>
      </c>
      <c r="J34" s="6">
        <v>3893.2515191911202</v>
      </c>
      <c r="K34" s="6">
        <v>4001.6729541260352</v>
      </c>
      <c r="L34" s="6">
        <v>4122.2470149688306</v>
      </c>
      <c r="M34" s="6">
        <v>4260.6376950917365</v>
      </c>
      <c r="N34" s="6">
        <v>4423.1529608032679</v>
      </c>
      <c r="O34" s="6">
        <v>4618.0498819097793</v>
      </c>
      <c r="P34" s="6">
        <v>4856.6032846511316</v>
      </c>
    </row>
    <row r="35" spans="1:16" x14ac:dyDescent="0.25">
      <c r="A35" s="13">
        <v>27</v>
      </c>
      <c r="B35" s="5"/>
      <c r="C35" t="s">
        <v>31</v>
      </c>
      <c r="D35" s="6">
        <v>1763.0486957224978</v>
      </c>
      <c r="E35" s="6">
        <v>2127.9267293011467</v>
      </c>
      <c r="F35" s="6">
        <v>2449.5215351370048</v>
      </c>
      <c r="G35" s="6">
        <v>2690.5611453407932</v>
      </c>
      <c r="H35" s="6">
        <v>2832.5429483444714</v>
      </c>
      <c r="I35" s="6">
        <v>2932.8124436482376</v>
      </c>
      <c r="J35" s="6">
        <v>3034.4186942641045</v>
      </c>
      <c r="K35" s="6">
        <v>3141.3378501840662</v>
      </c>
      <c r="L35" s="6">
        <v>3260.9465659771217</v>
      </c>
      <c r="M35" s="6">
        <v>3398.2852417384902</v>
      </c>
      <c r="N35" s="6">
        <v>3559.8415354934837</v>
      </c>
      <c r="O35" s="6">
        <v>3753.7468735716352</v>
      </c>
      <c r="P35" s="6">
        <v>3991.276603175178</v>
      </c>
    </row>
    <row r="36" spans="1:16" x14ac:dyDescent="0.25">
      <c r="A36" s="13">
        <v>28</v>
      </c>
      <c r="B36" s="5"/>
      <c r="C36" t="s">
        <v>32</v>
      </c>
      <c r="D36" s="6">
        <f t="shared" ref="D36:P36" si="5">D34-D35</f>
        <v>835.7012925924007</v>
      </c>
      <c r="E36" s="6">
        <f t="shared" si="5"/>
        <v>844.77260814700003</v>
      </c>
      <c r="F36" s="6">
        <f t="shared" si="5"/>
        <v>848.57152541111145</v>
      </c>
      <c r="G36" s="6">
        <f t="shared" si="5"/>
        <v>852.14182600752702</v>
      </c>
      <c r="H36" s="6">
        <f t="shared" si="5"/>
        <v>854.53409295720758</v>
      </c>
      <c r="I36" s="6">
        <f t="shared" si="5"/>
        <v>856.86503981209353</v>
      </c>
      <c r="J36" s="6">
        <f t="shared" si="5"/>
        <v>858.83282492701574</v>
      </c>
      <c r="K36" s="6">
        <f t="shared" si="5"/>
        <v>860.33510394196901</v>
      </c>
      <c r="L36" s="6">
        <f t="shared" si="5"/>
        <v>861.30044899170889</v>
      </c>
      <c r="M36" s="6">
        <f t="shared" si="5"/>
        <v>862.35245335324635</v>
      </c>
      <c r="N36" s="6">
        <f t="shared" si="5"/>
        <v>863.31142530978423</v>
      </c>
      <c r="O36" s="6">
        <f t="shared" si="5"/>
        <v>864.30300833814408</v>
      </c>
      <c r="P36" s="6">
        <f t="shared" si="5"/>
        <v>865.32668147595359</v>
      </c>
    </row>
    <row r="37" spans="1:16" x14ac:dyDescent="0.25">
      <c r="A37" s="13">
        <v>29</v>
      </c>
      <c r="B37" s="7" t="s">
        <v>33</v>
      </c>
      <c r="C37" s="5"/>
      <c r="D37" s="6">
        <f t="shared" ref="D37:P37" si="6">D30-D34</f>
        <v>18593.084964441834</v>
      </c>
      <c r="E37" s="6">
        <f t="shared" si="6"/>
        <v>18543.43354081914</v>
      </c>
      <c r="F37" s="6">
        <f t="shared" si="6"/>
        <v>18526.256435429077</v>
      </c>
      <c r="G37" s="6">
        <f t="shared" si="6"/>
        <v>18641.604151007399</v>
      </c>
      <c r="H37" s="6">
        <f t="shared" si="6"/>
        <v>19072.364193742796</v>
      </c>
      <c r="I37" s="6">
        <f t="shared" si="6"/>
        <v>19383.774860326892</v>
      </c>
      <c r="J37" s="6">
        <f t="shared" si="6"/>
        <v>19696.912452367782</v>
      </c>
      <c r="K37" s="6">
        <f t="shared" si="6"/>
        <v>19952.893384897649</v>
      </c>
      <c r="L37" s="6">
        <f t="shared" si="6"/>
        <v>20135.295221371569</v>
      </c>
      <c r="M37" s="6">
        <f t="shared" si="6"/>
        <v>20258.178292164681</v>
      </c>
      <c r="N37" s="6">
        <f t="shared" si="6"/>
        <v>20353.088974107595</v>
      </c>
      <c r="O37" s="6">
        <f t="shared" si="6"/>
        <v>20401.781607118573</v>
      </c>
      <c r="P37" s="6">
        <f t="shared" si="6"/>
        <v>20401.291596295232</v>
      </c>
    </row>
    <row r="38" spans="1:16" x14ac:dyDescent="0.25">
      <c r="A38" s="13">
        <v>30</v>
      </c>
      <c r="B38" t="s">
        <v>14</v>
      </c>
      <c r="C38" s="5"/>
      <c r="D38" s="6">
        <v>1519.7540387823276</v>
      </c>
      <c r="E38" s="6">
        <v>1513.9567631807097</v>
      </c>
      <c r="F38" s="6">
        <v>1510.7787775388729</v>
      </c>
      <c r="G38" s="6">
        <v>1518.396696399662</v>
      </c>
      <c r="H38" s="6">
        <v>1551.7075862415666</v>
      </c>
      <c r="I38" s="6">
        <v>1575.2424726043548</v>
      </c>
      <c r="J38" s="6">
        <v>1598.8535573578258</v>
      </c>
      <c r="K38" s="6">
        <v>1617.7539805539272</v>
      </c>
      <c r="L38" s="6">
        <v>1630.6168418182408</v>
      </c>
      <c r="M38" s="6">
        <v>1638.4029030397344</v>
      </c>
      <c r="N38" s="6">
        <v>1643.6458622206158</v>
      </c>
      <c r="O38" s="6">
        <v>1644.834221554265</v>
      </c>
      <c r="P38" s="6">
        <v>1641.6886211306401</v>
      </c>
    </row>
    <row r="39" spans="1:16" x14ac:dyDescent="0.25">
      <c r="A39" s="13">
        <v>31</v>
      </c>
      <c r="B39" s="7" t="s">
        <v>39</v>
      </c>
      <c r="C39" s="5"/>
      <c r="D39" s="6">
        <f t="shared" ref="D39:P39" si="7">D37+D38</f>
        <v>20112.839003224162</v>
      </c>
      <c r="E39" s="6">
        <f t="shared" si="7"/>
        <v>20057.390303999851</v>
      </c>
      <c r="F39" s="6">
        <f t="shared" si="7"/>
        <v>20037.035212967949</v>
      </c>
      <c r="G39" s="6">
        <f t="shared" si="7"/>
        <v>20160.00084740706</v>
      </c>
      <c r="H39" s="6">
        <f t="shared" si="7"/>
        <v>20624.071779984362</v>
      </c>
      <c r="I39" s="6">
        <f t="shared" si="7"/>
        <v>20959.017332931246</v>
      </c>
      <c r="J39" s="6">
        <f t="shared" si="7"/>
        <v>21295.766009725608</v>
      </c>
      <c r="K39" s="6">
        <f t="shared" si="7"/>
        <v>21570.647365451576</v>
      </c>
      <c r="L39" s="6">
        <f t="shared" si="7"/>
        <v>21765.912063189811</v>
      </c>
      <c r="M39" s="6">
        <f t="shared" si="7"/>
        <v>21896.581195204417</v>
      </c>
      <c r="N39" s="6">
        <f t="shared" si="7"/>
        <v>21996.734836328211</v>
      </c>
      <c r="O39" s="6">
        <f t="shared" si="7"/>
        <v>22046.615828672839</v>
      </c>
      <c r="P39" s="6">
        <f t="shared" si="7"/>
        <v>22042.980217425873</v>
      </c>
    </row>
    <row r="40" spans="1:16" x14ac:dyDescent="0.25">
      <c r="A40" s="13">
        <v>32</v>
      </c>
      <c r="B40" s="5" t="s">
        <v>34</v>
      </c>
      <c r="C40" s="5"/>
      <c r="D40" s="6">
        <v>161.97405110323973</v>
      </c>
      <c r="E40" s="6">
        <v>341.05372233729764</v>
      </c>
      <c r="F40" s="6">
        <v>529.10325882049472</v>
      </c>
      <c r="G40" s="6">
        <v>726.55498522993059</v>
      </c>
      <c r="H40" s="6">
        <v>926.33705829735743</v>
      </c>
      <c r="I40" s="6">
        <v>1168.5212003177803</v>
      </c>
      <c r="J40" s="6">
        <v>1396.0897034851287</v>
      </c>
      <c r="K40" s="6">
        <v>1627.36968066795</v>
      </c>
      <c r="L40" s="6">
        <v>1860.4583126338071</v>
      </c>
      <c r="M40" s="6">
        <v>2097.7747127721564</v>
      </c>
      <c r="N40" s="6">
        <v>2332.4966881451505</v>
      </c>
      <c r="O40" s="6">
        <v>2565.7312358559693</v>
      </c>
      <c r="P40" s="6">
        <v>2803.3493058276335</v>
      </c>
    </row>
    <row r="41" spans="1:16" x14ac:dyDescent="0.25">
      <c r="A41" s="13">
        <v>33</v>
      </c>
      <c r="B41" s="5" t="s">
        <v>35</v>
      </c>
      <c r="C41" s="5"/>
      <c r="D41" s="6">
        <f>D40*1.082</f>
        <v>175.25592329370539</v>
      </c>
      <c r="E41" s="6">
        <f t="shared" ref="E41:P41" si="8">E40*1.082</f>
        <v>369.02012756895607</v>
      </c>
      <c r="F41" s="6">
        <f t="shared" si="8"/>
        <v>572.48972604377536</v>
      </c>
      <c r="G41" s="6">
        <f t="shared" si="8"/>
        <v>786.132494018785</v>
      </c>
      <c r="H41" s="6">
        <f t="shared" si="8"/>
        <v>1002.2966970777408</v>
      </c>
      <c r="I41" s="6">
        <f t="shared" si="8"/>
        <v>1264.3399387438383</v>
      </c>
      <c r="J41" s="6">
        <f t="shared" si="8"/>
        <v>1510.5690591709092</v>
      </c>
      <c r="K41" s="6">
        <f t="shared" si="8"/>
        <v>1760.8139944827219</v>
      </c>
      <c r="L41" s="6">
        <f t="shared" si="8"/>
        <v>2013.0158942697794</v>
      </c>
      <c r="M41" s="6">
        <f t="shared" si="8"/>
        <v>2269.7922392194732</v>
      </c>
      <c r="N41" s="6">
        <f t="shared" si="8"/>
        <v>2523.7614165730529</v>
      </c>
      <c r="O41" s="6">
        <f t="shared" si="8"/>
        <v>2776.1211971961588</v>
      </c>
      <c r="P41" s="6">
        <f t="shared" si="8"/>
        <v>3033.2239489054996</v>
      </c>
    </row>
    <row r="42" spans="1:16" x14ac:dyDescent="0.25">
      <c r="A42" s="13">
        <v>34</v>
      </c>
      <c r="B42" s="5" t="s">
        <v>36</v>
      </c>
      <c r="C42" s="5"/>
      <c r="D42" s="6"/>
      <c r="E42" s="6"/>
      <c r="F42" s="6">
        <v>13.542629626620965</v>
      </c>
      <c r="G42" s="6">
        <v>34.533941781396834</v>
      </c>
      <c r="H42" s="6">
        <v>58.056140305426197</v>
      </c>
      <c r="I42" s="6">
        <v>87.089723528612467</v>
      </c>
      <c r="J42" s="6">
        <v>116.67887856836523</v>
      </c>
      <c r="K42" s="6">
        <v>146.23353738851301</v>
      </c>
      <c r="L42" s="6">
        <v>174.32115165321466</v>
      </c>
      <c r="M42" s="6">
        <v>201.00835051961576</v>
      </c>
      <c r="N42" s="6">
        <v>226.91047725479484</v>
      </c>
      <c r="O42" s="6">
        <v>252.30789714195771</v>
      </c>
      <c r="P42" s="6">
        <v>277.06258549331824</v>
      </c>
    </row>
    <row r="43" spans="1:16" x14ac:dyDescent="0.25">
      <c r="A43" s="13">
        <v>35</v>
      </c>
      <c r="B43" s="5" t="s">
        <v>37</v>
      </c>
      <c r="C43" s="5"/>
      <c r="D43" s="6"/>
      <c r="E43" s="6"/>
      <c r="F43" s="6">
        <f>F42*1.082</f>
        <v>14.653125256003884</v>
      </c>
      <c r="G43" s="6">
        <f t="shared" ref="G43:P43" si="9">G42*1.082</f>
        <v>37.365725007471376</v>
      </c>
      <c r="H43" s="6">
        <f t="shared" si="9"/>
        <v>62.816743810471152</v>
      </c>
      <c r="I43" s="6">
        <f t="shared" si="9"/>
        <v>94.231080857958702</v>
      </c>
      <c r="J43" s="6">
        <f t="shared" si="9"/>
        <v>126.24654661097119</v>
      </c>
      <c r="K43" s="6">
        <f t="shared" si="9"/>
        <v>158.22468745437109</v>
      </c>
      <c r="L43" s="6">
        <f t="shared" si="9"/>
        <v>188.61548608877828</v>
      </c>
      <c r="M43" s="6">
        <f t="shared" si="9"/>
        <v>217.49103526222427</v>
      </c>
      <c r="N43" s="6">
        <f t="shared" si="9"/>
        <v>245.51713638968803</v>
      </c>
      <c r="O43" s="6">
        <f t="shared" si="9"/>
        <v>272.99714470759824</v>
      </c>
      <c r="P43" s="6">
        <f t="shared" si="9"/>
        <v>299.78171750377038</v>
      </c>
    </row>
    <row r="44" spans="1:16" x14ac:dyDescent="0.25">
      <c r="A44" s="13">
        <v>36</v>
      </c>
      <c r="B44" s="7" t="s">
        <v>38</v>
      </c>
      <c r="C44" s="5"/>
      <c r="D44" s="6">
        <f t="shared" ref="D44:P44" si="10">D37-D40-D42</f>
        <v>18431.110913338594</v>
      </c>
      <c r="E44" s="6">
        <f t="shared" si="10"/>
        <v>18202.379818481841</v>
      </c>
      <c r="F44" s="6">
        <f t="shared" si="10"/>
        <v>17983.610546981963</v>
      </c>
      <c r="G44" s="6">
        <f t="shared" si="10"/>
        <v>17880.515223996073</v>
      </c>
      <c r="H44" s="6">
        <f t="shared" si="10"/>
        <v>18087.970995140011</v>
      </c>
      <c r="I44" s="6">
        <f t="shared" si="10"/>
        <v>18128.163936480498</v>
      </c>
      <c r="J44" s="6">
        <f t="shared" si="10"/>
        <v>18184.143870314289</v>
      </c>
      <c r="K44" s="6">
        <f t="shared" si="10"/>
        <v>18179.290166841183</v>
      </c>
      <c r="L44" s="6">
        <f t="shared" si="10"/>
        <v>18100.515757084548</v>
      </c>
      <c r="M44" s="6">
        <f t="shared" si="10"/>
        <v>17959.395228872909</v>
      </c>
      <c r="N44" s="6">
        <f t="shared" si="10"/>
        <v>17793.68180870765</v>
      </c>
      <c r="O44" s="6">
        <f t="shared" si="10"/>
        <v>17583.742474120649</v>
      </c>
      <c r="P44" s="6">
        <f t="shared" si="10"/>
        <v>17320.879704974283</v>
      </c>
    </row>
    <row r="45" spans="1:16" x14ac:dyDescent="0.25">
      <c r="A45" s="13">
        <v>37</v>
      </c>
      <c r="B45" s="7" t="s">
        <v>40</v>
      </c>
      <c r="C45" s="5"/>
      <c r="D45" s="6">
        <f t="shared" ref="D45:P45" si="11">D39-D41-D43</f>
        <v>19937.583079930457</v>
      </c>
      <c r="E45" s="6">
        <f t="shared" si="11"/>
        <v>19688.370176430893</v>
      </c>
      <c r="F45" s="6">
        <f t="shared" si="11"/>
        <v>19449.892361668168</v>
      </c>
      <c r="G45" s="6">
        <f t="shared" si="11"/>
        <v>19336.502628380804</v>
      </c>
      <c r="H45" s="6">
        <f t="shared" si="11"/>
        <v>19558.958339096149</v>
      </c>
      <c r="I45" s="6">
        <f t="shared" si="11"/>
        <v>19600.446313329448</v>
      </c>
      <c r="J45" s="6">
        <f t="shared" si="11"/>
        <v>19658.950403943727</v>
      </c>
      <c r="K45" s="6">
        <f t="shared" si="11"/>
        <v>19651.608683514482</v>
      </c>
      <c r="L45" s="6">
        <f t="shared" si="11"/>
        <v>19564.280682831253</v>
      </c>
      <c r="M45" s="6">
        <f t="shared" si="11"/>
        <v>19409.297920722718</v>
      </c>
      <c r="N45" s="6">
        <f t="shared" si="11"/>
        <v>19227.456283365471</v>
      </c>
      <c r="O45" s="6">
        <f t="shared" si="11"/>
        <v>18997.49748676908</v>
      </c>
      <c r="P45" s="6">
        <f t="shared" si="11"/>
        <v>18709.974551016603</v>
      </c>
    </row>
    <row r="46" spans="1:16" x14ac:dyDescent="0.25">
      <c r="A46" t="s">
        <v>8</v>
      </c>
    </row>
    <row r="47" spans="1:16" x14ac:dyDescent="0.25">
      <c r="D47" s="16"/>
      <c r="E47" s="16"/>
      <c r="F47" s="16"/>
      <c r="G47" s="16"/>
      <c r="H47" s="16"/>
      <c r="I47" s="16"/>
      <c r="J47" s="16"/>
      <c r="K47" s="16"/>
      <c r="L47" s="16"/>
      <c r="M47" s="16"/>
      <c r="N47" s="16"/>
      <c r="O47" s="16"/>
      <c r="P47" s="16"/>
    </row>
    <row r="48" spans="1:16" x14ac:dyDescent="0.25">
      <c r="D48" s="17"/>
      <c r="E48" s="17"/>
      <c r="F48" s="17"/>
      <c r="G48" s="17"/>
      <c r="H48" s="17"/>
      <c r="I48" s="17"/>
      <c r="J48" s="17"/>
      <c r="K48" s="17"/>
      <c r="L48" s="17"/>
      <c r="M48" s="17"/>
      <c r="N48" s="17"/>
      <c r="O48" s="17"/>
      <c r="P48" s="17"/>
    </row>
  </sheetData>
  <pageMargins left="0.25" right="0.25" top="0.75" bottom="0.75" header="0.3" footer="0.3"/>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topLeftCell="A13" workbookViewId="0">
      <selection activeCell="A30" sqref="A30"/>
    </sheetView>
  </sheetViews>
  <sheetFormatPr defaultRowHeight="15" x14ac:dyDescent="0.25"/>
  <cols>
    <col min="1" max="1" width="163.5703125" customWidth="1"/>
  </cols>
  <sheetData>
    <row r="1" spans="1:1" x14ac:dyDescent="0.25">
      <c r="A1" t="s">
        <v>53</v>
      </c>
    </row>
    <row r="2" spans="1:1" x14ac:dyDescent="0.25">
      <c r="A2" t="s">
        <v>41</v>
      </c>
    </row>
    <row r="3" spans="1:1" x14ac:dyDescent="0.25">
      <c r="A3" t="s">
        <v>50</v>
      </c>
    </row>
    <row r="4" spans="1:1" x14ac:dyDescent="0.25">
      <c r="A4" s="11" t="s">
        <v>42</v>
      </c>
    </row>
    <row r="5" spans="1:1" ht="30" x14ac:dyDescent="0.25">
      <c r="A5" s="12" t="s">
        <v>54</v>
      </c>
    </row>
    <row r="6" spans="1:1" x14ac:dyDescent="0.25">
      <c r="A6" s="10">
        <v>6</v>
      </c>
    </row>
    <row r="7" spans="1:1" x14ac:dyDescent="0.25">
      <c r="A7" s="10">
        <v>7</v>
      </c>
    </row>
    <row r="8" spans="1:1" x14ac:dyDescent="0.25">
      <c r="A8" s="10">
        <v>8</v>
      </c>
    </row>
    <row r="9" spans="1:1" x14ac:dyDescent="0.25">
      <c r="A9" s="10">
        <v>9</v>
      </c>
    </row>
    <row r="10" spans="1:1" x14ac:dyDescent="0.25">
      <c r="A10" s="10">
        <v>10</v>
      </c>
    </row>
    <row r="11" spans="1:1" x14ac:dyDescent="0.25">
      <c r="A11" s="10" t="s">
        <v>9</v>
      </c>
    </row>
    <row r="12" spans="1:1" ht="30" x14ac:dyDescent="0.25">
      <c r="A12" s="12" t="s">
        <v>51</v>
      </c>
    </row>
    <row r="13" spans="1:1" x14ac:dyDescent="0.25">
      <c r="A13" t="s">
        <v>6</v>
      </c>
    </row>
    <row r="14" spans="1:1" x14ac:dyDescent="0.25">
      <c r="A14" s="10">
        <v>14</v>
      </c>
    </row>
    <row r="15" spans="1:1" x14ac:dyDescent="0.25">
      <c r="A15" s="10" t="s">
        <v>43</v>
      </c>
    </row>
    <row r="16" spans="1:1" x14ac:dyDescent="0.25">
      <c r="A16" s="10">
        <v>16</v>
      </c>
    </row>
    <row r="17" spans="1:1" x14ac:dyDescent="0.25">
      <c r="A17" s="10" t="s">
        <v>52</v>
      </c>
    </row>
    <row r="18" spans="1:1" ht="14.25" customHeight="1" x14ac:dyDescent="0.25">
      <c r="A18" s="10">
        <v>18</v>
      </c>
    </row>
    <row r="19" spans="1:1" ht="14.25" customHeight="1" x14ac:dyDescent="0.25">
      <c r="A19" s="10">
        <v>19</v>
      </c>
    </row>
    <row r="20" spans="1:1" ht="14.25" customHeight="1" x14ac:dyDescent="0.25">
      <c r="A20" s="10" t="s">
        <v>44</v>
      </c>
    </row>
    <row r="21" spans="1:1" ht="14.25" customHeight="1" x14ac:dyDescent="0.25">
      <c r="A21" s="14">
        <v>21</v>
      </c>
    </row>
    <row r="22" spans="1:1" ht="30" x14ac:dyDescent="0.25">
      <c r="A22" s="12" t="s">
        <v>45</v>
      </c>
    </row>
    <row r="23" spans="1:1" x14ac:dyDescent="0.25">
      <c r="A23" s="10">
        <v>23</v>
      </c>
    </row>
    <row r="24" spans="1:1" x14ac:dyDescent="0.25">
      <c r="A24" s="10" t="s">
        <v>46</v>
      </c>
    </row>
    <row r="25" spans="1:1" x14ac:dyDescent="0.25">
      <c r="A25" s="10" t="s">
        <v>47</v>
      </c>
    </row>
    <row r="26" spans="1:1" x14ac:dyDescent="0.25">
      <c r="A26" s="10">
        <v>26</v>
      </c>
    </row>
    <row r="27" spans="1:1" x14ac:dyDescent="0.25">
      <c r="A27" s="10">
        <v>27</v>
      </c>
    </row>
    <row r="28" spans="1:1" x14ac:dyDescent="0.25">
      <c r="A28" s="10">
        <v>28</v>
      </c>
    </row>
    <row r="29" spans="1:1" x14ac:dyDescent="0.25">
      <c r="A29" s="10">
        <v>29</v>
      </c>
    </row>
    <row r="30" spans="1:1" ht="45" x14ac:dyDescent="0.25">
      <c r="A30" s="12" t="s">
        <v>55</v>
      </c>
    </row>
    <row r="31" spans="1:1" x14ac:dyDescent="0.25">
      <c r="A31" s="10">
        <v>31</v>
      </c>
    </row>
    <row r="32" spans="1:1" x14ac:dyDescent="0.25">
      <c r="A32" s="10">
        <v>32</v>
      </c>
    </row>
    <row r="33" spans="1:1" x14ac:dyDescent="0.25">
      <c r="A33" s="10">
        <v>33</v>
      </c>
    </row>
    <row r="34" spans="1:1" x14ac:dyDescent="0.25">
      <c r="A34" s="10">
        <v>34</v>
      </c>
    </row>
    <row r="35" spans="1:1" x14ac:dyDescent="0.25">
      <c r="A35" s="10">
        <v>35</v>
      </c>
    </row>
    <row r="36" spans="1:1" x14ac:dyDescent="0.25">
      <c r="A36" s="10">
        <v>36</v>
      </c>
    </row>
    <row r="37" spans="1:1" x14ac:dyDescent="0.25">
      <c r="A37" s="10">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Mid Baseline-Mid AAEE</vt:lpstr>
      <vt:lpstr>Notes</vt:lpstr>
      <vt:lpstr>'Mid Baseline-Mid AAEE'!Print_Area</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ckavalec</dc:creator>
  <cp:lastModifiedBy>chris</cp:lastModifiedBy>
  <cp:lastPrinted>2015-08-05T21:56:54Z</cp:lastPrinted>
  <dcterms:created xsi:type="dcterms:W3CDTF">2015-08-04T22:14:21Z</dcterms:created>
  <dcterms:modified xsi:type="dcterms:W3CDTF">2019-01-07T05:18:49Z</dcterms:modified>
</cp:coreProperties>
</file>