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chris\cedu2018\HourlyLoadModel\output\adjusted2\For Posting\"/>
    </mc:Choice>
  </mc:AlternateContent>
  <xr:revisionPtr revIDLastSave="0" documentId="13_ncr:1_{9A5E15F4-3A53-4B75-A1C6-947F3F90F673}" xr6:coauthVersionLast="40" xr6:coauthVersionMax="40" xr10:uidLastSave="{00000000-0000-0000-0000-000000000000}"/>
  <bookViews>
    <workbookView xWindow="0" yWindow="0" windowWidth="24000" windowHeight="8325" xr2:uid="{00000000-000D-0000-FFFF-FFFF00000000}"/>
  </bookViews>
  <sheets>
    <sheet name="Mid Baseline-Mid AAEE" sheetId="3" r:id="rId1"/>
    <sheet name="Notes" sheetId="2" r:id="rId2"/>
  </sheets>
  <definedNames>
    <definedName name="_xlnm.Print_Area" localSheetId="0">'Mid Baseline-Mid AAEE'!$A$1:$N$43</definedName>
  </definedNames>
  <calcPr calcId="181029"/>
</workbook>
</file>

<file path=xl/calcChain.xml><?xml version="1.0" encoding="utf-8"?>
<calcChain xmlns="http://schemas.openxmlformats.org/spreadsheetml/2006/main">
  <c r="D36" i="3" l="1"/>
  <c r="D37" i="3"/>
  <c r="D44" i="3" s="1"/>
  <c r="D41" i="3"/>
  <c r="D39" i="3" l="1"/>
  <c r="D45" i="3"/>
  <c r="E17" i="3" l="1"/>
  <c r="F17" i="3"/>
  <c r="G17" i="3"/>
  <c r="H17" i="3"/>
  <c r="I17" i="3"/>
  <c r="J17" i="3"/>
  <c r="K17" i="3"/>
  <c r="L17" i="3"/>
  <c r="M17" i="3"/>
  <c r="N17" i="3"/>
  <c r="O17" i="3"/>
  <c r="P17" i="3"/>
  <c r="D17" i="3"/>
  <c r="O14" i="3" l="1"/>
  <c r="P14" i="3"/>
  <c r="O11" i="3"/>
  <c r="O19" i="3" s="1"/>
  <c r="O24" i="3" s="1"/>
  <c r="P11" i="3"/>
  <c r="P19" i="3" s="1"/>
  <c r="P24" i="3" s="1"/>
  <c r="P21" i="3" l="1"/>
  <c r="O21" i="3"/>
  <c r="G43" i="3"/>
  <c r="H43" i="3"/>
  <c r="I43" i="3"/>
  <c r="J43" i="3"/>
  <c r="K43" i="3"/>
  <c r="L43" i="3"/>
  <c r="M43" i="3"/>
  <c r="N43" i="3"/>
  <c r="O43" i="3"/>
  <c r="P43" i="3"/>
  <c r="F43" i="3"/>
  <c r="E41" i="3"/>
  <c r="F41" i="3"/>
  <c r="G41" i="3"/>
  <c r="H41" i="3"/>
  <c r="I41" i="3"/>
  <c r="J41" i="3"/>
  <c r="K41" i="3"/>
  <c r="L41" i="3"/>
  <c r="M41" i="3"/>
  <c r="N41" i="3"/>
  <c r="O41" i="3"/>
  <c r="P41" i="3"/>
  <c r="P37" i="3"/>
  <c r="P39" i="3" s="1"/>
  <c r="O37" i="3"/>
  <c r="O39" i="3" s="1"/>
  <c r="N37" i="3"/>
  <c r="N44" i="3" s="1"/>
  <c r="M37" i="3"/>
  <c r="M39" i="3" s="1"/>
  <c r="L37" i="3"/>
  <c r="L39" i="3" s="1"/>
  <c r="K37" i="3"/>
  <c r="K39" i="3" s="1"/>
  <c r="J37" i="3"/>
  <c r="J44" i="3" s="1"/>
  <c r="I37" i="3"/>
  <c r="I39" i="3" s="1"/>
  <c r="H37" i="3"/>
  <c r="H39" i="3" s="1"/>
  <c r="G37" i="3"/>
  <c r="G39" i="3" s="1"/>
  <c r="F37" i="3"/>
  <c r="F44" i="3" s="1"/>
  <c r="E37" i="3"/>
  <c r="E39" i="3" s="1"/>
  <c r="P36" i="3"/>
  <c r="O36" i="3"/>
  <c r="N36" i="3"/>
  <c r="M36" i="3"/>
  <c r="L36" i="3"/>
  <c r="K36" i="3"/>
  <c r="J36" i="3"/>
  <c r="I36" i="3"/>
  <c r="H36" i="3"/>
  <c r="G36" i="3"/>
  <c r="F36" i="3"/>
  <c r="E36" i="3"/>
  <c r="E45" i="3" l="1"/>
  <c r="H45" i="3"/>
  <c r="P45" i="3"/>
  <c r="L45" i="3"/>
  <c r="I45" i="3"/>
  <c r="M45" i="3"/>
  <c r="G45" i="3"/>
  <c r="K45" i="3"/>
  <c r="O45" i="3"/>
  <c r="F39" i="3"/>
  <c r="F45" i="3" s="1"/>
  <c r="J39" i="3"/>
  <c r="J45" i="3" s="1"/>
  <c r="N39" i="3"/>
  <c r="N45" i="3" s="1"/>
  <c r="G44" i="3"/>
  <c r="K44" i="3"/>
  <c r="O44" i="3"/>
  <c r="H44" i="3"/>
  <c r="L44" i="3"/>
  <c r="P44" i="3"/>
  <c r="E44" i="3"/>
  <c r="I44" i="3"/>
  <c r="M44" i="3"/>
  <c r="N14" i="3" l="1"/>
  <c r="M14" i="3"/>
  <c r="L14" i="3"/>
  <c r="K14" i="3"/>
  <c r="J14" i="3"/>
  <c r="I14" i="3"/>
  <c r="H14" i="3"/>
  <c r="G14" i="3"/>
  <c r="F14" i="3"/>
  <c r="E14" i="3"/>
  <c r="D14" i="3"/>
  <c r="N11" i="3"/>
  <c r="N19" i="3" s="1"/>
  <c r="N24" i="3" s="1"/>
  <c r="M11" i="3"/>
  <c r="M19" i="3" s="1"/>
  <c r="M24" i="3" s="1"/>
  <c r="L11" i="3"/>
  <c r="L19" i="3" s="1"/>
  <c r="L24" i="3" s="1"/>
  <c r="K11" i="3"/>
  <c r="K19" i="3" s="1"/>
  <c r="K24" i="3" s="1"/>
  <c r="J11" i="3"/>
  <c r="J19" i="3" s="1"/>
  <c r="J24" i="3" s="1"/>
  <c r="I11" i="3"/>
  <c r="I19" i="3" s="1"/>
  <c r="I24" i="3" s="1"/>
  <c r="H11" i="3"/>
  <c r="H19" i="3" s="1"/>
  <c r="H24" i="3" s="1"/>
  <c r="G11" i="3"/>
  <c r="G19" i="3" s="1"/>
  <c r="G24" i="3" s="1"/>
  <c r="F11" i="3"/>
  <c r="F19" i="3" s="1"/>
  <c r="F24" i="3" s="1"/>
  <c r="E11" i="3"/>
  <c r="E19" i="3" s="1"/>
  <c r="E24" i="3" s="1"/>
  <c r="D11" i="3"/>
  <c r="D19" i="3" s="1"/>
  <c r="D24" i="3" s="1"/>
  <c r="D21" i="3" l="1"/>
  <c r="H21" i="3"/>
  <c r="L21" i="3"/>
  <c r="E21" i="3"/>
  <c r="M21" i="3"/>
  <c r="F21" i="3"/>
  <c r="N21" i="3"/>
  <c r="I21" i="3"/>
  <c r="J21" i="3"/>
  <c r="G21" i="3"/>
  <c r="K21" i="3"/>
</calcChain>
</file>

<file path=xl/sharedStrings.xml><?xml version="1.0" encoding="utf-8"?>
<sst xmlns="http://schemas.openxmlformats.org/spreadsheetml/2006/main" count="57" uniqueCount="56">
  <si>
    <t>7 Includes Photovoltaic</t>
  </si>
  <si>
    <t>7 includes Storage</t>
  </si>
  <si>
    <t>11 Includes Non-Event DR</t>
  </si>
  <si>
    <t>11 Includes Event-Based DR</t>
  </si>
  <si>
    <t xml:space="preserve">1 Includes EVs </t>
  </si>
  <si>
    <t>1 Includes Other Electrification</t>
  </si>
  <si>
    <t>13. Includes critical peak pricing and peak-time rebate program impacts</t>
  </si>
  <si>
    <t>7 Includes Other Private Generation</t>
  </si>
  <si>
    <t>* Storage and DR are currently assumed to have insignificant impacts on the energy side.</t>
  </si>
  <si>
    <t xml:space="preserve">11. Grossed up for losses. </t>
  </si>
  <si>
    <t>Coincident Peak 1 in 2 (MW)</t>
  </si>
  <si>
    <t>Sales/Energy (GWh)*</t>
  </si>
  <si>
    <t>Total Consumption</t>
  </si>
  <si>
    <t>1 Includes Incremental Climate Change Impacts</t>
  </si>
  <si>
    <t>Estimated Losses</t>
  </si>
  <si>
    <t>Gross Generation for Peak End Use Consumption (1 plus 5)</t>
  </si>
  <si>
    <t>Self-Generation Corresponding to Peak End Use Consumption (committed)</t>
  </si>
  <si>
    <t>Load-Modifying Demand Response</t>
  </si>
  <si>
    <t>Baseline Net Load Corresponding to Peak End Consumption (6 minus 7 minus 11)*</t>
  </si>
  <si>
    <t>Peak Shift Impact, Baseline Forecast</t>
  </si>
  <si>
    <t>Baseline Net System Peak (14 plus 15)</t>
  </si>
  <si>
    <t>AAEE Savings Corresponding to Peak End Use Consumption (plus losses)</t>
  </si>
  <si>
    <t>AAPV Generation Corresponding to Peak End Use Consumption (plus avoided losses)</t>
  </si>
  <si>
    <t>Managed Net Load Corresponding to Peak End Consumption (14 minus 17 minus 18)*</t>
  </si>
  <si>
    <t>Peak Shift Impact, Managed Forecast</t>
  </si>
  <si>
    <t>Managed Net System Peak (19 plus 20)</t>
  </si>
  <si>
    <t>* This is the "traditional" (no peak shift) net peak estimate</t>
  </si>
  <si>
    <t xml:space="preserve">22 Includes EVs </t>
  </si>
  <si>
    <t>22 Includes Other Electrification</t>
  </si>
  <si>
    <t>22 Includes Incremental Climate Change Impacts</t>
  </si>
  <si>
    <t>Consumption from Self-Generation (committed)</t>
  </si>
  <si>
    <t>26 Includes Photovoltaic</t>
  </si>
  <si>
    <t>26 Includes Other Private Generation</t>
  </si>
  <si>
    <t>Baseline Sales (22 minus 26)</t>
  </si>
  <si>
    <t>AAEE Savings (customer side)</t>
  </si>
  <si>
    <t>AAEE Savings (including losses)</t>
  </si>
  <si>
    <t>AAPV Generation</t>
  </si>
  <si>
    <t>AAPV Generation (plus avoided losses)</t>
  </si>
  <si>
    <t>Managed Sales (29 minus 32 minus 34)</t>
  </si>
  <si>
    <t>Baseline Total Energy to Serve Load (29 plus 30)</t>
  </si>
  <si>
    <t>Managed Total Energy to Serve Load (31 minus 33 minus 35)</t>
  </si>
  <si>
    <t>1. Peak end use consumption is defined as the maximum hourly average consumption load, regardless of generation source</t>
  </si>
  <si>
    <t>2. EV peak developed from charging profiles</t>
  </si>
  <si>
    <t>4. Climate change impacts are referred to as incremental, under the assumption that climate change is already having an impact</t>
  </si>
  <si>
    <t>15. Accounts for changes in baseline demand modifers as well as changes in underlying end use load for the shifted peak hour</t>
  </si>
  <si>
    <t>20. Accounts for changes in all demand modifers as well as changes in underlying end use load for the shifted peak hour</t>
  </si>
  <si>
    <t>22. Total electricity consumption measured on the customer side, regardless of generation source. Weather-adjusted and calibrated to QFER historical sales plus self-generation at the planning area level. Gross electricity generation (not shown) is defined as consumption plus transmission and distribution losses.</t>
  </si>
  <si>
    <t>24. See 3 above</t>
  </si>
  <si>
    <t>25. See 4 above</t>
  </si>
  <si>
    <t>Peak End Use Consumption (traditional baseline end use load plus electrification and climate change impacts)</t>
  </si>
  <si>
    <t>12. Includes time-of-use, real time pricing, and permanent load shifting program impacts incremental to 2016. For CED 2017, residential TOU beginning in 2020 is modeled separately and is incorporated in the peak end use load (residential TOU has negligible impacts at the time of traditional peak)</t>
  </si>
  <si>
    <t>3. Includes medium and heavy-duty electric vehicles, electric buses, high-speed rail, port shore power and cargo handling, truck stops, forklifts, and airport ground support equipment</t>
  </si>
  <si>
    <t>SCE TAC Peak and Energy Forecasts: CEDU 2018, Mid Baseline-Mid AAEE/AAPV</t>
  </si>
  <si>
    <t xml:space="preserve">5. Loss factors are applied to consumption minus self-generation at peak consumption load for each TAC. The loss factors, encompassing both transmission and distribution losses, come from utility demand forms submitted for the IEPR: 1.097 for PG&amp;E, 1.076 for SCE, and 1.096 for SDG&amp;E. (NOTE: Loss factors subject to change based on resource mix). </t>
  </si>
  <si>
    <t>17. Peak savings measured as incremental to last historical year (2018). Includes IOU and POUs within the TAC.</t>
  </si>
  <si>
    <t>30. Energy loss factors are applied to sales for each TAC. The loss factors, encompassing both transmission and distribution losses, come from utility demand forms submitted for the IEPR: 1.091 for PG&amp;E, 1.068 for SCE, and 1.082 for SDG&amp;E. (NOTE: Loss factors subject to change based on resource mix). Also accounts for reduction in losses from federal distribution transformer 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</si>
</sst>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7" x14ac:knownFonts="1">
    <font>
      <sz val="11"/>
      <color theme="1"/>
      <name val="Calibri"/>
      <family val="2"/>
      <scheme val="minor"/>
    </font>
    <font>
      <b/>
      <sz val="10"/>
      <name val="Arial"/>
      <family val="2"/>
    </font>
    <font>
      <b/>
      <sz val="10"/>
      <color theme="1"/>
      <name val="Arial"/>
      <family val="2"/>
    </font>
    <font>
      <b/>
      <sz val="12"/>
      <color theme="1"/>
      <name val="Arial"/>
      <family val="2"/>
    </font>
    <font>
      <i/>
      <sz val="11"/>
      <color theme="1"/>
      <name val="Calibri"/>
      <family val="2"/>
      <scheme val="minor"/>
    </font>
    <font>
      <i/>
      <sz val="10"/>
      <color theme="1"/>
      <name val="Calibri"/>
      <family val="2"/>
      <scheme val="minor"/>
    </font>
    <font>
      <sz val="10"/>
      <name val="Times New Roman"/>
      <family val="1"/>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2">
    <xf numFmtId="0" fontId="0" fillId="0" borderId="0"/>
    <xf numFmtId="43" fontId="6" fillId="0" borderId="0" applyFont="0" applyFill="0" applyBorder="0" applyAlignment="0" applyProtection="0"/>
  </cellStyleXfs>
  <cellXfs count="17">
    <xf numFmtId="0" fontId="0" fillId="0" borderId="0" xfId="0"/>
    <xf numFmtId="0" fontId="3" fillId="0" borderId="0" xfId="0" applyFont="1"/>
    <xf numFmtId="0" fontId="2" fillId="2" borderId="0" xfId="0" applyFont="1" applyFill="1"/>
    <xf numFmtId="0" fontId="0" fillId="2" borderId="0" xfId="0" applyFill="1"/>
    <xf numFmtId="0" fontId="1" fillId="2" borderId="0" xfId="0" applyFont="1" applyFill="1" applyAlignment="1">
      <alignment horizontal="right"/>
    </xf>
    <xf numFmtId="0" fontId="0" fillId="0" borderId="0" xfId="0" applyFont="1"/>
    <xf numFmtId="1" fontId="0" fillId="0" borderId="0" xfId="0" applyNumberFormat="1"/>
    <xf numFmtId="0" fontId="4" fillId="0" borderId="0" xfId="0" applyFont="1"/>
    <xf numFmtId="0" fontId="0" fillId="0" borderId="0" xfId="0" applyAlignment="1">
      <alignment horizontal="center"/>
    </xf>
    <xf numFmtId="0" fontId="0" fillId="2" borderId="0" xfId="0" applyFont="1" applyFill="1"/>
    <xf numFmtId="0" fontId="5" fillId="0" borderId="0" xfId="0" applyFont="1"/>
    <xf numFmtId="0" fontId="0" fillId="0" borderId="0" xfId="0" applyAlignment="1">
      <alignment horizontal="left"/>
    </xf>
    <xf numFmtId="0" fontId="0" fillId="0" borderId="0" xfId="0" quotePrefix="1" applyAlignment="1">
      <alignment horizontal="left"/>
    </xf>
    <xf numFmtId="0" fontId="0" fillId="0" borderId="0" xfId="0" applyAlignment="1">
      <alignment wrapText="1"/>
    </xf>
    <xf numFmtId="0" fontId="0" fillId="0" borderId="0" xfId="0" applyAlignment="1">
      <alignment horizontal="center"/>
    </xf>
    <xf numFmtId="0" fontId="0" fillId="0" borderId="0" xfId="0" applyAlignment="1">
      <alignment horizontal="left" vertical="top"/>
    </xf>
    <xf numFmtId="0" fontId="0" fillId="0" borderId="0" xfId="0" applyFont="1" applyAlignment="1">
      <alignment wrapText="1"/>
    </xf>
  </cellXfs>
  <cellStyles count="2">
    <cellStyle name="Comma 3"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A46"/>
  <sheetViews>
    <sheetView tabSelected="1" zoomScale="80" zoomScaleNormal="80" workbookViewId="0"/>
  </sheetViews>
  <sheetFormatPr defaultRowHeight="15" x14ac:dyDescent="0.25"/>
  <cols>
    <col min="1" max="1" width="7.7109375" customWidth="1"/>
    <col min="2" max="2" width="84.5703125" customWidth="1"/>
    <col min="3" max="3" width="51.5703125" customWidth="1"/>
    <col min="4" max="14" width="8.7109375" customWidth="1"/>
  </cols>
  <sheetData>
    <row r="2" spans="1:27" ht="15.75" x14ac:dyDescent="0.25">
      <c r="A2" s="1" t="s">
        <v>52</v>
      </c>
    </row>
    <row r="4" spans="1:27" x14ac:dyDescent="0.25">
      <c r="A4" s="2" t="s">
        <v>10</v>
      </c>
      <c r="B4" s="3"/>
      <c r="C4" s="3"/>
      <c r="D4" s="3"/>
      <c r="E4" s="3"/>
      <c r="F4" s="3"/>
      <c r="G4" s="3"/>
      <c r="H4" s="3"/>
      <c r="I4" s="3"/>
      <c r="J4" s="3"/>
      <c r="K4" s="3"/>
      <c r="L4" s="3"/>
      <c r="M4" s="3"/>
      <c r="N4" s="3"/>
      <c r="O4" s="3"/>
      <c r="P4" s="3"/>
    </row>
    <row r="5" spans="1:27" x14ac:dyDescent="0.25">
      <c r="A5" s="3"/>
      <c r="B5" s="3"/>
      <c r="C5" s="3"/>
      <c r="D5" s="4">
        <v>2018</v>
      </c>
      <c r="E5" s="4">
        <v>2019</v>
      </c>
      <c r="F5" s="4">
        <v>2020</v>
      </c>
      <c r="G5" s="4">
        <v>2021</v>
      </c>
      <c r="H5" s="4">
        <v>2022</v>
      </c>
      <c r="I5" s="4">
        <v>2023</v>
      </c>
      <c r="J5" s="4">
        <v>2024</v>
      </c>
      <c r="K5" s="4">
        <v>2025</v>
      </c>
      <c r="L5" s="4">
        <v>2026</v>
      </c>
      <c r="M5" s="4">
        <v>2027</v>
      </c>
      <c r="N5" s="4">
        <v>2028</v>
      </c>
      <c r="O5" s="4">
        <v>2029</v>
      </c>
      <c r="P5" s="4">
        <v>2030</v>
      </c>
    </row>
    <row r="6" spans="1:27" ht="30" x14ac:dyDescent="0.25">
      <c r="A6" s="8">
        <v>1</v>
      </c>
      <c r="B6" s="16" t="s">
        <v>49</v>
      </c>
      <c r="C6" s="5"/>
      <c r="D6" s="6">
        <v>23688.63459582705</v>
      </c>
      <c r="E6" s="6">
        <v>24032.215517535144</v>
      </c>
      <c r="F6" s="6">
        <v>24394.482388002063</v>
      </c>
      <c r="G6" s="6">
        <v>24875.095976702858</v>
      </c>
      <c r="H6" s="6">
        <v>25288.860019499814</v>
      </c>
      <c r="I6" s="6">
        <v>25766.458892970302</v>
      </c>
      <c r="J6" s="6">
        <v>26142.859111022768</v>
      </c>
      <c r="K6" s="6">
        <v>26508.703160337529</v>
      </c>
      <c r="L6" s="6">
        <v>26807.769116138817</v>
      </c>
      <c r="M6" s="6">
        <v>27129.528278389887</v>
      </c>
      <c r="N6" s="6">
        <v>27395.418573095387</v>
      </c>
      <c r="O6" s="6">
        <v>27670.764928049011</v>
      </c>
      <c r="P6" s="6">
        <v>27955.972259193441</v>
      </c>
      <c r="Q6" s="6"/>
      <c r="R6" s="6"/>
      <c r="S6" s="6"/>
      <c r="T6" s="6"/>
      <c r="U6" s="6"/>
      <c r="V6" s="6"/>
      <c r="W6" s="6"/>
      <c r="X6" s="6"/>
      <c r="Y6" s="6"/>
      <c r="Z6" s="6"/>
      <c r="AA6" s="6"/>
    </row>
    <row r="7" spans="1:27" x14ac:dyDescent="0.25">
      <c r="A7" s="8">
        <v>2</v>
      </c>
      <c r="B7" s="5"/>
      <c r="C7" t="s">
        <v>4</v>
      </c>
      <c r="D7" s="6">
        <v>119</v>
      </c>
      <c r="E7" s="6">
        <v>158.35099769023972</v>
      </c>
      <c r="F7" s="6">
        <v>195.71456013179716</v>
      </c>
      <c r="G7" s="6">
        <v>239.77347137793095</v>
      </c>
      <c r="H7" s="6">
        <v>278.61144951990116</v>
      </c>
      <c r="I7" s="6">
        <v>321.81617018266854</v>
      </c>
      <c r="J7" s="6">
        <v>360.03390624457364</v>
      </c>
      <c r="K7" s="6">
        <v>402.81615920244951</v>
      </c>
      <c r="L7" s="6">
        <v>420.02353026274051</v>
      </c>
      <c r="M7" s="6">
        <v>448.53903918943689</v>
      </c>
      <c r="N7" s="6">
        <v>470.33945766778453</v>
      </c>
      <c r="O7" s="6">
        <v>497.72546367711215</v>
      </c>
      <c r="P7" s="6">
        <v>526.40146008025818</v>
      </c>
    </row>
    <row r="8" spans="1:27" x14ac:dyDescent="0.25">
      <c r="A8" s="8">
        <v>3</v>
      </c>
      <c r="B8" s="5"/>
      <c r="C8" t="s">
        <v>5</v>
      </c>
      <c r="D8" s="6">
        <v>10.04034365001449</v>
      </c>
      <c r="E8" s="6">
        <v>14.503318831734791</v>
      </c>
      <c r="F8" s="6">
        <v>19.128957869199667</v>
      </c>
      <c r="G8" s="6">
        <v>22.223923944432336</v>
      </c>
      <c r="H8" s="6">
        <v>25.805295372381142</v>
      </c>
      <c r="I8" s="6">
        <v>29.970075459978137</v>
      </c>
      <c r="J8" s="6">
        <v>34.250930267384454</v>
      </c>
      <c r="K8" s="6">
        <v>38.679209358071574</v>
      </c>
      <c r="L8" s="6">
        <v>43.283778309770376</v>
      </c>
      <c r="M8" s="6">
        <v>45.711049101192124</v>
      </c>
      <c r="N8" s="6">
        <v>48.515813340516686</v>
      </c>
      <c r="O8" s="6">
        <v>53.343106641686404</v>
      </c>
      <c r="P8" s="6">
        <v>57.202144467228223</v>
      </c>
    </row>
    <row r="9" spans="1:27" x14ac:dyDescent="0.25">
      <c r="A9" s="8">
        <v>4</v>
      </c>
      <c r="B9" s="5"/>
      <c r="C9" t="s">
        <v>13</v>
      </c>
      <c r="D9" s="6">
        <v>0</v>
      </c>
      <c r="E9" s="6">
        <v>18.955005205586094</v>
      </c>
      <c r="F9" s="6">
        <v>38.249133142943471</v>
      </c>
      <c r="G9" s="6">
        <v>57.830964630922416</v>
      </c>
      <c r="H9" s="6">
        <v>77.987038384505851</v>
      </c>
      <c r="I9" s="6">
        <v>98.662629872378659</v>
      </c>
      <c r="J9" s="6">
        <v>119.53757347838983</v>
      </c>
      <c r="K9" s="6">
        <v>140.70758496642105</v>
      </c>
      <c r="L9" s="6">
        <v>162.2375051279885</v>
      </c>
      <c r="M9" s="6">
        <v>184.07959889539546</v>
      </c>
      <c r="N9" s="6">
        <v>206.37426053064004</v>
      </c>
      <c r="O9" s="6">
        <v>228.94396155458693</v>
      </c>
      <c r="P9" s="6">
        <v>251.81347316953335</v>
      </c>
    </row>
    <row r="10" spans="1:27" x14ac:dyDescent="0.25">
      <c r="A10" s="8">
        <v>5</v>
      </c>
      <c r="B10" t="s">
        <v>14</v>
      </c>
      <c r="C10" s="5"/>
      <c r="D10" s="6">
        <v>1738.3499773375624</v>
      </c>
      <c r="E10" s="6">
        <v>1648.2827310243774</v>
      </c>
      <c r="F10" s="6">
        <v>1655.274619870379</v>
      </c>
      <c r="G10" s="6">
        <v>1673.0268825640851</v>
      </c>
      <c r="H10" s="6">
        <v>1685.1689329715446</v>
      </c>
      <c r="I10" s="6">
        <v>1703.3319587320257</v>
      </c>
      <c r="J10" s="6">
        <v>1714.9706992612337</v>
      </c>
      <c r="K10" s="6">
        <v>1726.5480129033676</v>
      </c>
      <c r="L10" s="6">
        <v>1733.7965580377968</v>
      </c>
      <c r="M10" s="6">
        <v>1743.2657835130631</v>
      </c>
      <c r="N10" s="6">
        <v>1748.8929001628931</v>
      </c>
      <c r="O10" s="6">
        <v>1755.6218409475332</v>
      </c>
      <c r="P10" s="6">
        <v>1763.017543394144</v>
      </c>
    </row>
    <row r="11" spans="1:27" x14ac:dyDescent="0.25">
      <c r="A11" s="8">
        <v>6</v>
      </c>
      <c r="B11" t="s">
        <v>15</v>
      </c>
      <c r="C11" s="5"/>
      <c r="D11" s="6">
        <f t="shared" ref="D11:P11" si="0">D6+D10</f>
        <v>25426.984573164613</v>
      </c>
      <c r="E11" s="6">
        <f t="shared" si="0"/>
        <v>25680.498248559521</v>
      </c>
      <c r="F11" s="6">
        <f t="shared" si="0"/>
        <v>26049.757007872442</v>
      </c>
      <c r="G11" s="6">
        <f t="shared" si="0"/>
        <v>26548.122859266943</v>
      </c>
      <c r="H11" s="6">
        <f t="shared" si="0"/>
        <v>26974.028952471359</v>
      </c>
      <c r="I11" s="6">
        <f t="shared" si="0"/>
        <v>27469.790851702328</v>
      </c>
      <c r="J11" s="6">
        <f t="shared" si="0"/>
        <v>27857.829810284002</v>
      </c>
      <c r="K11" s="6">
        <f t="shared" si="0"/>
        <v>28235.251173240897</v>
      </c>
      <c r="L11" s="6">
        <f t="shared" si="0"/>
        <v>28541.565674176614</v>
      </c>
      <c r="M11" s="6">
        <f t="shared" si="0"/>
        <v>28872.79406190295</v>
      </c>
      <c r="N11" s="6">
        <f t="shared" si="0"/>
        <v>29144.31147325828</v>
      </c>
      <c r="O11" s="6">
        <f t="shared" si="0"/>
        <v>29426.386768996545</v>
      </c>
      <c r="P11" s="6">
        <f t="shared" si="0"/>
        <v>29718.989802587585</v>
      </c>
    </row>
    <row r="12" spans="1:27" x14ac:dyDescent="0.25">
      <c r="A12" s="8">
        <v>7</v>
      </c>
      <c r="B12" s="5" t="s">
        <v>16</v>
      </c>
      <c r="C12" s="5"/>
      <c r="D12" s="6">
        <v>2242.532850984855</v>
      </c>
      <c r="E12" s="6">
        <v>2483.087705775114</v>
      </c>
      <c r="F12" s="6">
        <v>2776.5357797502597</v>
      </c>
      <c r="G12" s="6">
        <v>3048.8396136480224</v>
      </c>
      <c r="H12" s="6">
        <v>3328.984944778229</v>
      </c>
      <c r="I12" s="6">
        <v>3591.9817216167844</v>
      </c>
      <c r="J12" s="6">
        <v>3837.8744321687955</v>
      </c>
      <c r="K12" s="6">
        <v>4072.9083138191909</v>
      </c>
      <c r="L12" s="6">
        <v>4297.020046284616</v>
      </c>
      <c r="M12" s="6">
        <v>4513.8737215518941</v>
      </c>
      <c r="N12" s="6">
        <v>4724.8229729084351</v>
      </c>
      <c r="O12" s="6">
        <v>4930.1727609040054</v>
      </c>
      <c r="P12" s="6">
        <v>5136.7732633590349</v>
      </c>
    </row>
    <row r="13" spans="1:27" x14ac:dyDescent="0.25">
      <c r="A13" s="8">
        <v>8</v>
      </c>
      <c r="B13" s="5"/>
      <c r="C13" t="s">
        <v>0</v>
      </c>
      <c r="D13" s="6">
        <v>1408.1200529263892</v>
      </c>
      <c r="E13" s="6">
        <v>1620.5139587796125</v>
      </c>
      <c r="F13" s="6">
        <v>1840.7214978579391</v>
      </c>
      <c r="G13" s="6">
        <v>2080.8116639426448</v>
      </c>
      <c r="H13" s="6">
        <v>2329.1902040406162</v>
      </c>
      <c r="I13" s="6">
        <v>2560.8485060978828</v>
      </c>
      <c r="J13" s="6">
        <v>2775.8697509941917</v>
      </c>
      <c r="K13" s="6">
        <v>2980.3373634492741</v>
      </c>
      <c r="L13" s="6">
        <v>3174.34038356156</v>
      </c>
      <c r="M13" s="6">
        <v>3361.3914416246698</v>
      </c>
      <c r="N13" s="6">
        <v>3542.8411110381676</v>
      </c>
      <c r="O13" s="6">
        <v>3718.9913230168545</v>
      </c>
      <c r="P13" s="6">
        <v>3896.6892562939315</v>
      </c>
    </row>
    <row r="14" spans="1:27" x14ac:dyDescent="0.25">
      <c r="A14" s="8">
        <v>9</v>
      </c>
      <c r="B14" s="5"/>
      <c r="C14" t="s">
        <v>7</v>
      </c>
      <c r="D14" s="6">
        <f t="shared" ref="D14:P14" si="1">D12-D13-D15</f>
        <v>796.24780116191266</v>
      </c>
      <c r="E14" s="6">
        <f t="shared" si="1"/>
        <v>796.48056830071494</v>
      </c>
      <c r="F14" s="6">
        <f t="shared" si="1"/>
        <v>796.54160837618701</v>
      </c>
      <c r="G14" s="6">
        <f t="shared" si="1"/>
        <v>796.48355292969347</v>
      </c>
      <c r="H14" s="6">
        <f t="shared" si="1"/>
        <v>796.30133793497384</v>
      </c>
      <c r="I14" s="6">
        <f t="shared" si="1"/>
        <v>796.01029674957726</v>
      </c>
      <c r="J14" s="6">
        <f t="shared" si="1"/>
        <v>795.56854159826116</v>
      </c>
      <c r="K14" s="6">
        <f t="shared" si="1"/>
        <v>795.13472219462574</v>
      </c>
      <c r="L14" s="6">
        <f t="shared" si="1"/>
        <v>794.55334683480612</v>
      </c>
      <c r="M14" s="6">
        <f t="shared" si="1"/>
        <v>793.97277720314514</v>
      </c>
      <c r="N14" s="6">
        <f t="shared" si="1"/>
        <v>793.39300417871743</v>
      </c>
      <c r="O14" s="6">
        <f t="shared" si="1"/>
        <v>792.81401877780456</v>
      </c>
      <c r="P14" s="6">
        <f t="shared" si="1"/>
        <v>792.23581215213881</v>
      </c>
    </row>
    <row r="15" spans="1:27" x14ac:dyDescent="0.25">
      <c r="A15" s="8">
        <v>10</v>
      </c>
      <c r="B15" s="5"/>
      <c r="C15" t="s">
        <v>1</v>
      </c>
      <c r="D15" s="6">
        <v>38.164996896553177</v>
      </c>
      <c r="E15" s="6">
        <v>66.093178694786573</v>
      </c>
      <c r="F15" s="6">
        <v>139.27267351613361</v>
      </c>
      <c r="G15" s="6">
        <v>171.54439677568402</v>
      </c>
      <c r="H15" s="6">
        <v>203.49340280263891</v>
      </c>
      <c r="I15" s="6">
        <v>235.12291876932426</v>
      </c>
      <c r="J15" s="6">
        <v>266.43613957634267</v>
      </c>
      <c r="K15" s="6">
        <v>297.43622817529103</v>
      </c>
      <c r="L15" s="6">
        <v>328.12631588824991</v>
      </c>
      <c r="M15" s="6">
        <v>358.50950272407908</v>
      </c>
      <c r="N15" s="6">
        <v>388.58885769155006</v>
      </c>
      <c r="O15" s="6">
        <v>418.36741910934632</v>
      </c>
      <c r="P15" s="6">
        <v>447.84819491296452</v>
      </c>
    </row>
    <row r="16" spans="1:27" x14ac:dyDescent="0.25">
      <c r="A16" s="8">
        <v>11</v>
      </c>
      <c r="B16" s="5" t="s">
        <v>17</v>
      </c>
      <c r="C16" s="5"/>
      <c r="D16" s="6">
        <v>40</v>
      </c>
      <c r="E16" s="6">
        <v>52</v>
      </c>
      <c r="F16" s="6">
        <v>71</v>
      </c>
      <c r="G16" s="6">
        <v>64</v>
      </c>
      <c r="H16" s="6">
        <v>70</v>
      </c>
      <c r="I16" s="6">
        <v>75</v>
      </c>
      <c r="J16" s="6">
        <v>80</v>
      </c>
      <c r="K16" s="6">
        <v>85</v>
      </c>
      <c r="L16" s="6">
        <v>90</v>
      </c>
      <c r="M16" s="6">
        <v>95</v>
      </c>
      <c r="N16" s="6">
        <v>95</v>
      </c>
      <c r="O16" s="6">
        <v>95</v>
      </c>
      <c r="P16" s="6">
        <v>95</v>
      </c>
    </row>
    <row r="17" spans="1:16" x14ac:dyDescent="0.25">
      <c r="A17" s="8">
        <v>12</v>
      </c>
      <c r="B17" s="5"/>
      <c r="C17" t="s">
        <v>2</v>
      </c>
      <c r="D17" s="6">
        <f>D16-D18</f>
        <v>4</v>
      </c>
      <c r="E17" s="6">
        <f t="shared" ref="E17:P17" si="2">E16-E18</f>
        <v>6</v>
      </c>
      <c r="F17" s="6">
        <f t="shared" si="2"/>
        <v>6</v>
      </c>
      <c r="G17" s="6">
        <f t="shared" si="2"/>
        <v>6</v>
      </c>
      <c r="H17" s="6">
        <f t="shared" si="2"/>
        <v>7</v>
      </c>
      <c r="I17" s="6">
        <f t="shared" si="2"/>
        <v>7</v>
      </c>
      <c r="J17" s="6">
        <f t="shared" si="2"/>
        <v>7</v>
      </c>
      <c r="K17" s="6">
        <f t="shared" si="2"/>
        <v>7</v>
      </c>
      <c r="L17" s="6">
        <f t="shared" si="2"/>
        <v>7</v>
      </c>
      <c r="M17" s="6">
        <f t="shared" si="2"/>
        <v>7</v>
      </c>
      <c r="N17" s="6">
        <f t="shared" si="2"/>
        <v>7</v>
      </c>
      <c r="O17" s="6">
        <f t="shared" si="2"/>
        <v>7</v>
      </c>
      <c r="P17" s="6">
        <f t="shared" si="2"/>
        <v>7</v>
      </c>
    </row>
    <row r="18" spans="1:16" x14ac:dyDescent="0.25">
      <c r="A18" s="8">
        <v>13</v>
      </c>
      <c r="B18" s="5"/>
      <c r="C18" t="s">
        <v>3</v>
      </c>
      <c r="D18" s="6">
        <v>36</v>
      </c>
      <c r="E18" s="6">
        <v>46</v>
      </c>
      <c r="F18" s="6">
        <v>65</v>
      </c>
      <c r="G18" s="6">
        <v>58</v>
      </c>
      <c r="H18" s="6">
        <v>63</v>
      </c>
      <c r="I18" s="6">
        <v>68</v>
      </c>
      <c r="J18" s="6">
        <v>73</v>
      </c>
      <c r="K18" s="6">
        <v>78</v>
      </c>
      <c r="L18" s="6">
        <v>83</v>
      </c>
      <c r="M18" s="6">
        <v>88</v>
      </c>
      <c r="N18" s="6">
        <v>88</v>
      </c>
      <c r="O18" s="6">
        <v>88</v>
      </c>
      <c r="P18" s="6">
        <v>88</v>
      </c>
    </row>
    <row r="19" spans="1:16" x14ac:dyDescent="0.25">
      <c r="A19" s="8">
        <v>14</v>
      </c>
      <c r="B19" t="s">
        <v>18</v>
      </c>
      <c r="C19" s="5"/>
      <c r="D19" s="6">
        <f t="shared" ref="D19:P19" si="3">D11-D12-D16</f>
        <v>23144.451722179758</v>
      </c>
      <c r="E19" s="6">
        <f t="shared" si="3"/>
        <v>23145.410542784408</v>
      </c>
      <c r="F19" s="6">
        <f t="shared" si="3"/>
        <v>23202.221228122184</v>
      </c>
      <c r="G19" s="6">
        <f t="shared" si="3"/>
        <v>23435.283245618921</v>
      </c>
      <c r="H19" s="6">
        <f t="shared" si="3"/>
        <v>23575.04400769313</v>
      </c>
      <c r="I19" s="6">
        <f t="shared" si="3"/>
        <v>23802.809130085545</v>
      </c>
      <c r="J19" s="6">
        <f t="shared" si="3"/>
        <v>23939.955378115206</v>
      </c>
      <c r="K19" s="6">
        <f t="shared" si="3"/>
        <v>24077.342859421704</v>
      </c>
      <c r="L19" s="6">
        <f t="shared" si="3"/>
        <v>24154.545627891999</v>
      </c>
      <c r="M19" s="6">
        <f t="shared" si="3"/>
        <v>24263.920340351055</v>
      </c>
      <c r="N19" s="6">
        <f t="shared" si="3"/>
        <v>24324.488500349846</v>
      </c>
      <c r="O19" s="6">
        <f t="shared" si="3"/>
        <v>24401.214008092538</v>
      </c>
      <c r="P19" s="6">
        <f t="shared" si="3"/>
        <v>24487.21653922855</v>
      </c>
    </row>
    <row r="20" spans="1:16" x14ac:dyDescent="0.25">
      <c r="A20" s="8">
        <v>15</v>
      </c>
      <c r="B20" s="5" t="s">
        <v>19</v>
      </c>
      <c r="C20" s="5"/>
      <c r="D20" s="6">
        <v>39.024753563800914</v>
      </c>
      <c r="E20" s="6">
        <v>78.25438100406609</v>
      </c>
      <c r="F20" s="6">
        <v>120.43553994637477</v>
      </c>
      <c r="G20" s="6">
        <v>115.48181074740933</v>
      </c>
      <c r="H20" s="6">
        <v>150.70445802188988</v>
      </c>
      <c r="I20" s="6">
        <v>185.66327122026996</v>
      </c>
      <c r="J20" s="6">
        <v>223.04009837638296</v>
      </c>
      <c r="K20" s="6">
        <v>253.822612100892</v>
      </c>
      <c r="L20" s="6">
        <v>289.35729535494829</v>
      </c>
      <c r="M20" s="6">
        <v>335.12982447214745</v>
      </c>
      <c r="N20" s="6">
        <v>366.20293248959206</v>
      </c>
      <c r="O20" s="6">
        <v>398.23748471109866</v>
      </c>
      <c r="P20" s="6">
        <v>429.85243616557273</v>
      </c>
    </row>
    <row r="21" spans="1:16" x14ac:dyDescent="0.25">
      <c r="A21" s="8">
        <v>16</v>
      </c>
      <c r="B21" s="7" t="s">
        <v>20</v>
      </c>
      <c r="C21" s="5"/>
      <c r="D21" s="6">
        <f t="shared" ref="D21:P21" si="4">D19+D20</f>
        <v>23183.476475743559</v>
      </c>
      <c r="E21" s="6">
        <f t="shared" si="4"/>
        <v>23223.664923788474</v>
      </c>
      <c r="F21" s="6">
        <f t="shared" si="4"/>
        <v>23322.656768068558</v>
      </c>
      <c r="G21" s="6">
        <f t="shared" si="4"/>
        <v>23550.76505636633</v>
      </c>
      <c r="H21" s="6">
        <f t="shared" si="4"/>
        <v>23725.74846571502</v>
      </c>
      <c r="I21" s="6">
        <f t="shared" si="4"/>
        <v>23988.472401305815</v>
      </c>
      <c r="J21" s="6">
        <f t="shared" si="4"/>
        <v>24162.995476491589</v>
      </c>
      <c r="K21" s="6">
        <f t="shared" si="4"/>
        <v>24331.165471522596</v>
      </c>
      <c r="L21" s="6">
        <f t="shared" si="4"/>
        <v>24443.902923246947</v>
      </c>
      <c r="M21" s="6">
        <f t="shared" si="4"/>
        <v>24599.050164823202</v>
      </c>
      <c r="N21" s="6">
        <f t="shared" si="4"/>
        <v>24690.691432839438</v>
      </c>
      <c r="O21" s="6">
        <f t="shared" si="4"/>
        <v>24799.451492803637</v>
      </c>
      <c r="P21" s="6">
        <f t="shared" si="4"/>
        <v>24917.068975394122</v>
      </c>
    </row>
    <row r="22" spans="1:16" x14ac:dyDescent="0.25">
      <c r="A22" s="14">
        <v>17</v>
      </c>
      <c r="B22" s="5" t="s">
        <v>21</v>
      </c>
      <c r="C22" s="5"/>
      <c r="D22" s="6">
        <v>0</v>
      </c>
      <c r="E22" s="6">
        <v>171.91036726895877</v>
      </c>
      <c r="F22" s="6">
        <v>374.45159081373373</v>
      </c>
      <c r="G22" s="6">
        <v>557.07553466930915</v>
      </c>
      <c r="H22" s="6">
        <v>756.25864520810217</v>
      </c>
      <c r="I22" s="6">
        <v>1039.6756478184873</v>
      </c>
      <c r="J22" s="6">
        <v>1306.8662301805555</v>
      </c>
      <c r="K22" s="6">
        <v>1571.7389399877686</v>
      </c>
      <c r="L22" s="6">
        <v>1825.5657051903815</v>
      </c>
      <c r="M22" s="6">
        <v>2082.5976754568942</v>
      </c>
      <c r="N22" s="6">
        <v>2342.4735945635375</v>
      </c>
      <c r="O22" s="6">
        <v>2591.5719191055141</v>
      </c>
      <c r="P22" s="6">
        <v>2842.5889939075796</v>
      </c>
    </row>
    <row r="23" spans="1:16" x14ac:dyDescent="0.25">
      <c r="A23" s="14">
        <v>18</v>
      </c>
      <c r="B23" s="5" t="s">
        <v>22</v>
      </c>
      <c r="C23" s="5"/>
      <c r="D23" s="6">
        <v>0</v>
      </c>
      <c r="E23" s="6">
        <v>0</v>
      </c>
      <c r="F23" s="6">
        <v>21.594267385098419</v>
      </c>
      <c r="G23" s="6">
        <v>63.134642240845551</v>
      </c>
      <c r="H23" s="6">
        <v>106.67744893292229</v>
      </c>
      <c r="I23" s="6">
        <v>150.42315760128122</v>
      </c>
      <c r="J23" s="6">
        <v>192.4473220023765</v>
      </c>
      <c r="K23" s="6">
        <v>233.23264654486729</v>
      </c>
      <c r="L23" s="6">
        <v>273.01159730790278</v>
      </c>
      <c r="M23" s="6">
        <v>311.33279170976448</v>
      </c>
      <c r="N23" s="6">
        <v>348.72798476623757</v>
      </c>
      <c r="O23" s="6">
        <v>385.75200866603655</v>
      </c>
      <c r="P23" s="6">
        <v>422.12799882301624</v>
      </c>
    </row>
    <row r="24" spans="1:16" x14ac:dyDescent="0.25">
      <c r="A24" s="14">
        <v>19</v>
      </c>
      <c r="B24" s="5" t="s">
        <v>23</v>
      </c>
      <c r="C24" s="5"/>
      <c r="D24" s="6">
        <f t="shared" ref="D24:P24" si="5">D19-D22-D23</f>
        <v>23144.451722179758</v>
      </c>
      <c r="E24" s="6">
        <f t="shared" si="5"/>
        <v>22973.500175515448</v>
      </c>
      <c r="F24" s="6">
        <f t="shared" si="5"/>
        <v>22806.175369923352</v>
      </c>
      <c r="G24" s="6">
        <f t="shared" si="5"/>
        <v>22815.073068708767</v>
      </c>
      <c r="H24" s="6">
        <f t="shared" si="5"/>
        <v>22712.107913552107</v>
      </c>
      <c r="I24" s="6">
        <f t="shared" si="5"/>
        <v>22612.710324665775</v>
      </c>
      <c r="J24" s="6">
        <f t="shared" si="5"/>
        <v>22440.641825932275</v>
      </c>
      <c r="K24" s="6">
        <f t="shared" si="5"/>
        <v>22272.371272889068</v>
      </c>
      <c r="L24" s="6">
        <f t="shared" si="5"/>
        <v>22055.968325393718</v>
      </c>
      <c r="M24" s="6">
        <f t="shared" si="5"/>
        <v>21869.989873184397</v>
      </c>
      <c r="N24" s="6">
        <f t="shared" si="5"/>
        <v>21633.286921020073</v>
      </c>
      <c r="O24" s="6">
        <f t="shared" si="5"/>
        <v>21423.890080320987</v>
      </c>
      <c r="P24" s="6">
        <f t="shared" si="5"/>
        <v>21222.499546497955</v>
      </c>
    </row>
    <row r="25" spans="1:16" x14ac:dyDescent="0.25">
      <c r="A25" s="14">
        <v>20</v>
      </c>
      <c r="B25" s="5" t="s">
        <v>24</v>
      </c>
      <c r="C25" s="5"/>
      <c r="D25" s="6">
        <v>39.024753563800914</v>
      </c>
      <c r="E25" s="6">
        <v>79.121577238085592</v>
      </c>
      <c r="F25" s="6">
        <v>128.17321469715534</v>
      </c>
      <c r="G25" s="6">
        <v>135.29905517266161</v>
      </c>
      <c r="H25" s="6">
        <v>183.2273368673923</v>
      </c>
      <c r="I25" s="6">
        <v>231.45811130854781</v>
      </c>
      <c r="J25" s="6">
        <v>280.06602989562089</v>
      </c>
      <c r="K25" s="6">
        <v>322.40320451769367</v>
      </c>
      <c r="L25" s="6">
        <v>370.15737287356023</v>
      </c>
      <c r="M25" s="6">
        <v>427.93207292076477</v>
      </c>
      <c r="N25" s="6">
        <v>602.32213957320346</v>
      </c>
      <c r="O25" s="6">
        <v>843.58364243812321</v>
      </c>
      <c r="P25" s="6">
        <v>1087.5018407910829</v>
      </c>
    </row>
    <row r="26" spans="1:16" x14ac:dyDescent="0.25">
      <c r="A26" s="14">
        <v>21</v>
      </c>
      <c r="B26" s="7" t="s">
        <v>25</v>
      </c>
      <c r="C26" s="5"/>
      <c r="D26" s="6">
        <v>23183.476475743559</v>
      </c>
      <c r="E26" s="6">
        <v>23052.621752753534</v>
      </c>
      <c r="F26" s="6">
        <v>22934.348584620508</v>
      </c>
      <c r="G26" s="6">
        <v>22950.372123881429</v>
      </c>
      <c r="H26" s="6">
        <v>22895.335250419499</v>
      </c>
      <c r="I26" s="6">
        <v>22844.168435974323</v>
      </c>
      <c r="J26" s="6">
        <v>22720.707855827895</v>
      </c>
      <c r="K26" s="6">
        <v>22594.774477406761</v>
      </c>
      <c r="L26" s="6">
        <v>22426.125698267278</v>
      </c>
      <c r="M26" s="6">
        <v>22297.921946105162</v>
      </c>
      <c r="N26" s="6">
        <v>22235.609060593277</v>
      </c>
      <c r="O26" s="6">
        <v>22267.47372275911</v>
      </c>
      <c r="P26" s="6">
        <v>22310.001387289038</v>
      </c>
    </row>
    <row r="27" spans="1:16" x14ac:dyDescent="0.25">
      <c r="A27" t="s">
        <v>26</v>
      </c>
      <c r="B27" s="10"/>
      <c r="C27" s="5"/>
      <c r="D27" s="6"/>
      <c r="E27" s="6"/>
      <c r="F27" s="6"/>
      <c r="G27" s="6"/>
      <c r="H27" s="6"/>
      <c r="I27" s="6"/>
      <c r="J27" s="6"/>
      <c r="K27" s="6"/>
      <c r="L27" s="6"/>
      <c r="M27" s="6"/>
      <c r="N27" s="6"/>
      <c r="O27" s="6"/>
      <c r="P27" s="6"/>
    </row>
    <row r="28" spans="1:16" x14ac:dyDescent="0.25">
      <c r="A28" s="2" t="s">
        <v>11</v>
      </c>
      <c r="B28" s="9"/>
      <c r="C28" s="9"/>
      <c r="D28" s="3"/>
      <c r="E28" s="3"/>
      <c r="F28" s="3"/>
      <c r="G28" s="3"/>
      <c r="H28" s="3"/>
      <c r="I28" s="3"/>
      <c r="J28" s="3"/>
      <c r="K28" s="3"/>
      <c r="L28" s="3"/>
      <c r="M28" s="3"/>
      <c r="N28" s="3"/>
      <c r="O28" s="3"/>
      <c r="P28" s="3"/>
    </row>
    <row r="29" spans="1:16" x14ac:dyDescent="0.25">
      <c r="A29" s="2"/>
      <c r="B29" s="9"/>
      <c r="C29" s="9"/>
      <c r="D29" s="4">
        <v>2018</v>
      </c>
      <c r="E29" s="4">
        <v>2019</v>
      </c>
      <c r="F29" s="4">
        <v>2020</v>
      </c>
      <c r="G29" s="4">
        <v>2021</v>
      </c>
      <c r="H29" s="4">
        <v>2022</v>
      </c>
      <c r="I29" s="4">
        <v>2023</v>
      </c>
      <c r="J29" s="4">
        <v>2024</v>
      </c>
      <c r="K29" s="4">
        <v>2025</v>
      </c>
      <c r="L29" s="4">
        <v>2026</v>
      </c>
      <c r="M29" s="4">
        <v>2027</v>
      </c>
      <c r="N29" s="4">
        <v>2028</v>
      </c>
      <c r="O29" s="4">
        <v>2029</v>
      </c>
      <c r="P29" s="4">
        <v>2030</v>
      </c>
    </row>
    <row r="30" spans="1:16" x14ac:dyDescent="0.25">
      <c r="A30" s="14">
        <v>22</v>
      </c>
      <c r="B30" s="5" t="s">
        <v>12</v>
      </c>
      <c r="C30" s="5"/>
      <c r="D30" s="6">
        <v>107527.45813479811</v>
      </c>
      <c r="E30" s="6">
        <v>108621.97816078432</v>
      </c>
      <c r="F30" s="6">
        <v>109999.04225511986</v>
      </c>
      <c r="G30" s="6">
        <v>111984.2283266891</v>
      </c>
      <c r="H30" s="6">
        <v>113962.95288434734</v>
      </c>
      <c r="I30" s="6">
        <v>116125.14260330064</v>
      </c>
      <c r="J30" s="6">
        <v>117817.87086377718</v>
      </c>
      <c r="K30" s="6">
        <v>119365.55566234599</v>
      </c>
      <c r="L30" s="6">
        <v>120665.20473363018</v>
      </c>
      <c r="M30" s="6">
        <v>121962.88046049637</v>
      </c>
      <c r="N30" s="6">
        <v>123226.56134285436</v>
      </c>
      <c r="O30" s="6">
        <v>124448.28137372111</v>
      </c>
      <c r="P30" s="6">
        <v>125652.47290987198</v>
      </c>
    </row>
    <row r="31" spans="1:16" x14ac:dyDescent="0.25">
      <c r="A31" s="14">
        <v>23</v>
      </c>
      <c r="B31" s="5"/>
      <c r="C31" t="s">
        <v>27</v>
      </c>
      <c r="D31" s="6">
        <v>1044.6703257623099</v>
      </c>
      <c r="E31" s="6">
        <v>1390.5592425219616</v>
      </c>
      <c r="F31" s="6">
        <v>1736.4793735446008</v>
      </c>
      <c r="G31" s="6">
        <v>2135.0364903930217</v>
      </c>
      <c r="H31" s="6">
        <v>2571.3251191665336</v>
      </c>
      <c r="I31" s="6">
        <v>3025.5208566161814</v>
      </c>
      <c r="J31" s="6">
        <v>3407.321899825396</v>
      </c>
      <c r="K31" s="6">
        <v>3755.3583395472851</v>
      </c>
      <c r="L31" s="6">
        <v>4021.3025298733291</v>
      </c>
      <c r="M31" s="6">
        <v>4258.1043055359241</v>
      </c>
      <c r="N31" s="6">
        <v>4526.5947368201787</v>
      </c>
      <c r="O31" s="6">
        <v>4800.0529883816425</v>
      </c>
      <c r="P31" s="6">
        <v>5087.1746966842738</v>
      </c>
    </row>
    <row r="32" spans="1:16" x14ac:dyDescent="0.25">
      <c r="A32" s="14">
        <v>24</v>
      </c>
      <c r="B32" s="5"/>
      <c r="C32" t="s">
        <v>28</v>
      </c>
      <c r="D32" s="6">
        <v>64.368549500837403</v>
      </c>
      <c r="E32" s="6">
        <v>93.139478032818886</v>
      </c>
      <c r="F32" s="6">
        <v>122.95455642611796</v>
      </c>
      <c r="G32" s="6">
        <v>142.4062732674787</v>
      </c>
      <c r="H32" s="6">
        <v>164.73760427145453</v>
      </c>
      <c r="I32" s="6">
        <v>190.45361671677441</v>
      </c>
      <c r="J32" s="6">
        <v>216.92231120414971</v>
      </c>
      <c r="K32" s="6">
        <v>244.11756054923183</v>
      </c>
      <c r="L32" s="6">
        <v>272.14022618585756</v>
      </c>
      <c r="M32" s="6">
        <v>284.55373838556648</v>
      </c>
      <c r="N32" s="6">
        <v>299.04724659538851</v>
      </c>
      <c r="O32" s="6">
        <v>326.37917906251391</v>
      </c>
      <c r="P32" s="6">
        <v>347.34669451792354</v>
      </c>
    </row>
    <row r="33" spans="1:16" x14ac:dyDescent="0.25">
      <c r="A33" s="14">
        <v>25</v>
      </c>
      <c r="B33" s="5"/>
      <c r="C33" t="s">
        <v>29</v>
      </c>
      <c r="D33" s="6">
        <v>44.258492965198457</v>
      </c>
      <c r="E33" s="6">
        <v>88.989613531060968</v>
      </c>
      <c r="F33" s="6">
        <v>133.85199224476628</v>
      </c>
      <c r="G33" s="6">
        <v>178.72966472443636</v>
      </c>
      <c r="H33" s="6">
        <v>224.84853042513441</v>
      </c>
      <c r="I33" s="6">
        <v>271.98002610811727</v>
      </c>
      <c r="J33" s="6">
        <v>318.29521836712388</v>
      </c>
      <c r="K33" s="6">
        <v>364.5448589291359</v>
      </c>
      <c r="L33" s="6">
        <v>411.11955826019789</v>
      </c>
      <c r="M33" s="6">
        <v>458.00030076879875</v>
      </c>
      <c r="N33" s="6">
        <v>505.40550156684662</v>
      </c>
      <c r="O33" s="6">
        <v>553.13094876437776</v>
      </c>
      <c r="P33" s="6">
        <v>601.12678284415915</v>
      </c>
    </row>
    <row r="34" spans="1:16" x14ac:dyDescent="0.25">
      <c r="A34" s="14">
        <v>26</v>
      </c>
      <c r="B34" s="5" t="s">
        <v>30</v>
      </c>
      <c r="C34" s="5"/>
      <c r="D34" s="6">
        <v>10072.916937487524</v>
      </c>
      <c r="E34" s="6">
        <v>10733.590913259715</v>
      </c>
      <c r="F34" s="6">
        <v>11414.907320057995</v>
      </c>
      <c r="G34" s="6">
        <v>12158.236457922274</v>
      </c>
      <c r="H34" s="6">
        <v>12924.939972830587</v>
      </c>
      <c r="I34" s="6">
        <v>13636.976293473559</v>
      </c>
      <c r="J34" s="6">
        <v>14294.637072588419</v>
      </c>
      <c r="K34" s="6">
        <v>14919.364233678849</v>
      </c>
      <c r="L34" s="6">
        <v>15511.697298083074</v>
      </c>
      <c r="M34" s="6">
        <v>16083.496606339075</v>
      </c>
      <c r="N34" s="6">
        <v>16638.978440664963</v>
      </c>
      <c r="O34" s="6">
        <v>17179.035330108662</v>
      </c>
      <c r="P34" s="6">
        <v>17724.664347840779</v>
      </c>
    </row>
    <row r="35" spans="1:16" x14ac:dyDescent="0.25">
      <c r="A35" s="14">
        <v>27</v>
      </c>
      <c r="B35" s="5"/>
      <c r="C35" t="s">
        <v>31</v>
      </c>
      <c r="D35" s="6">
        <v>4405.5973636059971</v>
      </c>
      <c r="E35" s="6">
        <v>5071.0888573928505</v>
      </c>
      <c r="F35" s="6">
        <v>5760.6341686714777</v>
      </c>
      <c r="G35" s="6">
        <v>6511.4961063142246</v>
      </c>
      <c r="H35" s="6">
        <v>7286.6641369001964</v>
      </c>
      <c r="I35" s="6">
        <v>8007.8296018646197</v>
      </c>
      <c r="J35" s="6">
        <v>8675.4920908987424</v>
      </c>
      <c r="K35" s="6">
        <v>9310.1578909840009</v>
      </c>
      <c r="L35" s="6">
        <v>9913.2441380507953</v>
      </c>
      <c r="M35" s="6">
        <v>10495.77649742024</v>
      </c>
      <c r="N35" s="6">
        <v>11061.970295970095</v>
      </c>
      <c r="O35" s="6">
        <v>11612.725449176893</v>
      </c>
      <c r="P35" s="6">
        <v>12169.039498536305</v>
      </c>
    </row>
    <row r="36" spans="1:16" x14ac:dyDescent="0.25">
      <c r="A36" s="14">
        <v>28</v>
      </c>
      <c r="B36" s="5"/>
      <c r="C36" t="s">
        <v>32</v>
      </c>
      <c r="D36" s="6">
        <f t="shared" ref="D36:P36" si="6">D34-D35</f>
        <v>5667.3195738815266</v>
      </c>
      <c r="E36" s="6">
        <f t="shared" si="6"/>
        <v>5662.5020558668648</v>
      </c>
      <c r="F36" s="6">
        <f t="shared" si="6"/>
        <v>5654.2731513865174</v>
      </c>
      <c r="G36" s="6">
        <f t="shared" si="6"/>
        <v>5646.7403516080494</v>
      </c>
      <c r="H36" s="6">
        <f t="shared" si="6"/>
        <v>5638.2758359303907</v>
      </c>
      <c r="I36" s="6">
        <f t="shared" si="6"/>
        <v>5629.1466916089394</v>
      </c>
      <c r="J36" s="6">
        <f t="shared" si="6"/>
        <v>5619.1449816896766</v>
      </c>
      <c r="K36" s="6">
        <f t="shared" si="6"/>
        <v>5609.206342694848</v>
      </c>
      <c r="L36" s="6">
        <f t="shared" si="6"/>
        <v>5598.4531600322789</v>
      </c>
      <c r="M36" s="6">
        <f t="shared" si="6"/>
        <v>5587.7201089188347</v>
      </c>
      <c r="N36" s="6">
        <f t="shared" si="6"/>
        <v>5577.008144694868</v>
      </c>
      <c r="O36" s="6">
        <f t="shared" si="6"/>
        <v>5566.3098809317689</v>
      </c>
      <c r="P36" s="6">
        <f t="shared" si="6"/>
        <v>5555.6248493044732</v>
      </c>
    </row>
    <row r="37" spans="1:16" x14ac:dyDescent="0.25">
      <c r="A37" s="14">
        <v>29</v>
      </c>
      <c r="B37" s="7" t="s">
        <v>33</v>
      </c>
      <c r="C37" s="5"/>
      <c r="D37" s="6">
        <f t="shared" ref="D37:P37" si="7">D30-D34</f>
        <v>97454.541197310595</v>
      </c>
      <c r="E37" s="6">
        <f t="shared" si="7"/>
        <v>97888.387247524603</v>
      </c>
      <c r="F37" s="6">
        <f t="shared" si="7"/>
        <v>98584.134935061855</v>
      </c>
      <c r="G37" s="6">
        <f t="shared" si="7"/>
        <v>99825.991868766825</v>
      </c>
      <c r="H37" s="6">
        <f t="shared" si="7"/>
        <v>101038.01291151675</v>
      </c>
      <c r="I37" s="6">
        <f t="shared" si="7"/>
        <v>102488.16630982708</v>
      </c>
      <c r="J37" s="6">
        <f t="shared" si="7"/>
        <v>103523.23379118876</v>
      </c>
      <c r="K37" s="6">
        <f t="shared" si="7"/>
        <v>104446.19142866714</v>
      </c>
      <c r="L37" s="6">
        <f t="shared" si="7"/>
        <v>105153.5074355471</v>
      </c>
      <c r="M37" s="6">
        <f t="shared" si="7"/>
        <v>105879.38385415729</v>
      </c>
      <c r="N37" s="6">
        <f t="shared" si="7"/>
        <v>106587.5829021894</v>
      </c>
      <c r="O37" s="6">
        <f t="shared" si="7"/>
        <v>107269.24604361245</v>
      </c>
      <c r="P37" s="6">
        <f t="shared" si="7"/>
        <v>107927.8085620312</v>
      </c>
    </row>
    <row r="38" spans="1:16" x14ac:dyDescent="0.25">
      <c r="A38" s="14">
        <v>30</v>
      </c>
      <c r="B38" t="s">
        <v>14</v>
      </c>
      <c r="C38" s="5"/>
      <c r="D38" s="6">
        <v>6505.8748397071849</v>
      </c>
      <c r="E38" s="6">
        <v>6529.9583043081311</v>
      </c>
      <c r="F38" s="6">
        <v>6571.6766958620947</v>
      </c>
      <c r="G38" s="6">
        <v>6650.2205125210903</v>
      </c>
      <c r="H38" s="6">
        <v>6726.5454472488209</v>
      </c>
      <c r="I38" s="6">
        <v>6818.8007147639673</v>
      </c>
      <c r="J38" s="6">
        <v>6882.8253357426975</v>
      </c>
      <c r="K38" s="6">
        <v>6939.1328004822253</v>
      </c>
      <c r="L38" s="6">
        <v>6980.7588666438314</v>
      </c>
      <c r="M38" s="6">
        <v>7022.9318378271446</v>
      </c>
      <c r="N38" s="6">
        <v>7063.1299694508489</v>
      </c>
      <c r="O38" s="6">
        <v>7100.6760291738692</v>
      </c>
      <c r="P38" s="6">
        <v>7135.6976075591947</v>
      </c>
    </row>
    <row r="39" spans="1:16" x14ac:dyDescent="0.25">
      <c r="A39" s="14">
        <v>31</v>
      </c>
      <c r="B39" s="7" t="s">
        <v>39</v>
      </c>
      <c r="C39" s="5"/>
      <c r="D39" s="6">
        <f t="shared" ref="D39:P39" si="8">D37+D38</f>
        <v>103960.41603701779</v>
      </c>
      <c r="E39" s="6">
        <f t="shared" si="8"/>
        <v>104418.34555183274</v>
      </c>
      <c r="F39" s="6">
        <f t="shared" si="8"/>
        <v>105155.81163092396</v>
      </c>
      <c r="G39" s="6">
        <f t="shared" si="8"/>
        <v>106476.21238128791</v>
      </c>
      <c r="H39" s="6">
        <f t="shared" si="8"/>
        <v>107764.55835876557</v>
      </c>
      <c r="I39" s="6">
        <f t="shared" si="8"/>
        <v>109306.96702459105</v>
      </c>
      <c r="J39" s="6">
        <f t="shared" si="8"/>
        <v>110406.05912693146</v>
      </c>
      <c r="K39" s="6">
        <f t="shared" si="8"/>
        <v>111385.32422914937</v>
      </c>
      <c r="L39" s="6">
        <f t="shared" si="8"/>
        <v>112134.26630219092</v>
      </c>
      <c r="M39" s="6">
        <f t="shared" si="8"/>
        <v>112902.31569198443</v>
      </c>
      <c r="N39" s="6">
        <f t="shared" si="8"/>
        <v>113650.71287164025</v>
      </c>
      <c r="O39" s="6">
        <f t="shared" si="8"/>
        <v>114369.92207278633</v>
      </c>
      <c r="P39" s="6">
        <f t="shared" si="8"/>
        <v>115063.5061695904</v>
      </c>
    </row>
    <row r="40" spans="1:16" x14ac:dyDescent="0.25">
      <c r="A40" s="14">
        <v>32</v>
      </c>
      <c r="B40" s="5" t="s">
        <v>34</v>
      </c>
      <c r="C40" s="5"/>
      <c r="D40" s="6">
        <v>867.02941887006182</v>
      </c>
      <c r="E40" s="6">
        <v>1763.3545189179988</v>
      </c>
      <c r="F40" s="6">
        <v>2701.1179605615739</v>
      </c>
      <c r="G40" s="6">
        <v>3696.0532871040896</v>
      </c>
      <c r="H40" s="6">
        <v>4685.2435601738262</v>
      </c>
      <c r="I40" s="6">
        <v>5863.8452798064318</v>
      </c>
      <c r="J40" s="6">
        <v>6979.6810086299565</v>
      </c>
      <c r="K40" s="6">
        <v>8080.056854510728</v>
      </c>
      <c r="L40" s="6">
        <v>9141.717935868799</v>
      </c>
      <c r="M40" s="6">
        <v>10207.43732557029</v>
      </c>
      <c r="N40" s="6">
        <v>11241.587651189986</v>
      </c>
      <c r="O40" s="6">
        <v>12242.776381138618</v>
      </c>
      <c r="P40" s="6">
        <v>13232.959563261104</v>
      </c>
    </row>
    <row r="41" spans="1:16" x14ac:dyDescent="0.25">
      <c r="A41" s="14">
        <v>33</v>
      </c>
      <c r="B41" s="5" t="s">
        <v>35</v>
      </c>
      <c r="C41" s="5"/>
      <c r="D41" s="6">
        <f t="shared" ref="D41:P41" si="9">D40*1.068</f>
        <v>925.98741935322607</v>
      </c>
      <c r="E41" s="6">
        <f t="shared" si="9"/>
        <v>1883.2626262044228</v>
      </c>
      <c r="F41" s="6">
        <f t="shared" si="9"/>
        <v>2884.7939818797613</v>
      </c>
      <c r="G41" s="6">
        <f t="shared" si="9"/>
        <v>3947.3849106271678</v>
      </c>
      <c r="H41" s="6">
        <f t="shared" si="9"/>
        <v>5003.8401222656466</v>
      </c>
      <c r="I41" s="6">
        <f t="shared" si="9"/>
        <v>6262.5867588332694</v>
      </c>
      <c r="J41" s="6">
        <f t="shared" si="9"/>
        <v>7454.2993172167944</v>
      </c>
      <c r="K41" s="6">
        <f t="shared" si="9"/>
        <v>8629.5007206174578</v>
      </c>
      <c r="L41" s="6">
        <f t="shared" si="9"/>
        <v>9763.3547555078785</v>
      </c>
      <c r="M41" s="6">
        <f t="shared" si="9"/>
        <v>10901.54306370907</v>
      </c>
      <c r="N41" s="6">
        <f t="shared" si="9"/>
        <v>12006.015611470906</v>
      </c>
      <c r="O41" s="6">
        <f t="shared" si="9"/>
        <v>13075.285175056044</v>
      </c>
      <c r="P41" s="6">
        <f t="shared" si="9"/>
        <v>14132.800813562859</v>
      </c>
    </row>
    <row r="42" spans="1:16" x14ac:dyDescent="0.25">
      <c r="A42" s="14">
        <v>34</v>
      </c>
      <c r="B42" s="5" t="s">
        <v>36</v>
      </c>
      <c r="C42" s="5"/>
      <c r="D42" s="6"/>
      <c r="E42" s="6"/>
      <c r="F42" s="6">
        <v>62.935701276298019</v>
      </c>
      <c r="G42" s="6">
        <v>184.03314516650974</v>
      </c>
      <c r="H42" s="6">
        <v>311.07129025805722</v>
      </c>
      <c r="I42" s="6">
        <v>438.78935103565618</v>
      </c>
      <c r="J42" s="6">
        <v>561.59227213242866</v>
      </c>
      <c r="K42" s="6">
        <v>680.86724869725174</v>
      </c>
      <c r="L42" s="6">
        <v>797.23044662072243</v>
      </c>
      <c r="M42" s="6">
        <v>909.37107776677203</v>
      </c>
      <c r="N42" s="6">
        <v>1018.8221506180362</v>
      </c>
      <c r="O42" s="6">
        <v>1127.2178501948065</v>
      </c>
      <c r="P42" s="6">
        <v>1233.7514699412477</v>
      </c>
    </row>
    <row r="43" spans="1:16" x14ac:dyDescent="0.25">
      <c r="A43" s="14">
        <v>35</v>
      </c>
      <c r="B43" s="5" t="s">
        <v>37</v>
      </c>
      <c r="C43" s="5"/>
      <c r="D43" s="6"/>
      <c r="E43" s="6"/>
      <c r="F43" s="6">
        <f>F42*1.068</f>
        <v>67.215328963086293</v>
      </c>
      <c r="G43" s="6">
        <f t="shared" ref="G43:P43" si="10">G42*1.068</f>
        <v>196.54739903783241</v>
      </c>
      <c r="H43" s="6">
        <f t="shared" si="10"/>
        <v>332.22413799560513</v>
      </c>
      <c r="I43" s="6">
        <f t="shared" si="10"/>
        <v>468.6270269060808</v>
      </c>
      <c r="J43" s="6">
        <f t="shared" si="10"/>
        <v>599.78054663743387</v>
      </c>
      <c r="K43" s="6">
        <f t="shared" si="10"/>
        <v>727.16622160866496</v>
      </c>
      <c r="L43" s="6">
        <f t="shared" si="10"/>
        <v>851.44211699093159</v>
      </c>
      <c r="M43" s="6">
        <f t="shared" si="10"/>
        <v>971.20831105491254</v>
      </c>
      <c r="N43" s="6">
        <f t="shared" si="10"/>
        <v>1088.1020568600627</v>
      </c>
      <c r="O43" s="6">
        <f t="shared" si="10"/>
        <v>1203.8686640080534</v>
      </c>
      <c r="P43" s="6">
        <f t="shared" si="10"/>
        <v>1317.6465698972527</v>
      </c>
    </row>
    <row r="44" spans="1:16" x14ac:dyDescent="0.25">
      <c r="A44" s="14">
        <v>36</v>
      </c>
      <c r="B44" s="7" t="s">
        <v>38</v>
      </c>
      <c r="C44" s="5"/>
      <c r="D44" s="6">
        <f t="shared" ref="D44:P44" si="11">D37-D40-D42</f>
        <v>96587.51177844053</v>
      </c>
      <c r="E44" s="6">
        <f t="shared" si="11"/>
        <v>96125.032728606602</v>
      </c>
      <c r="F44" s="6">
        <f t="shared" si="11"/>
        <v>95820.081273223986</v>
      </c>
      <c r="G44" s="6">
        <f t="shared" si="11"/>
        <v>95945.905436496221</v>
      </c>
      <c r="H44" s="6">
        <f t="shared" si="11"/>
        <v>96041.69806108487</v>
      </c>
      <c r="I44" s="6">
        <f t="shared" si="11"/>
        <v>96185.531678985004</v>
      </c>
      <c r="J44" s="6">
        <f t="shared" si="11"/>
        <v>95981.960510426376</v>
      </c>
      <c r="K44" s="6">
        <f t="shared" si="11"/>
        <v>95685.267325459165</v>
      </c>
      <c r="L44" s="6">
        <f t="shared" si="11"/>
        <v>95214.559053057572</v>
      </c>
      <c r="M44" s="6">
        <f t="shared" si="11"/>
        <v>94762.575450820223</v>
      </c>
      <c r="N44" s="6">
        <f t="shared" si="11"/>
        <v>94327.173100381377</v>
      </c>
      <c r="O44" s="6">
        <f t="shared" si="11"/>
        <v>93899.251812279021</v>
      </c>
      <c r="P44" s="6">
        <f t="shared" si="11"/>
        <v>93461.097528828861</v>
      </c>
    </row>
    <row r="45" spans="1:16" x14ac:dyDescent="0.25">
      <c r="A45" s="14">
        <v>37</v>
      </c>
      <c r="B45" s="7" t="s">
        <v>40</v>
      </c>
      <c r="C45" s="5"/>
      <c r="D45" s="6">
        <f t="shared" ref="D45:P45" si="12">D39-D41-D43</f>
        <v>103034.42861766455</v>
      </c>
      <c r="E45" s="6">
        <f t="shared" si="12"/>
        <v>102535.08292562832</v>
      </c>
      <c r="F45" s="6">
        <f t="shared" si="12"/>
        <v>102203.80232008111</v>
      </c>
      <c r="G45" s="6">
        <f t="shared" si="12"/>
        <v>102332.28007162291</v>
      </c>
      <c r="H45" s="6">
        <f t="shared" si="12"/>
        <v>102428.49409850432</v>
      </c>
      <c r="I45" s="6">
        <f t="shared" si="12"/>
        <v>102575.75323885171</v>
      </c>
      <c r="J45" s="6">
        <f t="shared" si="12"/>
        <v>102351.97926307723</v>
      </c>
      <c r="K45" s="6">
        <f t="shared" si="12"/>
        <v>102028.65728692323</v>
      </c>
      <c r="L45" s="6">
        <f t="shared" si="12"/>
        <v>101519.46942969211</v>
      </c>
      <c r="M45" s="6">
        <f t="shared" si="12"/>
        <v>101029.56431722044</v>
      </c>
      <c r="N45" s="6">
        <f t="shared" si="12"/>
        <v>100556.59520330928</v>
      </c>
      <c r="O45" s="6">
        <f t="shared" si="12"/>
        <v>100090.76823372224</v>
      </c>
      <c r="P45" s="6">
        <f t="shared" si="12"/>
        <v>99613.058786130292</v>
      </c>
    </row>
    <row r="46" spans="1:16" x14ac:dyDescent="0.25">
      <c r="A46" t="s">
        <v>8</v>
      </c>
    </row>
  </sheetData>
  <pageMargins left="0.25" right="0.25" top="0.75" bottom="0.75" header="0.3" footer="0.3"/>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topLeftCell="A4" workbookViewId="0">
      <selection activeCell="A32" sqref="A32"/>
    </sheetView>
  </sheetViews>
  <sheetFormatPr defaultRowHeight="15" x14ac:dyDescent="0.25"/>
  <cols>
    <col min="1" max="1" width="163.5703125" customWidth="1"/>
  </cols>
  <sheetData>
    <row r="1" spans="1:1" x14ac:dyDescent="0.25">
      <c r="A1" t="s">
        <v>41</v>
      </c>
    </row>
    <row r="2" spans="1:1" x14ac:dyDescent="0.25">
      <c r="A2" t="s">
        <v>42</v>
      </c>
    </row>
    <row r="3" spans="1:1" x14ac:dyDescent="0.25">
      <c r="A3" t="s">
        <v>51</v>
      </c>
    </row>
    <row r="4" spans="1:1" x14ac:dyDescent="0.25">
      <c r="A4" s="12" t="s">
        <v>43</v>
      </c>
    </row>
    <row r="5" spans="1:1" ht="30" x14ac:dyDescent="0.25">
      <c r="A5" s="13" t="s">
        <v>53</v>
      </c>
    </row>
    <row r="6" spans="1:1" x14ac:dyDescent="0.25">
      <c r="A6" s="11">
        <v>6</v>
      </c>
    </row>
    <row r="7" spans="1:1" x14ac:dyDescent="0.25">
      <c r="A7" s="11">
        <v>7</v>
      </c>
    </row>
    <row r="8" spans="1:1" x14ac:dyDescent="0.25">
      <c r="A8" s="11">
        <v>8</v>
      </c>
    </row>
    <row r="9" spans="1:1" x14ac:dyDescent="0.25">
      <c r="A9" s="11">
        <v>9</v>
      </c>
    </row>
    <row r="10" spans="1:1" x14ac:dyDescent="0.25">
      <c r="A10" s="11">
        <v>10</v>
      </c>
    </row>
    <row r="11" spans="1:1" x14ac:dyDescent="0.25">
      <c r="A11" s="11" t="s">
        <v>9</v>
      </c>
    </row>
    <row r="12" spans="1:1" ht="30" x14ac:dyDescent="0.25">
      <c r="A12" s="13" t="s">
        <v>50</v>
      </c>
    </row>
    <row r="13" spans="1:1" x14ac:dyDescent="0.25">
      <c r="A13" t="s">
        <v>6</v>
      </c>
    </row>
    <row r="14" spans="1:1" x14ac:dyDescent="0.25">
      <c r="A14" s="11">
        <v>14</v>
      </c>
    </row>
    <row r="15" spans="1:1" x14ac:dyDescent="0.25">
      <c r="A15" s="11" t="s">
        <v>44</v>
      </c>
    </row>
    <row r="16" spans="1:1" x14ac:dyDescent="0.25">
      <c r="A16" s="11">
        <v>16</v>
      </c>
    </row>
    <row r="17" spans="1:1" x14ac:dyDescent="0.25">
      <c r="A17" s="11" t="s">
        <v>54</v>
      </c>
    </row>
    <row r="18" spans="1:1" ht="14.25" customHeight="1" x14ac:dyDescent="0.25">
      <c r="A18" s="11">
        <v>18</v>
      </c>
    </row>
    <row r="19" spans="1:1" ht="14.25" customHeight="1" x14ac:dyDescent="0.25">
      <c r="A19" s="11">
        <v>19</v>
      </c>
    </row>
    <row r="20" spans="1:1" ht="14.25" customHeight="1" x14ac:dyDescent="0.25">
      <c r="A20" s="11" t="s">
        <v>45</v>
      </c>
    </row>
    <row r="21" spans="1:1" ht="14.25" customHeight="1" x14ac:dyDescent="0.25">
      <c r="A21" s="15">
        <v>21</v>
      </c>
    </row>
    <row r="22" spans="1:1" ht="30" x14ac:dyDescent="0.25">
      <c r="A22" s="13" t="s">
        <v>46</v>
      </c>
    </row>
    <row r="23" spans="1:1" x14ac:dyDescent="0.25">
      <c r="A23" s="11">
        <v>23</v>
      </c>
    </row>
    <row r="24" spans="1:1" x14ac:dyDescent="0.25">
      <c r="A24" s="11" t="s">
        <v>47</v>
      </c>
    </row>
    <row r="25" spans="1:1" x14ac:dyDescent="0.25">
      <c r="A25" s="11" t="s">
        <v>48</v>
      </c>
    </row>
    <row r="26" spans="1:1" x14ac:dyDescent="0.25">
      <c r="A26" s="11">
        <v>26</v>
      </c>
    </row>
    <row r="27" spans="1:1" x14ac:dyDescent="0.25">
      <c r="A27" s="11">
        <v>27</v>
      </c>
    </row>
    <row r="28" spans="1:1" x14ac:dyDescent="0.25">
      <c r="A28" s="11">
        <v>28</v>
      </c>
    </row>
    <row r="29" spans="1:1" x14ac:dyDescent="0.25">
      <c r="A29" s="11">
        <v>29</v>
      </c>
    </row>
    <row r="30" spans="1:1" ht="45" x14ac:dyDescent="0.25">
      <c r="A30" s="13" t="s">
        <v>55</v>
      </c>
    </row>
    <row r="31" spans="1:1" x14ac:dyDescent="0.25">
      <c r="A31" s="11">
        <v>31</v>
      </c>
    </row>
    <row r="32" spans="1:1" x14ac:dyDescent="0.25">
      <c r="A32" s="11">
        <v>32</v>
      </c>
    </row>
    <row r="33" spans="1:1" x14ac:dyDescent="0.25">
      <c r="A33" s="11">
        <v>33</v>
      </c>
    </row>
    <row r="34" spans="1:1" x14ac:dyDescent="0.25">
      <c r="A34" s="11">
        <v>34</v>
      </c>
    </row>
    <row r="35" spans="1:1" x14ac:dyDescent="0.25">
      <c r="A35" s="11">
        <v>35</v>
      </c>
    </row>
    <row r="36" spans="1:1" x14ac:dyDescent="0.25">
      <c r="A36" s="11">
        <v>36</v>
      </c>
    </row>
    <row r="37" spans="1:1" x14ac:dyDescent="0.25">
      <c r="A37" s="11">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Mid Baseline-Mid AAEE</vt:lpstr>
      <vt:lpstr>Notes</vt:lpstr>
      <vt:lpstr>'Mid Baseline-Mid AAEE'!Print_Area</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ckavalec</dc:creator>
  <cp:lastModifiedBy>chris</cp:lastModifiedBy>
  <cp:lastPrinted>2015-08-05T21:56:54Z</cp:lastPrinted>
  <dcterms:created xsi:type="dcterms:W3CDTF">2015-08-04T22:14:21Z</dcterms:created>
  <dcterms:modified xsi:type="dcterms:W3CDTF">2019-01-07T05:18:14Z</dcterms:modified>
</cp:coreProperties>
</file>