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chris\cedu2018\HourlyLoadModel\output\adjusted2\For Posting\"/>
    </mc:Choice>
  </mc:AlternateContent>
  <xr:revisionPtr revIDLastSave="0" documentId="13_ncr:1_{E0F40381-7413-4D18-814C-BA5044973F29}" xr6:coauthVersionLast="40" xr6:coauthVersionMax="40" xr10:uidLastSave="{00000000-0000-0000-0000-000000000000}"/>
  <bookViews>
    <workbookView xWindow="0" yWindow="0" windowWidth="24000" windowHeight="8325" xr2:uid="{00000000-000D-0000-FFFF-FFFF00000000}"/>
  </bookViews>
  <sheets>
    <sheet name="Mid Baseline-Mid AAEE" sheetId="3" r:id="rId1"/>
    <sheet name="Notes" sheetId="2" r:id="rId2"/>
  </sheets>
  <definedNames>
    <definedName name="_xlnm.Print_Area" localSheetId="0">'Mid Baseline-Mid AAEE'!$A$1:$M$45</definedName>
  </definedNames>
  <calcPr calcId="181029"/>
</workbook>
</file>

<file path=xl/calcChain.xml><?xml version="1.0" encoding="utf-8"?>
<calcChain xmlns="http://schemas.openxmlformats.org/spreadsheetml/2006/main">
  <c r="D24" i="3" l="1"/>
  <c r="D21" i="3"/>
  <c r="E11" i="3"/>
  <c r="F11" i="3"/>
  <c r="G11" i="3"/>
  <c r="H11" i="3"/>
  <c r="I11" i="3"/>
  <c r="J11" i="3"/>
  <c r="K11" i="3"/>
  <c r="L11" i="3"/>
  <c r="M11" i="3"/>
  <c r="N11" i="3"/>
  <c r="O11" i="3"/>
  <c r="P11" i="3"/>
  <c r="D11" i="3"/>
  <c r="E36" i="3" l="1"/>
  <c r="F36" i="3"/>
  <c r="G36" i="3"/>
  <c r="H36" i="3"/>
  <c r="I36" i="3"/>
  <c r="J36" i="3"/>
  <c r="K36" i="3"/>
  <c r="L36" i="3"/>
  <c r="M36" i="3"/>
  <c r="N36" i="3"/>
  <c r="O36" i="3"/>
  <c r="P36" i="3"/>
  <c r="D36" i="3"/>
  <c r="G43" i="3" l="1"/>
  <c r="H43" i="3"/>
  <c r="I43" i="3"/>
  <c r="J43" i="3"/>
  <c r="K43" i="3"/>
  <c r="L43" i="3"/>
  <c r="M43" i="3"/>
  <c r="N43" i="3"/>
  <c r="O43" i="3"/>
  <c r="P43" i="3"/>
  <c r="F43" i="3"/>
  <c r="E41" i="3" l="1"/>
  <c r="F41" i="3"/>
  <c r="G41" i="3"/>
  <c r="H41" i="3"/>
  <c r="I41" i="3"/>
  <c r="J41" i="3"/>
  <c r="K41" i="3"/>
  <c r="L41" i="3"/>
  <c r="M41" i="3"/>
  <c r="N41" i="3"/>
  <c r="O41" i="3"/>
  <c r="P41" i="3"/>
  <c r="D41" i="3"/>
  <c r="D37" i="3"/>
  <c r="D39" i="3" s="1"/>
  <c r="D44" i="3" l="1"/>
  <c r="D45" i="3"/>
  <c r="F14" i="3" l="1"/>
  <c r="E16" i="3" l="1"/>
  <c r="F16" i="3"/>
  <c r="G16" i="3"/>
  <c r="H16" i="3"/>
  <c r="I16" i="3"/>
  <c r="J16" i="3"/>
  <c r="K16" i="3"/>
  <c r="L16" i="3"/>
  <c r="M16" i="3"/>
  <c r="N16" i="3"/>
  <c r="O16" i="3"/>
  <c r="P16" i="3"/>
  <c r="D16" i="3"/>
  <c r="D19" i="3" l="1"/>
  <c r="D14" i="3"/>
  <c r="P14" i="3" l="1"/>
  <c r="O14" i="3"/>
  <c r="N14" i="3"/>
  <c r="M14" i="3"/>
  <c r="L14" i="3"/>
  <c r="K14" i="3"/>
  <c r="J14" i="3"/>
  <c r="I14" i="3"/>
  <c r="H14" i="3"/>
  <c r="G14" i="3"/>
  <c r="E14" i="3"/>
  <c r="N19" i="3" l="1"/>
  <c r="O19" i="3"/>
  <c r="P19" i="3"/>
  <c r="P24" i="3" l="1"/>
  <c r="P21" i="3"/>
  <c r="O21" i="3"/>
  <c r="O24" i="3"/>
  <c r="N21" i="3"/>
  <c r="N24" i="3"/>
  <c r="N37" i="3" l="1"/>
  <c r="N44" i="3" s="1"/>
  <c r="O37" i="3"/>
  <c r="O44" i="3" s="1"/>
  <c r="P37" i="3"/>
  <c r="O39" i="3" l="1"/>
  <c r="O45" i="3" s="1"/>
  <c r="P39" i="3"/>
  <c r="P45" i="3" s="1"/>
  <c r="P44" i="3"/>
  <c r="N39" i="3"/>
  <c r="N45" i="3" s="1"/>
  <c r="M37" i="3" l="1"/>
  <c r="M44" i="3" s="1"/>
  <c r="L37" i="3"/>
  <c r="L44" i="3" s="1"/>
  <c r="K37" i="3"/>
  <c r="K44" i="3" s="1"/>
  <c r="J37" i="3"/>
  <c r="J44" i="3" s="1"/>
  <c r="I37" i="3"/>
  <c r="I44" i="3" s="1"/>
  <c r="H37" i="3"/>
  <c r="H44" i="3" s="1"/>
  <c r="G37" i="3"/>
  <c r="G44" i="3" s="1"/>
  <c r="F37" i="3"/>
  <c r="F44" i="3" s="1"/>
  <c r="E37" i="3"/>
  <c r="E44" i="3" s="1"/>
  <c r="H19" i="3" l="1"/>
  <c r="I19" i="3"/>
  <c r="L19" i="3"/>
  <c r="M19" i="3"/>
  <c r="F19" i="3"/>
  <c r="J19" i="3"/>
  <c r="E19" i="3"/>
  <c r="G19" i="3"/>
  <c r="K19" i="3"/>
  <c r="E39" i="3"/>
  <c r="E45" i="3" s="1"/>
  <c r="I39" i="3"/>
  <c r="I45" i="3" s="1"/>
  <c r="M39" i="3"/>
  <c r="M45" i="3" s="1"/>
  <c r="H39" i="3"/>
  <c r="H45" i="3" s="1"/>
  <c r="L39" i="3"/>
  <c r="L45" i="3" s="1"/>
  <c r="G39" i="3"/>
  <c r="G45" i="3" s="1"/>
  <c r="K39" i="3"/>
  <c r="K45" i="3" s="1"/>
  <c r="F39" i="3"/>
  <c r="F45" i="3" s="1"/>
  <c r="J39" i="3"/>
  <c r="J45" i="3" s="1"/>
  <c r="M24" i="3" l="1"/>
  <c r="M21" i="3"/>
  <c r="J21" i="3"/>
  <c r="J24" i="3"/>
  <c r="E24" i="3"/>
  <c r="E21" i="3"/>
  <c r="K21" i="3"/>
  <c r="K24" i="3"/>
  <c r="L24" i="3"/>
  <c r="L21" i="3"/>
  <c r="G21" i="3"/>
  <c r="G24" i="3"/>
  <c r="I24" i="3"/>
  <c r="I21" i="3"/>
  <c r="F21" i="3"/>
  <c r="F24" i="3"/>
  <c r="H24" i="3"/>
  <c r="H21" i="3"/>
</calcChain>
</file>

<file path=xl/sharedStrings.xml><?xml version="1.0" encoding="utf-8"?>
<sst xmlns="http://schemas.openxmlformats.org/spreadsheetml/2006/main" count="57" uniqueCount="56">
  <si>
    <t>7 Includes Photovoltaic</t>
  </si>
  <si>
    <t>7 includes Storage</t>
  </si>
  <si>
    <t>11 Includes Non-Event DR</t>
  </si>
  <si>
    <t>11 Includes Event-Based DR</t>
  </si>
  <si>
    <t xml:space="preserve">1 Includes EVs </t>
  </si>
  <si>
    <t>1 Includes Other Electrification</t>
  </si>
  <si>
    <t>13. Includes critical peak pricing and peak-time rebate program impacts</t>
  </si>
  <si>
    <t>7 Includes Other Private Generation</t>
  </si>
  <si>
    <t>* Storage and DR are currently assumed to have insignificant impacts on the energy side.</t>
  </si>
  <si>
    <t xml:space="preserve">11. Grossed up for losses. </t>
  </si>
  <si>
    <t>Coincident Peak 1 in 2 (MW)</t>
  </si>
  <si>
    <t>Sales/Energy (GWh)*</t>
  </si>
  <si>
    <t>Total Consumption</t>
  </si>
  <si>
    <t>1 Includes Incremental Climate Change Impacts</t>
  </si>
  <si>
    <t>* This is the "traditional" (no peak shift) net peak estimate</t>
  </si>
  <si>
    <t>Baseline Net Load Corresponding to Peak End Consumption (6 minus 7 minus 11)*</t>
  </si>
  <si>
    <t>Peak Shift Impact, Baseline Forecast</t>
  </si>
  <si>
    <t>AAEE Savings Corresponding to Peak End Use Consumption (plus losses)</t>
  </si>
  <si>
    <t>Managed Net Load Corresponding to Peak End Consumption (14 minus 17 minus 18)*</t>
  </si>
  <si>
    <t>Peak Shift Impact, Managed Forecast</t>
  </si>
  <si>
    <t>Load-Modifying Demand Response</t>
  </si>
  <si>
    <t>Estimated Losses</t>
  </si>
  <si>
    <t>Self-Generation Corresponding to Peak End Use Consumption (committed)</t>
  </si>
  <si>
    <t>Managed Net System Peak (19 plus 20)</t>
  </si>
  <si>
    <t>AAEE Savings (customer side)</t>
  </si>
  <si>
    <t>AAEE Savings (including losses)</t>
  </si>
  <si>
    <t>AAPV Generation Corresponding to Peak End Use Consumption (plus avoided losses)</t>
  </si>
  <si>
    <t>AAPV Generation (plus avoided losses)</t>
  </si>
  <si>
    <t>AAPV Generation</t>
  </si>
  <si>
    <t xml:space="preserve">22 Includes EVs </t>
  </si>
  <si>
    <t>22 Includes Other Electrification</t>
  </si>
  <si>
    <t>22 Includes Incremental Climate Change Impacts</t>
  </si>
  <si>
    <t>Consumption from Self-Generation (committed)</t>
  </si>
  <si>
    <t>26 Includes Photovoltaic</t>
  </si>
  <si>
    <t>26 Includes Other Private Generation</t>
  </si>
  <si>
    <t>Baseline Sales (22 minus 26)</t>
  </si>
  <si>
    <t>Managed Sales (29 minus 32 minus 34)</t>
  </si>
  <si>
    <t>Gross Generation for Peak End Use Consumption (1 plus 5)</t>
  </si>
  <si>
    <t>Baseline Net System Peak (14 plus 15)</t>
  </si>
  <si>
    <t>4. Climate change impacts are referred to as incremental, under the assumption that climate change is already having an impact</t>
  </si>
  <si>
    <t>15. Accounts for changes in baseline demand modifers as well as changes in underlying end use load for the shifted peak hour</t>
  </si>
  <si>
    <t>20. Accounts for changes in all demand modifers as well as changes in underlying end use load for the shifted peak hour</t>
  </si>
  <si>
    <t>22. Total electricity consumption measured on the customer side, regardless of generation source. Weather-adjusted and calibrated to QFER historical sales plus self-generation at the planning area level. Gross electricity generation (not shown) is defined as consumption plus transmission and distribution losses.</t>
  </si>
  <si>
    <t>2. EV peak developed from charging profiles</t>
  </si>
  <si>
    <t>24. See 3 above</t>
  </si>
  <si>
    <t>25. See 4 above</t>
  </si>
  <si>
    <t>Baseline Total Energy to Serve Load (29 plus 30)</t>
  </si>
  <si>
    <t>Managed Total Energy to Serve Load (31 minus 33 minus 35)</t>
  </si>
  <si>
    <t>3. Includes medium and heavy-duty electric vehicles, electric buses, high-speed rail, port shore power and cargo handling, truck stops, forklifts, and airport ground support equipment</t>
  </si>
  <si>
    <t>12. Includes time-of-use, real time pricing, and permanent load shifting program impacts incremental to 2016. For CED 2017, residential TOU beginning in 2020 is modeled separately and is incorporated in the peak end use load (residential TOU has negligible impacts at the time of traditional peak)</t>
  </si>
  <si>
    <t>1. Peak end use consumption is defined as the maximum hourly average consumption load, regardless of generation source.</t>
  </si>
  <si>
    <t>Peak End Use Consumption (traditional baseline end use load plus electrification and climate change impacts)</t>
  </si>
  <si>
    <t>PGE TAC Peak and Energy Forecasts: CEDU 2018 Forecast, Mid Baseline-Mid AAEE/AAPV</t>
  </si>
  <si>
    <t xml:space="preserve">5. Loss factors are applied to consumption minus self-generation at peak consumption load for each TAC. The loss factors, encompassing both transmission and distribution losses, come from utility demand forms submitted for the IEPR: 1.097 for PG&amp;E, 1.076 for SCE, and 1.096 for SDG&amp;E. (NOTE: Loss factors subject to change based on resource mix). </t>
  </si>
  <si>
    <t>17. Peak savings measured as incremental to last historical year (2018). Includes IOU and POUs within the TAC.</t>
  </si>
  <si>
    <t>30. Energy loss factors are applied to sales for each TAC. The loss factors, encompassing both transmission and distribution losses, come from utility demand forms submitted for the IEPR: 1.091 for PG&amp;E, 1.068 for SCE, and 1.082 for SDG&amp;E. (NOTE: Loss factors subject to change based on resource mix). Also accounts for reduction in losses from federal distribution transformer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</si>
</sst>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b/>
      <sz val="10"/>
      <name val="Arial"/>
      <family val="2"/>
    </font>
    <font>
      <b/>
      <sz val="10"/>
      <color theme="1"/>
      <name val="Arial"/>
      <family val="2"/>
    </font>
    <font>
      <b/>
      <sz val="12"/>
      <color theme="1"/>
      <name val="Arial"/>
      <family val="2"/>
    </font>
    <font>
      <i/>
      <sz val="11"/>
      <color theme="1"/>
      <name val="Calibri"/>
      <family val="2"/>
      <scheme val="minor"/>
    </font>
    <font>
      <i/>
      <sz val="10"/>
      <color theme="1"/>
      <name val="Calibri"/>
      <family val="2"/>
      <scheme val="minor"/>
    </font>
    <font>
      <sz val="10"/>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7">
    <xf numFmtId="0" fontId="0" fillId="0" borderId="0" xfId="0"/>
    <xf numFmtId="0" fontId="3" fillId="0" borderId="0" xfId="0" applyFont="1"/>
    <xf numFmtId="0" fontId="2" fillId="2" borderId="0" xfId="0" applyFont="1" applyFill="1"/>
    <xf numFmtId="0" fontId="0" fillId="2" borderId="0" xfId="0" applyFill="1"/>
    <xf numFmtId="0" fontId="1" fillId="2" borderId="0" xfId="0" applyFont="1" applyFill="1" applyAlignment="1">
      <alignment horizontal="right"/>
    </xf>
    <xf numFmtId="0" fontId="0" fillId="0" borderId="0" xfId="0" applyFont="1"/>
    <xf numFmtId="1" fontId="0" fillId="0" borderId="0" xfId="0" applyNumberFormat="1"/>
    <xf numFmtId="0" fontId="4" fillId="0" borderId="0" xfId="0" applyFont="1"/>
    <xf numFmtId="0" fontId="0" fillId="0" borderId="0" xfId="0" applyAlignment="1">
      <alignment horizontal="center"/>
    </xf>
    <xf numFmtId="0" fontId="0" fillId="2" borderId="0" xfId="0" applyFont="1" applyFill="1"/>
    <xf numFmtId="0" fontId="5" fillId="0" borderId="0" xfId="0" applyFont="1"/>
    <xf numFmtId="0" fontId="0" fillId="0" borderId="0" xfId="0" applyAlignment="1">
      <alignment horizontal="left"/>
    </xf>
    <xf numFmtId="0" fontId="0" fillId="0" borderId="0" xfId="0" quotePrefix="1" applyAlignment="1">
      <alignment horizontal="left"/>
    </xf>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0" fontId="0" fillId="0" borderId="0" xfId="0" applyFont="1" applyAlignment="1">
      <alignment wrapText="1"/>
    </xf>
  </cellXfs>
  <cellStyles count="2">
    <cellStyle name="Comma 3"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C46"/>
  <sheetViews>
    <sheetView tabSelected="1" zoomScale="80" zoomScaleNormal="80" workbookViewId="0"/>
  </sheetViews>
  <sheetFormatPr defaultRowHeight="15" x14ac:dyDescent="0.25"/>
  <cols>
    <col min="1" max="1" width="7.7109375" customWidth="1"/>
    <col min="2" max="2" width="91.7109375" customWidth="1"/>
    <col min="3" max="3" width="50.5703125" customWidth="1"/>
    <col min="4" max="13" width="8.7109375" customWidth="1"/>
    <col min="14" max="14" width="9.140625" customWidth="1"/>
    <col min="15" max="15" width="9.28515625" customWidth="1"/>
    <col min="16" max="16" width="9" customWidth="1"/>
  </cols>
  <sheetData>
    <row r="2" spans="1:26" ht="15.75" x14ac:dyDescent="0.25">
      <c r="A2" s="1" t="s">
        <v>52</v>
      </c>
      <c r="D2" s="6"/>
      <c r="E2" s="6"/>
      <c r="F2" s="6"/>
      <c r="G2" s="6"/>
      <c r="H2" s="6"/>
      <c r="I2" s="6"/>
      <c r="J2" s="6"/>
      <c r="K2" s="6"/>
      <c r="L2" s="6"/>
      <c r="M2" s="6"/>
      <c r="N2" s="6"/>
      <c r="O2" s="6"/>
      <c r="P2" s="6"/>
    </row>
    <row r="4" spans="1:26" x14ac:dyDescent="0.25">
      <c r="A4" s="2" t="s">
        <v>10</v>
      </c>
      <c r="B4" s="3"/>
      <c r="C4" s="3"/>
      <c r="D4" s="3"/>
      <c r="E4" s="3"/>
      <c r="F4" s="3"/>
      <c r="G4" s="3"/>
      <c r="H4" s="3"/>
      <c r="I4" s="3"/>
      <c r="J4" s="3"/>
      <c r="K4" s="3"/>
      <c r="L4" s="3"/>
      <c r="M4" s="3"/>
      <c r="N4" s="3"/>
      <c r="O4" s="3"/>
      <c r="P4" s="3"/>
    </row>
    <row r="5" spans="1:26" x14ac:dyDescent="0.25">
      <c r="A5" s="3"/>
      <c r="B5" s="3"/>
      <c r="C5" s="3"/>
      <c r="D5" s="4">
        <v>2018</v>
      </c>
      <c r="E5" s="4">
        <v>2019</v>
      </c>
      <c r="F5" s="4">
        <v>2020</v>
      </c>
      <c r="G5" s="4">
        <v>2021</v>
      </c>
      <c r="H5" s="4">
        <v>2022</v>
      </c>
      <c r="I5" s="4">
        <v>2023</v>
      </c>
      <c r="J5" s="4">
        <v>2024</v>
      </c>
      <c r="K5" s="4">
        <v>2025</v>
      </c>
      <c r="L5" s="4">
        <v>2026</v>
      </c>
      <c r="M5" s="4">
        <v>2027</v>
      </c>
      <c r="N5" s="4">
        <v>2028</v>
      </c>
      <c r="O5" s="4">
        <v>2029</v>
      </c>
      <c r="P5" s="4">
        <v>2030</v>
      </c>
    </row>
    <row r="6" spans="1:26" ht="30" x14ac:dyDescent="0.25">
      <c r="A6" s="8">
        <v>1</v>
      </c>
      <c r="B6" s="16" t="s">
        <v>51</v>
      </c>
      <c r="C6" s="5"/>
      <c r="D6" s="6">
        <v>21558.952794720499</v>
      </c>
      <c r="E6" s="6">
        <v>21761.600729149406</v>
      </c>
      <c r="F6" s="6">
        <v>22121.595795576934</v>
      </c>
      <c r="G6" s="6">
        <v>22472.304631403647</v>
      </c>
      <c r="H6" s="6">
        <v>22854.527178237004</v>
      </c>
      <c r="I6" s="6">
        <v>23155.154988597966</v>
      </c>
      <c r="J6" s="6">
        <v>23463.248082606733</v>
      </c>
      <c r="K6" s="6">
        <v>23775.765576396021</v>
      </c>
      <c r="L6" s="6">
        <v>24057.546153584371</v>
      </c>
      <c r="M6" s="6">
        <v>24349.60754416604</v>
      </c>
      <c r="N6" s="6">
        <v>24579.714235332824</v>
      </c>
      <c r="O6" s="6">
        <v>24814.296950504649</v>
      </c>
      <c r="P6" s="6">
        <v>25057.684223500153</v>
      </c>
      <c r="Q6" s="6"/>
      <c r="R6" s="6"/>
      <c r="S6" s="6"/>
      <c r="T6" s="6"/>
      <c r="U6" s="6"/>
      <c r="V6" s="6"/>
      <c r="W6" s="6"/>
      <c r="X6" s="6"/>
      <c r="Y6" s="6"/>
      <c r="Z6" s="6"/>
    </row>
    <row r="7" spans="1:26" x14ac:dyDescent="0.25">
      <c r="A7" s="8">
        <v>2</v>
      </c>
      <c r="B7" s="5"/>
      <c r="C7" t="s">
        <v>4</v>
      </c>
      <c r="D7" s="6">
        <v>86</v>
      </c>
      <c r="E7" s="6">
        <v>114.95612547325405</v>
      </c>
      <c r="F7" s="6">
        <v>143.76832205166301</v>
      </c>
      <c r="G7" s="6">
        <v>174.46099657237073</v>
      </c>
      <c r="H7" s="6">
        <v>208.00659615220621</v>
      </c>
      <c r="I7" s="6">
        <v>243.45607309706426</v>
      </c>
      <c r="J7" s="6">
        <v>272.70863645180577</v>
      </c>
      <c r="K7" s="6">
        <v>296.09324032821178</v>
      </c>
      <c r="L7" s="6">
        <v>318.28757166817161</v>
      </c>
      <c r="M7" s="6">
        <v>341.79248986871403</v>
      </c>
      <c r="N7" s="6">
        <v>358.01565746096816</v>
      </c>
      <c r="O7" s="6">
        <v>379.08852044817547</v>
      </c>
      <c r="P7" s="6">
        <v>401.45643173609636</v>
      </c>
    </row>
    <row r="8" spans="1:26" x14ac:dyDescent="0.25">
      <c r="A8" s="8">
        <v>3</v>
      </c>
      <c r="B8" s="5"/>
      <c r="C8" t="s">
        <v>5</v>
      </c>
      <c r="D8" s="6">
        <v>6.853380654536477</v>
      </c>
      <c r="E8" s="6">
        <v>10.090339640665468</v>
      </c>
      <c r="F8" s="6">
        <v>13.479263294745742</v>
      </c>
      <c r="G8" s="6">
        <v>16.215837027630862</v>
      </c>
      <c r="H8" s="6">
        <v>19.297760464171525</v>
      </c>
      <c r="I8" s="6">
        <v>22.751976786031701</v>
      </c>
      <c r="J8" s="6">
        <v>26.355727869489801</v>
      </c>
      <c r="K8" s="6">
        <v>30.478627135197115</v>
      </c>
      <c r="L8" s="6">
        <v>34.480982338459484</v>
      </c>
      <c r="M8" s="6">
        <v>36.438179611529492</v>
      </c>
      <c r="N8" s="6">
        <v>38.738554452645722</v>
      </c>
      <c r="O8" s="6">
        <v>45.323301711023241</v>
      </c>
      <c r="P8" s="6">
        <v>48.742405372361056</v>
      </c>
    </row>
    <row r="9" spans="1:26" x14ac:dyDescent="0.25">
      <c r="A9" s="8">
        <v>4</v>
      </c>
      <c r="B9" s="5"/>
      <c r="C9" t="s">
        <v>13</v>
      </c>
      <c r="D9" s="6">
        <v>0</v>
      </c>
      <c r="E9" s="6">
        <v>18.145915986632346</v>
      </c>
      <c r="F9" s="6">
        <v>36.707516497759563</v>
      </c>
      <c r="G9" s="6">
        <v>55.599687720456636</v>
      </c>
      <c r="H9" s="6">
        <v>75.110639685773691</v>
      </c>
      <c r="I9" s="6">
        <v>95.198584811955357</v>
      </c>
      <c r="J9" s="6">
        <v>115.56599157957854</v>
      </c>
      <c r="K9" s="6">
        <v>136.31648601092255</v>
      </c>
      <c r="L9" s="6">
        <v>157.52071400196712</v>
      </c>
      <c r="M9" s="6">
        <v>179.14766868793541</v>
      </c>
      <c r="N9" s="6">
        <v>201.29570332086567</v>
      </c>
      <c r="O9" s="6">
        <v>223.85637508180736</v>
      </c>
      <c r="P9" s="6">
        <v>246.78498016376227</v>
      </c>
    </row>
    <row r="10" spans="1:26" x14ac:dyDescent="0.25">
      <c r="A10" s="8">
        <v>5</v>
      </c>
      <c r="B10" t="s">
        <v>21</v>
      </c>
      <c r="C10" s="5"/>
      <c r="D10" s="6">
        <v>1791.7888913749484</v>
      </c>
      <c r="E10" s="6">
        <v>1777.6702362935284</v>
      </c>
      <c r="F10" s="6">
        <v>1773.7836627612123</v>
      </c>
      <c r="G10" s="6">
        <v>1771.7966675410316</v>
      </c>
      <c r="H10" s="6">
        <v>1777.2103227039406</v>
      </c>
      <c r="I10" s="6">
        <v>1780.3596229734612</v>
      </c>
      <c r="J10" s="6">
        <v>1787.0902761827347</v>
      </c>
      <c r="K10" s="6">
        <v>1795.7626344183518</v>
      </c>
      <c r="L10" s="6">
        <v>1802.5488426827724</v>
      </c>
      <c r="M10" s="6">
        <v>1810.5145917755726</v>
      </c>
      <c r="N10" s="6">
        <v>1812.1153823224813</v>
      </c>
      <c r="O10" s="6">
        <v>1813.4613415068889</v>
      </c>
      <c r="P10" s="6">
        <v>1814.7233647699541</v>
      </c>
    </row>
    <row r="11" spans="1:26" x14ac:dyDescent="0.25">
      <c r="A11" s="8">
        <v>6</v>
      </c>
      <c r="B11" t="s">
        <v>37</v>
      </c>
      <c r="C11" s="5"/>
      <c r="D11" s="6">
        <f>D6+D10</f>
        <v>23350.741686095447</v>
      </c>
      <c r="E11" s="6">
        <f t="shared" ref="E11:P11" si="0">E6+E10</f>
        <v>23539.270965442935</v>
      </c>
      <c r="F11" s="6">
        <f t="shared" si="0"/>
        <v>23895.379458338146</v>
      </c>
      <c r="G11" s="6">
        <f t="shared" si="0"/>
        <v>24244.101298944679</v>
      </c>
      <c r="H11" s="6">
        <f t="shared" si="0"/>
        <v>24631.737500940944</v>
      </c>
      <c r="I11" s="6">
        <f t="shared" si="0"/>
        <v>24935.514611571427</v>
      </c>
      <c r="J11" s="6">
        <f t="shared" si="0"/>
        <v>25250.338358789468</v>
      </c>
      <c r="K11" s="6">
        <f t="shared" si="0"/>
        <v>25571.528210814373</v>
      </c>
      <c r="L11" s="6">
        <f t="shared" si="0"/>
        <v>25860.094996267144</v>
      </c>
      <c r="M11" s="6">
        <f t="shared" si="0"/>
        <v>26160.122135941612</v>
      </c>
      <c r="N11" s="6">
        <f t="shared" si="0"/>
        <v>26391.829617655305</v>
      </c>
      <c r="O11" s="6">
        <f t="shared" si="0"/>
        <v>26627.758292011538</v>
      </c>
      <c r="P11" s="6">
        <f t="shared" si="0"/>
        <v>26872.407588270107</v>
      </c>
    </row>
    <row r="12" spans="1:26" x14ac:dyDescent="0.25">
      <c r="A12" s="8">
        <v>7</v>
      </c>
      <c r="B12" s="5" t="s">
        <v>22</v>
      </c>
      <c r="C12" s="5"/>
      <c r="D12" s="6">
        <v>3129.7704590871676</v>
      </c>
      <c r="E12" s="6">
        <v>3499.4534094196324</v>
      </c>
      <c r="F12" s="6">
        <v>3922.1934085225912</v>
      </c>
      <c r="G12" s="6">
        <v>4315.9015470584545</v>
      </c>
      <c r="H12" s="6">
        <v>4661.909500889964</v>
      </c>
      <c r="I12" s="6">
        <v>4945.8902183064893</v>
      </c>
      <c r="J12" s="6">
        <v>5198.5138833494784</v>
      </c>
      <c r="K12" s="6">
        <v>5434.5681531847968</v>
      </c>
      <c r="L12" s="6">
        <v>5658.6250759821614</v>
      </c>
      <c r="M12" s="6">
        <v>5880.696494926322</v>
      </c>
      <c r="N12" s="6">
        <v>6106.6905244041527</v>
      </c>
      <c r="O12" s="6">
        <v>6340.2735042797167</v>
      </c>
      <c r="P12" s="6">
        <v>6584.181219595851</v>
      </c>
    </row>
    <row r="13" spans="1:26" x14ac:dyDescent="0.25">
      <c r="A13" s="8">
        <v>8</v>
      </c>
      <c r="B13" s="5"/>
      <c r="C13" t="s">
        <v>0</v>
      </c>
      <c r="D13" s="6">
        <v>1943.820299941767</v>
      </c>
      <c r="E13" s="6">
        <v>2291.1105434794672</v>
      </c>
      <c r="F13" s="6">
        <v>2657.7246996788572</v>
      </c>
      <c r="G13" s="6">
        <v>3021.7142234464218</v>
      </c>
      <c r="H13" s="6">
        <v>3338.5208304016137</v>
      </c>
      <c r="I13" s="6">
        <v>3594.2762060530708</v>
      </c>
      <c r="J13" s="6">
        <v>3819.2959726523522</v>
      </c>
      <c r="K13" s="6">
        <v>4028.5335579991424</v>
      </c>
      <c r="L13" s="6">
        <v>4226.3691894149006</v>
      </c>
      <c r="M13" s="6">
        <v>4422.4894967424307</v>
      </c>
      <c r="N13" s="6">
        <v>4622.7998905888471</v>
      </c>
      <c r="O13" s="6">
        <v>4830.9640340339411</v>
      </c>
      <c r="P13" s="6">
        <v>5049.7150620621924</v>
      </c>
    </row>
    <row r="14" spans="1:26" x14ac:dyDescent="0.25">
      <c r="A14" s="8">
        <v>9</v>
      </c>
      <c r="B14" s="5"/>
      <c r="C14" t="s">
        <v>7</v>
      </c>
      <c r="D14" s="6">
        <f t="shared" ref="D14:P14" si="1">D12-D13-D15</f>
        <v>1159.4904886358127</v>
      </c>
      <c r="E14" s="6">
        <f t="shared" si="1"/>
        <v>1162.7249117343099</v>
      </c>
      <c r="F14" s="6">
        <f>F12-F13-F15</f>
        <v>1165.2139158175371</v>
      </c>
      <c r="G14" s="6">
        <f t="shared" si="1"/>
        <v>1167.1616279034151</v>
      </c>
      <c r="H14" s="6">
        <f t="shared" si="1"/>
        <v>1168.8697811241361</v>
      </c>
      <c r="I14" s="6">
        <f t="shared" si="1"/>
        <v>1169.8768611701639</v>
      </c>
      <c r="J14" s="6">
        <f t="shared" si="1"/>
        <v>1170.5346805120214</v>
      </c>
      <c r="K14" s="6">
        <f t="shared" si="1"/>
        <v>1170.6747466897179</v>
      </c>
      <c r="L14" s="6">
        <f t="shared" si="1"/>
        <v>1170.4861859436012</v>
      </c>
      <c r="M14" s="6">
        <f t="shared" si="1"/>
        <v>1170.2915439537855</v>
      </c>
      <c r="N14" s="6">
        <f t="shared" si="1"/>
        <v>1170.090883514818</v>
      </c>
      <c r="O14" s="6">
        <f t="shared" si="1"/>
        <v>1169.8842668356106</v>
      </c>
      <c r="P14" s="6">
        <f t="shared" si="1"/>
        <v>1169.6717555449125</v>
      </c>
    </row>
    <row r="15" spans="1:26" x14ac:dyDescent="0.25">
      <c r="A15" s="8">
        <v>10</v>
      </c>
      <c r="B15" s="5"/>
      <c r="C15" t="s">
        <v>1</v>
      </c>
      <c r="D15" s="6">
        <v>26.459670509587944</v>
      </c>
      <c r="E15" s="6">
        <v>45.617954205855384</v>
      </c>
      <c r="F15" s="6">
        <v>99.254793026196836</v>
      </c>
      <c r="G15" s="6">
        <v>127.02569570861755</v>
      </c>
      <c r="H15" s="6">
        <v>154.51888936421409</v>
      </c>
      <c r="I15" s="6">
        <v>181.73715108325459</v>
      </c>
      <c r="J15" s="6">
        <v>208.68323018510475</v>
      </c>
      <c r="K15" s="6">
        <v>235.35984849593638</v>
      </c>
      <c r="L15" s="6">
        <v>261.76970062365967</v>
      </c>
      <c r="M15" s="6">
        <v>287.91545423010575</v>
      </c>
      <c r="N15" s="6">
        <v>313.79975030048752</v>
      </c>
      <c r="O15" s="6">
        <v>339.42520341016518</v>
      </c>
      <c r="P15" s="6">
        <v>364.79440198874619</v>
      </c>
    </row>
    <row r="16" spans="1:26" x14ac:dyDescent="0.25">
      <c r="A16" s="8">
        <v>11</v>
      </c>
      <c r="B16" s="5" t="s">
        <v>20</v>
      </c>
      <c r="C16" s="5"/>
      <c r="D16" s="6">
        <f>D18+D17</f>
        <v>86</v>
      </c>
      <c r="E16" s="6">
        <f t="shared" ref="E16:P16" si="2">E18+E17</f>
        <v>99</v>
      </c>
      <c r="F16" s="6">
        <f t="shared" si="2"/>
        <v>80</v>
      </c>
      <c r="G16" s="6">
        <f t="shared" si="2"/>
        <v>82</v>
      </c>
      <c r="H16" s="6">
        <f t="shared" si="2"/>
        <v>82</v>
      </c>
      <c r="I16" s="6">
        <f t="shared" si="2"/>
        <v>83</v>
      </c>
      <c r="J16" s="6">
        <f t="shared" si="2"/>
        <v>86</v>
      </c>
      <c r="K16" s="6">
        <f t="shared" si="2"/>
        <v>86</v>
      </c>
      <c r="L16" s="6">
        <f t="shared" si="2"/>
        <v>87</v>
      </c>
      <c r="M16" s="6">
        <f t="shared" si="2"/>
        <v>89</v>
      </c>
      <c r="N16" s="6">
        <f t="shared" si="2"/>
        <v>89</v>
      </c>
      <c r="O16" s="6">
        <f t="shared" si="2"/>
        <v>89</v>
      </c>
      <c r="P16" s="6">
        <f t="shared" si="2"/>
        <v>89</v>
      </c>
    </row>
    <row r="17" spans="1:16" x14ac:dyDescent="0.25">
      <c r="A17" s="8">
        <v>12</v>
      </c>
      <c r="B17" s="5"/>
      <c r="C17" t="s">
        <v>2</v>
      </c>
      <c r="D17" s="6">
        <v>12</v>
      </c>
      <c r="E17" s="6">
        <v>24</v>
      </c>
      <c r="F17" s="6">
        <v>3</v>
      </c>
      <c r="G17" s="6">
        <v>4</v>
      </c>
      <c r="H17" s="6">
        <v>4</v>
      </c>
      <c r="I17" s="6">
        <v>5</v>
      </c>
      <c r="J17" s="6">
        <v>7</v>
      </c>
      <c r="K17" s="6">
        <v>7</v>
      </c>
      <c r="L17" s="6">
        <v>8</v>
      </c>
      <c r="M17" s="6">
        <v>9</v>
      </c>
      <c r="N17" s="6">
        <v>9</v>
      </c>
      <c r="O17" s="6">
        <v>9</v>
      </c>
      <c r="P17" s="6">
        <v>9</v>
      </c>
    </row>
    <row r="18" spans="1:16" x14ac:dyDescent="0.25">
      <c r="A18" s="8">
        <v>13</v>
      </c>
      <c r="B18" s="5"/>
      <c r="C18" t="s">
        <v>3</v>
      </c>
      <c r="D18" s="6">
        <v>74</v>
      </c>
      <c r="E18" s="6">
        <v>75</v>
      </c>
      <c r="F18" s="6">
        <v>77</v>
      </c>
      <c r="G18" s="6">
        <v>78</v>
      </c>
      <c r="H18" s="6">
        <v>78</v>
      </c>
      <c r="I18" s="6">
        <v>78</v>
      </c>
      <c r="J18" s="6">
        <v>79</v>
      </c>
      <c r="K18" s="6">
        <v>79</v>
      </c>
      <c r="L18" s="6">
        <v>79</v>
      </c>
      <c r="M18" s="6">
        <v>80</v>
      </c>
      <c r="N18" s="6">
        <v>80</v>
      </c>
      <c r="O18" s="6">
        <v>80</v>
      </c>
      <c r="P18" s="6">
        <v>80</v>
      </c>
    </row>
    <row r="19" spans="1:16" x14ac:dyDescent="0.25">
      <c r="A19" s="14">
        <v>14</v>
      </c>
      <c r="B19" t="s">
        <v>15</v>
      </c>
      <c r="C19" s="5"/>
      <c r="D19" s="6">
        <f t="shared" ref="D19:P19" si="3">D11-D12-D16</f>
        <v>20134.971227008278</v>
      </c>
      <c r="E19" s="6">
        <f t="shared" si="3"/>
        <v>19940.817556023303</v>
      </c>
      <c r="F19" s="6">
        <f t="shared" si="3"/>
        <v>19893.186049815555</v>
      </c>
      <c r="G19" s="6">
        <f t="shared" si="3"/>
        <v>19846.199751886226</v>
      </c>
      <c r="H19" s="6">
        <f t="shared" si="3"/>
        <v>19887.82800005098</v>
      </c>
      <c r="I19" s="6">
        <f t="shared" si="3"/>
        <v>19906.624393264938</v>
      </c>
      <c r="J19" s="6">
        <f t="shared" si="3"/>
        <v>19965.824475439989</v>
      </c>
      <c r="K19" s="6">
        <f t="shared" si="3"/>
        <v>20050.960057629578</v>
      </c>
      <c r="L19" s="6">
        <f t="shared" si="3"/>
        <v>20114.469920284981</v>
      </c>
      <c r="M19" s="6">
        <f t="shared" si="3"/>
        <v>20190.425641015288</v>
      </c>
      <c r="N19" s="6">
        <f t="shared" si="3"/>
        <v>20196.139093251153</v>
      </c>
      <c r="O19" s="6">
        <f t="shared" si="3"/>
        <v>20198.484787731821</v>
      </c>
      <c r="P19" s="6">
        <f t="shared" si="3"/>
        <v>20199.226368674255</v>
      </c>
    </row>
    <row r="20" spans="1:16" x14ac:dyDescent="0.25">
      <c r="A20" s="14">
        <v>15</v>
      </c>
      <c r="B20" t="s">
        <v>16</v>
      </c>
      <c r="C20" s="5"/>
      <c r="D20" s="6">
        <v>378.85465794302945</v>
      </c>
      <c r="E20" s="6">
        <v>512.10198263174607</v>
      </c>
      <c r="F20" s="6">
        <v>649.51045661262469</v>
      </c>
      <c r="G20" s="6">
        <v>687.00146304323789</v>
      </c>
      <c r="H20" s="6">
        <v>855.46868208990054</v>
      </c>
      <c r="I20" s="6">
        <v>1050.8072861823603</v>
      </c>
      <c r="J20" s="6">
        <v>1214.8404378085907</v>
      </c>
      <c r="K20" s="6">
        <v>1362.1044113151293</v>
      </c>
      <c r="L20" s="6">
        <v>1509.7839668670604</v>
      </c>
      <c r="M20" s="6">
        <v>1707.7171389649629</v>
      </c>
      <c r="N20" s="6">
        <v>1877.0010951577642</v>
      </c>
      <c r="O20" s="6">
        <v>2064.4751694953266</v>
      </c>
      <c r="P20" s="6">
        <v>2288.8206659238422</v>
      </c>
    </row>
    <row r="21" spans="1:16" x14ac:dyDescent="0.25">
      <c r="A21" s="14">
        <v>16</v>
      </c>
      <c r="B21" s="7" t="s">
        <v>38</v>
      </c>
      <c r="C21" s="5"/>
      <c r="D21" s="6">
        <f t="shared" ref="D21:P21" si="4">D19+D20</f>
        <v>20513.825884951308</v>
      </c>
      <c r="E21" s="6">
        <f t="shared" si="4"/>
        <v>20452.919538655049</v>
      </c>
      <c r="F21" s="6">
        <f t="shared" si="4"/>
        <v>20542.696506428179</v>
      </c>
      <c r="G21" s="6">
        <f t="shared" si="4"/>
        <v>20533.201214929464</v>
      </c>
      <c r="H21" s="6">
        <f t="shared" si="4"/>
        <v>20743.296682140881</v>
      </c>
      <c r="I21" s="6">
        <f t="shared" si="4"/>
        <v>20957.431679447298</v>
      </c>
      <c r="J21" s="6">
        <f t="shared" si="4"/>
        <v>21180.66491324858</v>
      </c>
      <c r="K21" s="6">
        <f t="shared" si="4"/>
        <v>21413.064468944707</v>
      </c>
      <c r="L21" s="6">
        <f t="shared" si="4"/>
        <v>21624.253887152041</v>
      </c>
      <c r="M21" s="6">
        <f t="shared" si="4"/>
        <v>21898.142779980251</v>
      </c>
      <c r="N21" s="6">
        <f t="shared" si="4"/>
        <v>22073.140188408917</v>
      </c>
      <c r="O21" s="6">
        <f t="shared" si="4"/>
        <v>22262.959957227147</v>
      </c>
      <c r="P21" s="6">
        <f t="shared" si="4"/>
        <v>22488.047034598098</v>
      </c>
    </row>
    <row r="22" spans="1:16" x14ac:dyDescent="0.25">
      <c r="A22" s="8">
        <v>17</v>
      </c>
      <c r="B22" s="5" t="s">
        <v>17</v>
      </c>
      <c r="C22" s="5"/>
      <c r="D22" s="6">
        <v>0</v>
      </c>
      <c r="E22" s="6">
        <v>175.15373420422861</v>
      </c>
      <c r="F22" s="6">
        <v>358.01569264249645</v>
      </c>
      <c r="G22" s="6">
        <v>547.7284552342926</v>
      </c>
      <c r="H22" s="6">
        <v>744.04170710687129</v>
      </c>
      <c r="I22" s="6">
        <v>1020.8188802521202</v>
      </c>
      <c r="J22" s="6">
        <v>1274.9259957254412</v>
      </c>
      <c r="K22" s="6">
        <v>1524.2962862108595</v>
      </c>
      <c r="L22" s="6">
        <v>1760.3450601628028</v>
      </c>
      <c r="M22" s="6">
        <v>2041.4637458871844</v>
      </c>
      <c r="N22" s="6">
        <v>2229.0905430162015</v>
      </c>
      <c r="O22" s="6">
        <v>2442.7888202300865</v>
      </c>
      <c r="P22" s="6">
        <v>2656.5879734372711</v>
      </c>
    </row>
    <row r="23" spans="1:16" x14ac:dyDescent="0.25">
      <c r="A23" s="14">
        <v>18</v>
      </c>
      <c r="B23" s="5" t="s">
        <v>26</v>
      </c>
      <c r="C23" s="5"/>
      <c r="D23" s="6">
        <v>0</v>
      </c>
      <c r="E23" s="6">
        <v>0</v>
      </c>
      <c r="F23" s="6">
        <v>19.761111693809198</v>
      </c>
      <c r="G23" s="6">
        <v>55.64523616733959</v>
      </c>
      <c r="H23" s="6">
        <v>93.177244803960093</v>
      </c>
      <c r="I23" s="6">
        <v>132.2489627312716</v>
      </c>
      <c r="J23" s="6">
        <v>171.38146720503573</v>
      </c>
      <c r="K23" s="6">
        <v>210.56055415662104</v>
      </c>
      <c r="L23" s="6">
        <v>248.6045971513995</v>
      </c>
      <c r="M23" s="6">
        <v>285.40762268850449</v>
      </c>
      <c r="N23" s="6">
        <v>321.31901483299589</v>
      </c>
      <c r="O23" s="6">
        <v>356.67921691445918</v>
      </c>
      <c r="P23" s="6">
        <v>391.65434364340035</v>
      </c>
    </row>
    <row r="24" spans="1:16" x14ac:dyDescent="0.25">
      <c r="A24" s="14">
        <v>19</v>
      </c>
      <c r="B24" t="s">
        <v>18</v>
      </c>
      <c r="C24" s="5"/>
      <c r="D24" s="6">
        <f t="shared" ref="D24:P24" si="5">D19-D22-D23</f>
        <v>20134.971227008278</v>
      </c>
      <c r="E24" s="6">
        <f t="shared" si="5"/>
        <v>19765.663821819075</v>
      </c>
      <c r="F24" s="6">
        <f t="shared" si="5"/>
        <v>19515.409245479248</v>
      </c>
      <c r="G24" s="6">
        <f t="shared" si="5"/>
        <v>19242.826060484593</v>
      </c>
      <c r="H24" s="6">
        <f t="shared" si="5"/>
        <v>19050.609048140152</v>
      </c>
      <c r="I24" s="6">
        <f t="shared" si="5"/>
        <v>18753.556550281544</v>
      </c>
      <c r="J24" s="6">
        <f t="shared" si="5"/>
        <v>18519.517012509514</v>
      </c>
      <c r="K24" s="6">
        <f t="shared" si="5"/>
        <v>18316.103217262098</v>
      </c>
      <c r="L24" s="6">
        <f t="shared" si="5"/>
        <v>18105.520262970778</v>
      </c>
      <c r="M24" s="6">
        <f t="shared" si="5"/>
        <v>17863.5542724396</v>
      </c>
      <c r="N24" s="6">
        <f t="shared" si="5"/>
        <v>17645.729535401955</v>
      </c>
      <c r="O24" s="6">
        <f t="shared" si="5"/>
        <v>17399.016750587274</v>
      </c>
      <c r="P24" s="6">
        <f t="shared" si="5"/>
        <v>17150.984051593583</v>
      </c>
    </row>
    <row r="25" spans="1:16" x14ac:dyDescent="0.25">
      <c r="A25" s="14">
        <v>20</v>
      </c>
      <c r="B25" t="s">
        <v>19</v>
      </c>
      <c r="C25" s="5"/>
      <c r="D25" s="6">
        <v>378.85465794303309</v>
      </c>
      <c r="E25" s="6">
        <v>513.92174165355391</v>
      </c>
      <c r="F25" s="6">
        <v>658.52369941054349</v>
      </c>
      <c r="G25" s="6">
        <v>726.11162165768837</v>
      </c>
      <c r="H25" s="6">
        <v>958.15526171818783</v>
      </c>
      <c r="I25" s="6">
        <v>1298.5591576326115</v>
      </c>
      <c r="J25" s="6">
        <v>1594.5410365211537</v>
      </c>
      <c r="K25" s="6">
        <v>1893.5169688869792</v>
      </c>
      <c r="L25" s="6">
        <v>2134.0132608376589</v>
      </c>
      <c r="M25" s="6">
        <v>2528.5278305590218</v>
      </c>
      <c r="N25" s="6">
        <v>2891.4295416589957</v>
      </c>
      <c r="O25" s="6">
        <v>3071.8601730477967</v>
      </c>
      <c r="P25" s="6">
        <v>3386.1809547028533</v>
      </c>
    </row>
    <row r="26" spans="1:16" x14ac:dyDescent="0.25">
      <c r="A26" s="8">
        <v>21</v>
      </c>
      <c r="B26" s="7" t="s">
        <v>23</v>
      </c>
      <c r="C26" s="5"/>
      <c r="D26" s="6">
        <v>20513.825884951311</v>
      </c>
      <c r="E26" s="6">
        <v>20279.585563472629</v>
      </c>
      <c r="F26" s="6">
        <v>20173.932944889792</v>
      </c>
      <c r="G26" s="6">
        <v>19968.937682142281</v>
      </c>
      <c r="H26" s="6">
        <v>20008.764309858339</v>
      </c>
      <c r="I26" s="6">
        <v>20052.115707914156</v>
      </c>
      <c r="J26" s="6">
        <v>20114.058049030667</v>
      </c>
      <c r="K26" s="6">
        <v>20209.620186149077</v>
      </c>
      <c r="L26" s="6">
        <v>20239.533523808437</v>
      </c>
      <c r="M26" s="6">
        <v>20392.082102998622</v>
      </c>
      <c r="N26" s="6">
        <v>20537.159077060951</v>
      </c>
      <c r="O26" s="6">
        <v>20470.876923635071</v>
      </c>
      <c r="P26" s="6">
        <v>20537.165006296436</v>
      </c>
    </row>
    <row r="27" spans="1:16" x14ac:dyDescent="0.25">
      <c r="A27" t="s">
        <v>14</v>
      </c>
      <c r="B27" s="10"/>
      <c r="C27" s="5"/>
      <c r="D27" s="6"/>
      <c r="E27" s="6"/>
      <c r="F27" s="6"/>
      <c r="G27" s="6"/>
      <c r="H27" s="6"/>
      <c r="I27" s="6"/>
      <c r="J27" s="6"/>
      <c r="K27" s="6"/>
      <c r="L27" s="6"/>
      <c r="M27" s="6"/>
      <c r="N27" s="6"/>
      <c r="O27" s="6"/>
      <c r="P27" s="6"/>
    </row>
    <row r="28" spans="1:16" x14ac:dyDescent="0.25">
      <c r="A28" s="2" t="s">
        <v>11</v>
      </c>
      <c r="B28" s="9"/>
      <c r="C28" s="9"/>
      <c r="D28" s="3"/>
      <c r="E28" s="3"/>
      <c r="F28" s="3"/>
      <c r="G28" s="3"/>
      <c r="H28" s="3"/>
      <c r="I28" s="3"/>
      <c r="J28" s="3"/>
      <c r="K28" s="3"/>
      <c r="L28" s="3"/>
      <c r="M28" s="3"/>
      <c r="N28" s="3"/>
      <c r="O28" s="3"/>
      <c r="P28" s="3"/>
    </row>
    <row r="29" spans="1:16" x14ac:dyDescent="0.25">
      <c r="A29" s="2"/>
      <c r="B29" s="9"/>
      <c r="C29" s="9"/>
      <c r="D29" s="4">
        <v>2018</v>
      </c>
      <c r="E29" s="4">
        <v>2019</v>
      </c>
      <c r="F29" s="4">
        <v>2020</v>
      </c>
      <c r="G29" s="4">
        <v>2021</v>
      </c>
      <c r="H29" s="4">
        <v>2022</v>
      </c>
      <c r="I29" s="4">
        <v>2023</v>
      </c>
      <c r="J29" s="4">
        <v>2024</v>
      </c>
      <c r="K29" s="4">
        <v>2025</v>
      </c>
      <c r="L29" s="4">
        <v>2026</v>
      </c>
      <c r="M29" s="4">
        <v>2027</v>
      </c>
      <c r="N29" s="4">
        <v>2028</v>
      </c>
      <c r="O29" s="4">
        <v>2029</v>
      </c>
      <c r="P29" s="4">
        <v>2030</v>
      </c>
    </row>
    <row r="30" spans="1:16" x14ac:dyDescent="0.25">
      <c r="A30" s="8">
        <v>22</v>
      </c>
      <c r="B30" s="5" t="s">
        <v>12</v>
      </c>
      <c r="C30" s="5"/>
      <c r="D30" s="6">
        <v>109275.93216287479</v>
      </c>
      <c r="E30" s="6">
        <v>110455.3291954138</v>
      </c>
      <c r="F30" s="6">
        <v>112385.75248155092</v>
      </c>
      <c r="G30" s="6">
        <v>114327.37359416054</v>
      </c>
      <c r="H30" s="6">
        <v>116490.33168520019</v>
      </c>
      <c r="I30" s="6">
        <v>118309.43572517947</v>
      </c>
      <c r="J30" s="6">
        <v>120033.57303930937</v>
      </c>
      <c r="K30" s="6">
        <v>121843.38682773155</v>
      </c>
      <c r="L30" s="6">
        <v>123299.80828882009</v>
      </c>
      <c r="M30" s="6">
        <v>124668.37116207033</v>
      </c>
      <c r="N30" s="6">
        <v>125927.17039277815</v>
      </c>
      <c r="O30" s="6">
        <v>127183.68117378397</v>
      </c>
      <c r="P30" s="6">
        <v>128420.10783728864</v>
      </c>
    </row>
    <row r="31" spans="1:16" x14ac:dyDescent="0.25">
      <c r="A31" s="14">
        <v>23</v>
      </c>
      <c r="B31" s="5"/>
      <c r="C31" t="s">
        <v>29</v>
      </c>
      <c r="D31" s="6">
        <v>1385.473383760225</v>
      </c>
      <c r="E31" s="6">
        <v>1853.4203611627863</v>
      </c>
      <c r="F31" s="6">
        <v>2321.4935825489629</v>
      </c>
      <c r="G31" s="6">
        <v>2865.265918117128</v>
      </c>
      <c r="H31" s="6">
        <v>3471.2226940226296</v>
      </c>
      <c r="I31" s="6">
        <v>4104.7376735073567</v>
      </c>
      <c r="J31" s="6">
        <v>4638.6468321999428</v>
      </c>
      <c r="K31" s="6">
        <v>5121.0869714780183</v>
      </c>
      <c r="L31" s="6">
        <v>5483.866461172589</v>
      </c>
      <c r="M31" s="6">
        <v>5804.8585265680413</v>
      </c>
      <c r="N31" s="6">
        <v>6166.7938316591626</v>
      </c>
      <c r="O31" s="6">
        <v>6539.7393808436118</v>
      </c>
      <c r="P31" s="6">
        <v>6935.7941044952322</v>
      </c>
    </row>
    <row r="32" spans="1:16" x14ac:dyDescent="0.25">
      <c r="A32" s="14">
        <v>24</v>
      </c>
      <c r="B32" s="5"/>
      <c r="C32" t="s">
        <v>30</v>
      </c>
      <c r="D32" s="6">
        <v>43.297401140324268</v>
      </c>
      <c r="E32" s="6">
        <v>63.952497201799034</v>
      </c>
      <c r="F32" s="6">
        <v>85.577654861752222</v>
      </c>
      <c r="G32" s="6">
        <v>102.70167601265894</v>
      </c>
      <c r="H32" s="6">
        <v>121.78085613456906</v>
      </c>
      <c r="I32" s="6">
        <v>142.85868267937121</v>
      </c>
      <c r="J32" s="6">
        <v>164.9036197806474</v>
      </c>
      <c r="K32" s="6">
        <v>190.1562960753196</v>
      </c>
      <c r="L32" s="6">
        <v>214.26397545488621</v>
      </c>
      <c r="M32" s="6">
        <v>223.68025624450459</v>
      </c>
      <c r="N32" s="6">
        <v>234.9487360906281</v>
      </c>
      <c r="O32" s="6">
        <v>274.14774863267718</v>
      </c>
      <c r="P32" s="6">
        <v>292.30608080058619</v>
      </c>
    </row>
    <row r="33" spans="1:29" x14ac:dyDescent="0.25">
      <c r="A33" s="14">
        <v>25</v>
      </c>
      <c r="B33" s="5"/>
      <c r="C33" t="s">
        <v>31</v>
      </c>
      <c r="D33" s="6">
        <v>20.528924439573984</v>
      </c>
      <c r="E33" s="6">
        <v>41.246677794605603</v>
      </c>
      <c r="F33" s="6">
        <v>62.077434446920165</v>
      </c>
      <c r="G33" s="6">
        <v>82.827457446000153</v>
      </c>
      <c r="H33" s="6">
        <v>104.21108139301987</v>
      </c>
      <c r="I33" s="6">
        <v>125.87570439630281</v>
      </c>
      <c r="J33" s="6">
        <v>147.25883075045988</v>
      </c>
      <c r="K33" s="6">
        <v>168.75775421633239</v>
      </c>
      <c r="L33" s="6">
        <v>190.37631788583644</v>
      </c>
      <c r="M33" s="6">
        <v>212.08967978294766</v>
      </c>
      <c r="N33" s="6">
        <v>233.98553445511538</v>
      </c>
      <c r="O33" s="6">
        <v>255.96703107154337</v>
      </c>
      <c r="P33" s="6">
        <v>278.00904955793476</v>
      </c>
    </row>
    <row r="34" spans="1:29" x14ac:dyDescent="0.25">
      <c r="A34" s="14">
        <v>26</v>
      </c>
      <c r="B34" s="5" t="s">
        <v>32</v>
      </c>
      <c r="C34" s="5"/>
      <c r="D34" s="6">
        <v>14125.795838332038</v>
      </c>
      <c r="E34" s="6">
        <v>15271.973262856522</v>
      </c>
      <c r="F34" s="6">
        <v>16471.823561310703</v>
      </c>
      <c r="G34" s="6">
        <v>17653.846605771843</v>
      </c>
      <c r="H34" s="6">
        <v>18677.590700547673</v>
      </c>
      <c r="I34" s="6">
        <v>19500.79151397894</v>
      </c>
      <c r="J34" s="6">
        <v>20222.086585642668</v>
      </c>
      <c r="K34" s="6">
        <v>20888.950128883829</v>
      </c>
      <c r="L34" s="6">
        <v>21518.607610110441</v>
      </c>
      <c r="M34" s="6">
        <v>22144.449076877037</v>
      </c>
      <c r="N34" s="6">
        <v>22785.659542040496</v>
      </c>
      <c r="O34" s="6">
        <v>23454.520592177461</v>
      </c>
      <c r="P34" s="6">
        <v>24160.565845735</v>
      </c>
      <c r="Q34" s="6"/>
      <c r="R34" s="6"/>
      <c r="S34" s="6"/>
      <c r="T34" s="6"/>
      <c r="U34" s="6"/>
      <c r="V34" s="6"/>
      <c r="W34" s="6"/>
      <c r="X34" s="6"/>
      <c r="Y34" s="6"/>
      <c r="Z34" s="6"/>
      <c r="AA34" s="6"/>
      <c r="AB34" s="6"/>
      <c r="AC34" s="6"/>
    </row>
    <row r="35" spans="1:29" x14ac:dyDescent="0.25">
      <c r="A35" s="14">
        <v>27</v>
      </c>
      <c r="B35" s="5"/>
      <c r="C35" t="s">
        <v>33</v>
      </c>
      <c r="D35" s="6">
        <v>6270.3728090220256</v>
      </c>
      <c r="E35" s="6">
        <v>7398.1355669607365</v>
      </c>
      <c r="F35" s="6">
        <v>8586.5538487507347</v>
      </c>
      <c r="G35" s="6">
        <v>9760.272815801829</v>
      </c>
      <c r="H35" s="6">
        <v>10777.732004114894</v>
      </c>
      <c r="I35" s="6">
        <v>11599.717330691097</v>
      </c>
      <c r="J35" s="6">
        <v>12322.424207838572</v>
      </c>
      <c r="K35" s="6">
        <v>12994.597561297238</v>
      </c>
      <c r="L35" s="6">
        <v>13632.076213185237</v>
      </c>
      <c r="M35" s="6">
        <v>14265.781868709877</v>
      </c>
      <c r="N35" s="6">
        <v>14914.889503414346</v>
      </c>
      <c r="O35" s="6">
        <v>15591.686333942158</v>
      </c>
      <c r="P35" s="6">
        <v>16305.695575123556</v>
      </c>
    </row>
    <row r="36" spans="1:29" x14ac:dyDescent="0.25">
      <c r="A36" s="14">
        <v>28</v>
      </c>
      <c r="B36" s="5"/>
      <c r="C36" t="s">
        <v>34</v>
      </c>
      <c r="D36" s="6">
        <f>D34-D35</f>
        <v>7855.4230293100127</v>
      </c>
      <c r="E36" s="6">
        <f t="shared" ref="E36:P36" si="6">E34-E35</f>
        <v>7873.8376958957851</v>
      </c>
      <c r="F36" s="6">
        <f t="shared" si="6"/>
        <v>7885.269712559968</v>
      </c>
      <c r="G36" s="6">
        <f t="shared" si="6"/>
        <v>7893.5737899700143</v>
      </c>
      <c r="H36" s="6">
        <f t="shared" si="6"/>
        <v>7899.8586964327787</v>
      </c>
      <c r="I36" s="6">
        <f t="shared" si="6"/>
        <v>7901.074183287843</v>
      </c>
      <c r="J36" s="6">
        <f t="shared" si="6"/>
        <v>7899.6623778040957</v>
      </c>
      <c r="K36" s="6">
        <f t="shared" si="6"/>
        <v>7894.3525675865912</v>
      </c>
      <c r="L36" s="6">
        <f t="shared" si="6"/>
        <v>7886.5313969252038</v>
      </c>
      <c r="M36" s="6">
        <f t="shared" si="6"/>
        <v>7878.6672081671604</v>
      </c>
      <c r="N36" s="6">
        <f t="shared" si="6"/>
        <v>7870.7700386261495</v>
      </c>
      <c r="O36" s="6">
        <f t="shared" si="6"/>
        <v>7862.8342582353034</v>
      </c>
      <c r="P36" s="6">
        <f t="shared" si="6"/>
        <v>7854.8702706114436</v>
      </c>
    </row>
    <row r="37" spans="1:29" x14ac:dyDescent="0.25">
      <c r="A37" s="14">
        <v>29</v>
      </c>
      <c r="B37" s="7" t="s">
        <v>35</v>
      </c>
      <c r="C37" s="5"/>
      <c r="D37" s="6">
        <f t="shared" ref="D37:P37" si="7">D30-D34</f>
        <v>95150.136324542749</v>
      </c>
      <c r="E37" s="6">
        <f t="shared" si="7"/>
        <v>95183.355932557271</v>
      </c>
      <c r="F37" s="6">
        <f t="shared" si="7"/>
        <v>95913.928920240229</v>
      </c>
      <c r="G37" s="6">
        <f t="shared" si="7"/>
        <v>96673.526988388694</v>
      </c>
      <c r="H37" s="6">
        <f t="shared" si="7"/>
        <v>97812.740984652512</v>
      </c>
      <c r="I37" s="6">
        <f t="shared" si="7"/>
        <v>98808.644211200532</v>
      </c>
      <c r="J37" s="6">
        <f t="shared" si="7"/>
        <v>99811.486453666701</v>
      </c>
      <c r="K37" s="6">
        <f t="shared" si="7"/>
        <v>100954.43669884771</v>
      </c>
      <c r="L37" s="6">
        <f t="shared" si="7"/>
        <v>101781.20067870965</v>
      </c>
      <c r="M37" s="6">
        <f t="shared" si="7"/>
        <v>102523.92208519329</v>
      </c>
      <c r="N37" s="6">
        <f t="shared" si="7"/>
        <v>103141.51085073766</v>
      </c>
      <c r="O37" s="6">
        <f t="shared" si="7"/>
        <v>103729.16058160651</v>
      </c>
      <c r="P37" s="6">
        <f t="shared" si="7"/>
        <v>104259.54199155365</v>
      </c>
    </row>
    <row r="38" spans="1:29" x14ac:dyDescent="0.25">
      <c r="A38" s="14">
        <v>30</v>
      </c>
      <c r="B38" t="s">
        <v>21</v>
      </c>
      <c r="C38" s="5"/>
      <c r="D38" s="6">
        <v>8472.0586047561101</v>
      </c>
      <c r="E38" s="6">
        <v>8465.7925345141248</v>
      </c>
      <c r="F38" s="6">
        <v>8522.4874129244981</v>
      </c>
      <c r="G38" s="6">
        <v>8581.5034877634534</v>
      </c>
      <c r="H38" s="6">
        <v>8674.6219226193207</v>
      </c>
      <c r="I38" s="6">
        <v>8754.5707276872254</v>
      </c>
      <c r="J38" s="6">
        <v>8834.9241619471741</v>
      </c>
      <c r="K38" s="6">
        <v>8927.6766172719072</v>
      </c>
      <c r="L38" s="6">
        <v>8991.6779356982624</v>
      </c>
      <c r="M38" s="6">
        <v>9046.8640398368061</v>
      </c>
      <c r="N38" s="6">
        <v>9089.4070286192982</v>
      </c>
      <c r="O38" s="6">
        <v>9127.7260073117013</v>
      </c>
      <c r="P38" s="6">
        <v>9159.1943026119989</v>
      </c>
    </row>
    <row r="39" spans="1:29" x14ac:dyDescent="0.25">
      <c r="A39" s="14">
        <v>31</v>
      </c>
      <c r="B39" s="7" t="s">
        <v>46</v>
      </c>
      <c r="C39" s="5"/>
      <c r="D39" s="6">
        <f t="shared" ref="D39:P39" si="8">D37+D38</f>
        <v>103622.19492929886</v>
      </c>
      <c r="E39" s="6">
        <f t="shared" si="8"/>
        <v>103649.1484670714</v>
      </c>
      <c r="F39" s="6">
        <f t="shared" si="8"/>
        <v>104436.41633316473</v>
      </c>
      <c r="G39" s="6">
        <f t="shared" si="8"/>
        <v>105255.03047615214</v>
      </c>
      <c r="H39" s="6">
        <f t="shared" si="8"/>
        <v>106487.36290727183</v>
      </c>
      <c r="I39" s="6">
        <f t="shared" si="8"/>
        <v>107563.21493888776</v>
      </c>
      <c r="J39" s="6">
        <f t="shared" si="8"/>
        <v>108646.41061561387</v>
      </c>
      <c r="K39" s="6">
        <f t="shared" si="8"/>
        <v>109882.11331611962</v>
      </c>
      <c r="L39" s="6">
        <f t="shared" si="8"/>
        <v>110772.87861440791</v>
      </c>
      <c r="M39" s="6">
        <f t="shared" si="8"/>
        <v>111570.78612503009</v>
      </c>
      <c r="N39" s="6">
        <f t="shared" si="8"/>
        <v>112230.91787935696</v>
      </c>
      <c r="O39" s="6">
        <f t="shared" si="8"/>
        <v>112856.88658891822</v>
      </c>
      <c r="P39" s="6">
        <f t="shared" si="8"/>
        <v>113418.73629416565</v>
      </c>
    </row>
    <row r="40" spans="1:29" x14ac:dyDescent="0.25">
      <c r="A40" s="14">
        <v>32</v>
      </c>
      <c r="B40" s="5" t="s">
        <v>24</v>
      </c>
      <c r="C40" s="5"/>
      <c r="D40" s="6">
        <v>877.16881020850258</v>
      </c>
      <c r="E40" s="6">
        <v>1785.4325385577497</v>
      </c>
      <c r="F40" s="6">
        <v>2699.48828765506</v>
      </c>
      <c r="G40" s="6">
        <v>3646.6959974136307</v>
      </c>
      <c r="H40" s="6">
        <v>4574.5649198670335</v>
      </c>
      <c r="I40" s="6">
        <v>5668.6813041178257</v>
      </c>
      <c r="J40" s="6">
        <v>6653.1113363956028</v>
      </c>
      <c r="K40" s="6">
        <v>7614.3043525269959</v>
      </c>
      <c r="L40" s="6">
        <v>8547.8116017909397</v>
      </c>
      <c r="M40" s="6">
        <v>9460.3555329940464</v>
      </c>
      <c r="N40" s="6">
        <v>10321.800916407359</v>
      </c>
      <c r="O40" s="6">
        <v>11116.962308755934</v>
      </c>
      <c r="P40" s="6">
        <v>11903.747118532692</v>
      </c>
    </row>
    <row r="41" spans="1:29" x14ac:dyDescent="0.25">
      <c r="A41" s="14">
        <v>33</v>
      </c>
      <c r="B41" s="5" t="s">
        <v>25</v>
      </c>
      <c r="C41" s="5"/>
      <c r="D41" s="6">
        <f>D40*1.091</f>
        <v>956.99117193747634</v>
      </c>
      <c r="E41" s="6">
        <f t="shared" ref="E41:P41" si="9">E40*1.091</f>
        <v>1947.9068995665048</v>
      </c>
      <c r="F41" s="6">
        <f t="shared" si="9"/>
        <v>2945.1417218316706</v>
      </c>
      <c r="G41" s="6">
        <f t="shared" si="9"/>
        <v>3978.545333178271</v>
      </c>
      <c r="H41" s="6">
        <f t="shared" si="9"/>
        <v>4990.8503275749335</v>
      </c>
      <c r="I41" s="6">
        <f t="shared" si="9"/>
        <v>6184.5313027925476</v>
      </c>
      <c r="J41" s="6">
        <f t="shared" si="9"/>
        <v>7258.5444680076025</v>
      </c>
      <c r="K41" s="6">
        <f t="shared" si="9"/>
        <v>8307.2060486069531</v>
      </c>
      <c r="L41" s="6">
        <f t="shared" si="9"/>
        <v>9325.6624575539154</v>
      </c>
      <c r="M41" s="6">
        <f t="shared" si="9"/>
        <v>10321.247886496505</v>
      </c>
      <c r="N41" s="6">
        <f t="shared" si="9"/>
        <v>11261.084799800428</v>
      </c>
      <c r="O41" s="6">
        <f t="shared" si="9"/>
        <v>12128.605878852724</v>
      </c>
      <c r="P41" s="6">
        <f t="shared" si="9"/>
        <v>12986.988106319166</v>
      </c>
    </row>
    <row r="42" spans="1:29" x14ac:dyDescent="0.25">
      <c r="A42" s="14">
        <v>34</v>
      </c>
      <c r="B42" s="5" t="s">
        <v>28</v>
      </c>
      <c r="C42" s="5"/>
      <c r="D42" s="6"/>
      <c r="E42" s="6"/>
      <c r="F42" s="6">
        <v>57.373457712947129</v>
      </c>
      <c r="G42" s="6">
        <v>161.54415972666359</v>
      </c>
      <c r="H42" s="6">
        <v>270.58287132423084</v>
      </c>
      <c r="I42" s="6">
        <v>384.27964987623994</v>
      </c>
      <c r="J42" s="6">
        <v>498.76166946496232</v>
      </c>
      <c r="K42" s="6">
        <v>613.81524202201581</v>
      </c>
      <c r="L42" s="6">
        <v>725.56171968642502</v>
      </c>
      <c r="M42" s="6">
        <v>833.69434443411762</v>
      </c>
      <c r="N42" s="6">
        <v>939.23436221779582</v>
      </c>
      <c r="O42" s="6">
        <v>1043.1661462854556</v>
      </c>
      <c r="P42" s="6">
        <v>1145.9443388496838</v>
      </c>
    </row>
    <row r="43" spans="1:29" x14ac:dyDescent="0.25">
      <c r="A43" s="14">
        <v>35</v>
      </c>
      <c r="B43" s="5" t="s">
        <v>27</v>
      </c>
      <c r="C43" s="5"/>
      <c r="D43" s="6"/>
      <c r="E43" s="6"/>
      <c r="F43" s="6">
        <f>F42*1.091</f>
        <v>62.594442364825319</v>
      </c>
      <c r="G43" s="6">
        <f t="shared" ref="G43:P43" si="10">G42*1.091</f>
        <v>176.24467826178997</v>
      </c>
      <c r="H43" s="6">
        <f t="shared" si="10"/>
        <v>295.20591261473584</v>
      </c>
      <c r="I43" s="6">
        <f t="shared" si="10"/>
        <v>419.24909801497779</v>
      </c>
      <c r="J43" s="6">
        <f t="shared" si="10"/>
        <v>544.14898138627393</v>
      </c>
      <c r="K43" s="6">
        <f t="shared" si="10"/>
        <v>669.67242904601926</v>
      </c>
      <c r="L43" s="6">
        <f t="shared" si="10"/>
        <v>791.5878361778897</v>
      </c>
      <c r="M43" s="6">
        <f t="shared" si="10"/>
        <v>909.56052977762226</v>
      </c>
      <c r="N43" s="6">
        <f t="shared" si="10"/>
        <v>1024.7046891796151</v>
      </c>
      <c r="O43" s="6">
        <f t="shared" si="10"/>
        <v>1138.094265597432</v>
      </c>
      <c r="P43" s="6">
        <f t="shared" si="10"/>
        <v>1250.225273685005</v>
      </c>
    </row>
    <row r="44" spans="1:29" x14ac:dyDescent="0.25">
      <c r="A44" s="14">
        <v>36</v>
      </c>
      <c r="B44" s="7" t="s">
        <v>36</v>
      </c>
      <c r="C44" s="5"/>
      <c r="D44" s="6">
        <f t="shared" ref="D44:P44" si="11">D37-D40-D42</f>
        <v>94272.967514334247</v>
      </c>
      <c r="E44" s="6">
        <f t="shared" si="11"/>
        <v>93397.923393999517</v>
      </c>
      <c r="F44" s="6">
        <f t="shared" si="11"/>
        <v>93157.067174872223</v>
      </c>
      <c r="G44" s="6">
        <f t="shared" si="11"/>
        <v>92865.286831248406</v>
      </c>
      <c r="H44" s="6">
        <f t="shared" si="11"/>
        <v>92967.593193461245</v>
      </c>
      <c r="I44" s="6">
        <f t="shared" si="11"/>
        <v>92755.683257206474</v>
      </c>
      <c r="J44" s="6">
        <f t="shared" si="11"/>
        <v>92659.613447806129</v>
      </c>
      <c r="K44" s="6">
        <f t="shared" si="11"/>
        <v>92726.317104298709</v>
      </c>
      <c r="L44" s="6">
        <f t="shared" si="11"/>
        <v>92507.827357232294</v>
      </c>
      <c r="M44" s="6">
        <f t="shared" si="11"/>
        <v>92229.872207765133</v>
      </c>
      <c r="N44" s="6">
        <f t="shared" si="11"/>
        <v>91880.475572112497</v>
      </c>
      <c r="O44" s="6">
        <f t="shared" si="11"/>
        <v>91569.032126565129</v>
      </c>
      <c r="P44" s="6">
        <f t="shared" si="11"/>
        <v>91209.850534171273</v>
      </c>
    </row>
    <row r="45" spans="1:29" x14ac:dyDescent="0.25">
      <c r="A45" s="14">
        <v>37</v>
      </c>
      <c r="B45" s="7" t="s">
        <v>47</v>
      </c>
      <c r="C45" s="5"/>
      <c r="D45" s="6">
        <f t="shared" ref="D45:P45" si="12">D39-D41-D43</f>
        <v>102665.20375736138</v>
      </c>
      <c r="E45" s="6">
        <f t="shared" si="12"/>
        <v>101701.2415675049</v>
      </c>
      <c r="F45" s="6">
        <f t="shared" si="12"/>
        <v>101428.68016896823</v>
      </c>
      <c r="G45" s="6">
        <f t="shared" si="12"/>
        <v>101100.24046471207</v>
      </c>
      <c r="H45" s="6">
        <f t="shared" si="12"/>
        <v>101201.30666708216</v>
      </c>
      <c r="I45" s="6">
        <f t="shared" si="12"/>
        <v>100959.43453808024</v>
      </c>
      <c r="J45" s="6">
        <f t="shared" si="12"/>
        <v>100843.71716622</v>
      </c>
      <c r="K45" s="6">
        <f t="shared" si="12"/>
        <v>100905.23483846664</v>
      </c>
      <c r="L45" s="6">
        <f t="shared" si="12"/>
        <v>100655.6283206761</v>
      </c>
      <c r="M45" s="6">
        <f t="shared" si="12"/>
        <v>100339.97770875596</v>
      </c>
      <c r="N45" s="6">
        <f t="shared" si="12"/>
        <v>99945.128390376907</v>
      </c>
      <c r="O45" s="6">
        <f t="shared" si="12"/>
        <v>99590.186444468054</v>
      </c>
      <c r="P45" s="6">
        <f t="shared" si="12"/>
        <v>99181.522914161469</v>
      </c>
    </row>
    <row r="46" spans="1:29" x14ac:dyDescent="0.25">
      <c r="A46" t="s">
        <v>8</v>
      </c>
    </row>
  </sheetData>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opLeftCell="A10" workbookViewId="0">
      <selection activeCell="A30" sqref="A30"/>
    </sheetView>
  </sheetViews>
  <sheetFormatPr defaultRowHeight="15" x14ac:dyDescent="0.25"/>
  <cols>
    <col min="1" max="1" width="163.5703125" customWidth="1"/>
  </cols>
  <sheetData>
    <row r="1" spans="1:1" x14ac:dyDescent="0.25">
      <c r="A1" t="s">
        <v>50</v>
      </c>
    </row>
    <row r="2" spans="1:1" x14ac:dyDescent="0.25">
      <c r="A2" t="s">
        <v>43</v>
      </c>
    </row>
    <row r="3" spans="1:1" x14ac:dyDescent="0.25">
      <c r="A3" t="s">
        <v>48</v>
      </c>
    </row>
    <row r="4" spans="1:1" x14ac:dyDescent="0.25">
      <c r="A4" s="12" t="s">
        <v>39</v>
      </c>
    </row>
    <row r="5" spans="1:1" ht="30" x14ac:dyDescent="0.25">
      <c r="A5" s="13" t="s">
        <v>53</v>
      </c>
    </row>
    <row r="6" spans="1:1" x14ac:dyDescent="0.25">
      <c r="A6" s="11">
        <v>6</v>
      </c>
    </row>
    <row r="7" spans="1:1" x14ac:dyDescent="0.25">
      <c r="A7" s="11">
        <v>7</v>
      </c>
    </row>
    <row r="8" spans="1:1" x14ac:dyDescent="0.25">
      <c r="A8" s="11">
        <v>8</v>
      </c>
    </row>
    <row r="9" spans="1:1" x14ac:dyDescent="0.25">
      <c r="A9" s="11">
        <v>9</v>
      </c>
    </row>
    <row r="10" spans="1:1" x14ac:dyDescent="0.25">
      <c r="A10" s="11">
        <v>10</v>
      </c>
    </row>
    <row r="11" spans="1:1" x14ac:dyDescent="0.25">
      <c r="A11" s="11" t="s">
        <v>9</v>
      </c>
    </row>
    <row r="12" spans="1:1" ht="30" x14ac:dyDescent="0.25">
      <c r="A12" s="13" t="s">
        <v>49</v>
      </c>
    </row>
    <row r="13" spans="1:1" x14ac:dyDescent="0.25">
      <c r="A13" t="s">
        <v>6</v>
      </c>
    </row>
    <row r="14" spans="1:1" x14ac:dyDescent="0.25">
      <c r="A14" s="11">
        <v>14</v>
      </c>
    </row>
    <row r="15" spans="1:1" x14ac:dyDescent="0.25">
      <c r="A15" s="11" t="s">
        <v>40</v>
      </c>
    </row>
    <row r="16" spans="1:1" x14ac:dyDescent="0.25">
      <c r="A16" s="11">
        <v>16</v>
      </c>
    </row>
    <row r="17" spans="1:1" x14ac:dyDescent="0.25">
      <c r="A17" s="11" t="s">
        <v>54</v>
      </c>
    </row>
    <row r="18" spans="1:1" ht="14.25" customHeight="1" x14ac:dyDescent="0.25">
      <c r="A18" s="11">
        <v>18</v>
      </c>
    </row>
    <row r="19" spans="1:1" ht="14.25" customHeight="1" x14ac:dyDescent="0.25">
      <c r="A19" s="11">
        <v>19</v>
      </c>
    </row>
    <row r="20" spans="1:1" ht="14.25" customHeight="1" x14ac:dyDescent="0.25">
      <c r="A20" s="11" t="s">
        <v>41</v>
      </c>
    </row>
    <row r="21" spans="1:1" ht="14.25" customHeight="1" x14ac:dyDescent="0.25">
      <c r="A21" s="15">
        <v>21</v>
      </c>
    </row>
    <row r="22" spans="1:1" ht="30" x14ac:dyDescent="0.25">
      <c r="A22" s="13" t="s">
        <v>42</v>
      </c>
    </row>
    <row r="23" spans="1:1" x14ac:dyDescent="0.25">
      <c r="A23" s="11">
        <v>23</v>
      </c>
    </row>
    <row r="24" spans="1:1" x14ac:dyDescent="0.25">
      <c r="A24" s="11" t="s">
        <v>44</v>
      </c>
    </row>
    <row r="25" spans="1:1" x14ac:dyDescent="0.25">
      <c r="A25" s="11" t="s">
        <v>45</v>
      </c>
    </row>
    <row r="26" spans="1:1" x14ac:dyDescent="0.25">
      <c r="A26" s="11">
        <v>26</v>
      </c>
    </row>
    <row r="27" spans="1:1" x14ac:dyDescent="0.25">
      <c r="A27" s="11">
        <v>27</v>
      </c>
    </row>
    <row r="28" spans="1:1" x14ac:dyDescent="0.25">
      <c r="A28" s="11">
        <v>28</v>
      </c>
    </row>
    <row r="29" spans="1:1" x14ac:dyDescent="0.25">
      <c r="A29" s="11">
        <v>29</v>
      </c>
    </row>
    <row r="30" spans="1:1" ht="45" x14ac:dyDescent="0.25">
      <c r="A30" s="13" t="s">
        <v>55</v>
      </c>
    </row>
    <row r="31" spans="1:1" x14ac:dyDescent="0.25">
      <c r="A31" s="11">
        <v>31</v>
      </c>
    </row>
    <row r="32" spans="1:1" x14ac:dyDescent="0.25">
      <c r="A32" s="11">
        <v>32</v>
      </c>
    </row>
    <row r="33" spans="1:1" x14ac:dyDescent="0.25">
      <c r="A33" s="11">
        <v>33</v>
      </c>
    </row>
    <row r="34" spans="1:1" x14ac:dyDescent="0.25">
      <c r="A34" s="11">
        <v>34</v>
      </c>
    </row>
    <row r="35" spans="1:1" x14ac:dyDescent="0.25">
      <c r="A35" s="11">
        <v>35</v>
      </c>
    </row>
    <row r="36" spans="1:1" x14ac:dyDescent="0.25">
      <c r="A36" s="11">
        <v>36</v>
      </c>
    </row>
    <row r="37" spans="1:1" x14ac:dyDescent="0.25">
      <c r="A37" s="11">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Mid Baseline-Mid AAEE</vt:lpstr>
      <vt:lpstr>Notes</vt:lpstr>
      <vt:lpstr>'Mid Baseline-Mid AAEE'!Print_Area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ckavalec</dc:creator>
  <cp:lastModifiedBy>chris</cp:lastModifiedBy>
  <cp:lastPrinted>2015-08-05T21:56:54Z</cp:lastPrinted>
  <dcterms:created xsi:type="dcterms:W3CDTF">2015-08-04T22:14:21Z</dcterms:created>
  <dcterms:modified xsi:type="dcterms:W3CDTF">2019-01-07T05:18:40Z</dcterms:modified>
</cp:coreProperties>
</file>