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6.xml" ContentType="application/vnd.openxmlformats-officedocument.drawingml.chartshapes+xml"/>
  <Override PartName="/xl/drawings/drawing18.xml" ContentType="application/vnd.openxmlformats-officedocument.drawingml.chartshapes+xml"/>
  <Override PartName="/xl/drawings/drawing22.xml" ContentType="application/vnd.openxmlformats-officedocument.drawingml.chartshapes+xml"/>
  <Override PartName="/xl/drawings/drawing24.xml" ContentType="application/vnd.openxmlformats-officedocument.drawingml.chartshapes+xml"/>
  <Override PartName="/xl/drawings/drawing20.xml" ContentType="application/vnd.openxmlformats-officedocument.drawingml.chartshapes+xml"/>
  <Override PartName="/xl/drawings/drawing14.xml" ContentType="application/vnd.openxmlformats-officedocument.drawingml.chartshapes+xml"/>
  <Override PartName="/xl/chartsheets/sheet6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heets/sheet2.xml" ContentType="application/vnd.openxmlformats-officedocument.spreadsheetml.chartsheet+xml"/>
  <Override PartName="/xl/charts/chart15.xml" ContentType="application/vnd.openxmlformats-officedocument.drawingml.chart+xml"/>
  <Override PartName="/xl/chartsheets/sheet5.xml" ContentType="application/vnd.openxmlformats-officedocument.spreadsheetml.chartsheet+xml"/>
  <Override PartName="/xl/chartsheets/sheet1.xml" ContentType="application/vnd.openxmlformats-officedocument.spreadsheetml.chartsheet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drawings/drawing23.xml" ContentType="application/vnd.openxmlformats-officedocument.drawing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drawings/drawing17.xml" ContentType="application/vnd.openxmlformats-officedocument.drawing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heets/sheet18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4.xml" ContentType="application/vnd.openxmlformats-officedocument.spreadsheetml.chartsheet+xml"/>
  <Override PartName="/xl/charts/chart6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heets/sheet4.xml" ContentType="application/vnd.openxmlformats-officedocument.spreadsheetml.chartsheet+xml"/>
  <Override PartName="/xl/drawings/drawing13.xml" ContentType="application/vnd.openxmlformats-officedocument.drawing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225" windowWidth="18900" windowHeight="11565" tabRatio="834"/>
  </bookViews>
  <sheets>
    <sheet name="Summary" sheetId="44" r:id="rId1"/>
    <sheet name="EADproj" sheetId="55" r:id="rId2"/>
    <sheet name="Ag_Ind_Phase1" sheetId="58" r:id="rId3"/>
    <sheet name="Wedge Figure Calcs" sheetId="72" r:id="rId4"/>
    <sheet name="Codes_Stds_BTU" sheetId="68" r:id="rId5"/>
    <sheet name="Financing_BTU" sheetId="69" r:id="rId6"/>
    <sheet name="Bench_MktTrns_FuelSub_BTU" sheetId="70" r:id="rId7"/>
    <sheet name="Ag_Ind_BTU" sheetId="71" r:id="rId8"/>
    <sheet name="Codes_Stds_NG" sheetId="64" r:id="rId9"/>
    <sheet name="Financing_NG" sheetId="65" r:id="rId10"/>
    <sheet name="Bench_mkttrans_FuelSub_NG" sheetId="66" r:id="rId11"/>
    <sheet name="Ag_Ind_NG" sheetId="67" r:id="rId12"/>
    <sheet name="Codes_Stds_Elec" sheetId="60" r:id="rId13"/>
    <sheet name="Financing_Elec" sheetId="61" r:id="rId14"/>
    <sheet name="Bench_MrktTrans_FuelSub_Elec" sheetId="62" r:id="rId15"/>
    <sheet name="Ag_Ind_Elec" sheetId="63" r:id="rId16"/>
    <sheet name="GWh_Wedge_bins" sheetId="73" r:id="rId17"/>
    <sheet name="GWh_Wedge_Bins_NoTable" sheetId="74" r:id="rId18"/>
    <sheet name="Therm_Wedge_Bins" sheetId="75" r:id="rId19"/>
    <sheet name="Therm_Wedge_Bins_NoTable" sheetId="76" r:id="rId20"/>
    <sheet name="QBTU_Bins" sheetId="78" r:id="rId21"/>
    <sheet name="Quad_BTU_Table" sheetId="79" r:id="rId22"/>
  </sheets>
  <definedNames>
    <definedName name="Bldg_Sectors">#REF!</definedName>
    <definedName name="Non_Residential">#REF!</definedName>
    <definedName name="NR_BldgTypes">#REF!</definedName>
    <definedName name="Programs">#REF!</definedName>
    <definedName name="RES_BldgTypes">#REF!</definedName>
    <definedName name="Residential">#REF!</definedName>
  </definedNames>
  <calcPr calcId="145621"/>
</workbook>
</file>

<file path=xl/calcChain.xml><?xml version="1.0" encoding="utf-8"?>
<calcChain xmlns="http://schemas.openxmlformats.org/spreadsheetml/2006/main">
  <c r="U4" i="72" l="1"/>
  <c r="F12" i="44"/>
  <c r="G12" i="44"/>
  <c r="H12" i="44"/>
  <c r="I12" i="44"/>
  <c r="J12" i="44"/>
  <c r="K12" i="44"/>
  <c r="L12" i="44"/>
  <c r="M12" i="44"/>
  <c r="N12" i="44"/>
  <c r="O12" i="44"/>
  <c r="P12" i="44"/>
  <c r="Q12" i="44"/>
  <c r="R12" i="44"/>
  <c r="S12" i="44"/>
  <c r="T12" i="44"/>
  <c r="F48" i="72" l="1"/>
  <c r="G48" i="72"/>
  <c r="H48" i="72"/>
  <c r="I48" i="72"/>
  <c r="J48" i="72"/>
  <c r="K48" i="72"/>
  <c r="L48" i="72"/>
  <c r="M48" i="72"/>
  <c r="N48" i="72"/>
  <c r="O48" i="72"/>
  <c r="P48" i="72"/>
  <c r="Q48" i="72"/>
  <c r="R48" i="72"/>
  <c r="S48" i="72"/>
  <c r="T48" i="72"/>
  <c r="F13" i="44" l="1"/>
  <c r="G13" i="44"/>
  <c r="H13" i="44"/>
  <c r="I13" i="44"/>
  <c r="J13" i="44"/>
  <c r="K13" i="44"/>
  <c r="L13" i="44"/>
  <c r="M13" i="44"/>
  <c r="N13" i="44"/>
  <c r="O13" i="44"/>
  <c r="P13" i="44"/>
  <c r="Q13" i="44"/>
  <c r="R13" i="44"/>
  <c r="S13" i="44"/>
  <c r="T13" i="44"/>
  <c r="Q13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D13" i="55"/>
  <c r="C13" i="55"/>
  <c r="Q7" i="55"/>
  <c r="P7" i="55"/>
  <c r="O7" i="55"/>
  <c r="N7" i="55"/>
  <c r="M7" i="55"/>
  <c r="L7" i="55"/>
  <c r="K7" i="55"/>
  <c r="J7" i="55"/>
  <c r="I7" i="55"/>
  <c r="H7" i="55"/>
  <c r="G7" i="55"/>
  <c r="F7" i="55"/>
  <c r="E7" i="55"/>
  <c r="D7" i="55"/>
  <c r="C7" i="55"/>
  <c r="M78" i="44" l="1"/>
  <c r="N78" i="44"/>
  <c r="O78" i="44"/>
  <c r="P78" i="44"/>
  <c r="Q78" i="44"/>
  <c r="R78" i="44"/>
  <c r="S78" i="44"/>
  <c r="T78" i="44"/>
  <c r="G78" i="44"/>
  <c r="H78" i="44"/>
  <c r="I78" i="44"/>
  <c r="J78" i="44"/>
  <c r="K78" i="44"/>
  <c r="L78" i="44"/>
  <c r="F78" i="44"/>
  <c r="L71" i="44"/>
  <c r="M71" i="44"/>
  <c r="N71" i="44"/>
  <c r="O71" i="44"/>
  <c r="P71" i="44"/>
  <c r="Q71" i="44"/>
  <c r="R71" i="44"/>
  <c r="S71" i="44"/>
  <c r="T71" i="44"/>
  <c r="I71" i="44"/>
  <c r="J71" i="44"/>
  <c r="K71" i="44"/>
  <c r="G71" i="44"/>
  <c r="H71" i="44"/>
  <c r="F71" i="44"/>
  <c r="T92" i="44"/>
  <c r="G97" i="44"/>
  <c r="H97" i="44"/>
  <c r="I97" i="44"/>
  <c r="J97" i="44"/>
  <c r="K97" i="44"/>
  <c r="L97" i="44"/>
  <c r="M97" i="44"/>
  <c r="N97" i="44"/>
  <c r="O97" i="44"/>
  <c r="P97" i="44"/>
  <c r="Q97" i="44"/>
  <c r="R97" i="44"/>
  <c r="S97" i="44"/>
  <c r="T97" i="44"/>
  <c r="F97" i="44"/>
  <c r="K58" i="72" l="1"/>
  <c r="J58" i="72"/>
  <c r="I58" i="72"/>
  <c r="H58" i="72"/>
  <c r="G58" i="72"/>
  <c r="F58" i="72"/>
  <c r="G69" i="72" l="1"/>
  <c r="H69" i="72"/>
  <c r="I69" i="72"/>
  <c r="J69" i="72"/>
  <c r="K69" i="72"/>
  <c r="L69" i="72"/>
  <c r="M69" i="72"/>
  <c r="N69" i="72"/>
  <c r="O69" i="72"/>
  <c r="P69" i="72"/>
  <c r="Q69" i="72"/>
  <c r="R69" i="72"/>
  <c r="S69" i="72"/>
  <c r="T69" i="72"/>
  <c r="F69" i="72"/>
  <c r="G65" i="72"/>
  <c r="H65" i="72"/>
  <c r="I65" i="72"/>
  <c r="J65" i="72"/>
  <c r="K65" i="72"/>
  <c r="L65" i="72"/>
  <c r="M65" i="72"/>
  <c r="N65" i="72"/>
  <c r="O65" i="72"/>
  <c r="P65" i="72"/>
  <c r="Q65" i="72"/>
  <c r="R65" i="72"/>
  <c r="S65" i="72"/>
  <c r="T65" i="72"/>
  <c r="F65" i="72"/>
  <c r="L58" i="72"/>
  <c r="M58" i="72"/>
  <c r="N58" i="72"/>
  <c r="O58" i="72"/>
  <c r="P58" i="72"/>
  <c r="Q58" i="72"/>
  <c r="R58" i="72"/>
  <c r="S58" i="72"/>
  <c r="T58" i="72"/>
  <c r="U16" i="72" l="1"/>
  <c r="U23" i="72"/>
  <c r="V23" i="72" l="1"/>
  <c r="U11" i="72"/>
  <c r="G79" i="44"/>
  <c r="H79" i="44"/>
  <c r="I79" i="44"/>
  <c r="J79" i="44"/>
  <c r="K79" i="44"/>
  <c r="L79" i="44"/>
  <c r="M79" i="44"/>
  <c r="N79" i="44"/>
  <c r="O79" i="44"/>
  <c r="P79" i="44"/>
  <c r="Q79" i="44"/>
  <c r="R79" i="44"/>
  <c r="S79" i="44"/>
  <c r="T79" i="44"/>
  <c r="F79" i="44"/>
  <c r="G72" i="44"/>
  <c r="H72" i="44"/>
  <c r="I72" i="44"/>
  <c r="J72" i="44"/>
  <c r="K72" i="44"/>
  <c r="L72" i="44"/>
  <c r="M72" i="44"/>
  <c r="N72" i="44"/>
  <c r="O72" i="44"/>
  <c r="P72" i="44"/>
  <c r="Q72" i="44"/>
  <c r="R72" i="44"/>
  <c r="S72" i="44"/>
  <c r="T72" i="44"/>
  <c r="F72" i="44"/>
  <c r="V11" i="72" l="1"/>
  <c r="G63" i="44"/>
  <c r="G64" i="44" s="1"/>
  <c r="H63" i="44"/>
  <c r="H64" i="44" s="1"/>
  <c r="I63" i="44"/>
  <c r="I64" i="44" s="1"/>
  <c r="J63" i="44"/>
  <c r="J64" i="44" s="1"/>
  <c r="K63" i="44"/>
  <c r="K64" i="44" s="1"/>
  <c r="L63" i="44"/>
  <c r="L64" i="44" s="1"/>
  <c r="M63" i="44"/>
  <c r="M64" i="44" s="1"/>
  <c r="N63" i="44"/>
  <c r="N64" i="44" s="1"/>
  <c r="O63" i="44"/>
  <c r="O64" i="44" s="1"/>
  <c r="P63" i="44"/>
  <c r="P64" i="44" s="1"/>
  <c r="Q63" i="44"/>
  <c r="Q64" i="44" s="1"/>
  <c r="R63" i="44"/>
  <c r="R64" i="44" s="1"/>
  <c r="S63" i="44"/>
  <c r="S64" i="44" s="1"/>
  <c r="T63" i="44"/>
  <c r="F63" i="44"/>
  <c r="F64" i="44" s="1"/>
  <c r="H34" i="44"/>
  <c r="H35" i="44" s="1"/>
  <c r="I34" i="44"/>
  <c r="I35" i="44" s="1"/>
  <c r="J34" i="44"/>
  <c r="J35" i="44" s="1"/>
  <c r="K34" i="44"/>
  <c r="K35" i="44" s="1"/>
  <c r="L34" i="44"/>
  <c r="L35" i="44" s="1"/>
  <c r="M34" i="44"/>
  <c r="M35" i="44" s="1"/>
  <c r="N34" i="44"/>
  <c r="N35" i="44" s="1"/>
  <c r="O34" i="44"/>
  <c r="O35" i="44" s="1"/>
  <c r="P34" i="44"/>
  <c r="P35" i="44" s="1"/>
  <c r="Q34" i="44"/>
  <c r="Q35" i="44" s="1"/>
  <c r="R34" i="44"/>
  <c r="R35" i="44" s="1"/>
  <c r="S34" i="44"/>
  <c r="S35" i="44" s="1"/>
  <c r="T34" i="44"/>
  <c r="G34" i="44"/>
  <c r="G35" i="44" s="1"/>
  <c r="F34" i="44"/>
  <c r="F35" i="44" s="1"/>
  <c r="T35" i="44" l="1"/>
  <c r="T64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2" i="44"/>
  <c r="F41" i="44"/>
  <c r="W12" i="55"/>
  <c r="N43" i="44" l="1"/>
  <c r="G43" i="44"/>
  <c r="O43" i="44"/>
  <c r="M14" i="44"/>
  <c r="H43" i="44"/>
  <c r="P43" i="44"/>
  <c r="I43" i="44"/>
  <c r="Q43" i="44"/>
  <c r="J43" i="44"/>
  <c r="R43" i="44"/>
  <c r="K43" i="44"/>
  <c r="S43" i="44"/>
  <c r="L43" i="44"/>
  <c r="T43" i="44"/>
  <c r="F43" i="44"/>
  <c r="M43" i="44"/>
  <c r="F14" i="44"/>
  <c r="N14" i="44"/>
  <c r="G14" i="44"/>
  <c r="O14" i="44"/>
  <c r="H14" i="44"/>
  <c r="P14" i="44"/>
  <c r="I14" i="44"/>
  <c r="Q14" i="44"/>
  <c r="J14" i="44"/>
  <c r="R14" i="44"/>
  <c r="K14" i="44"/>
  <c r="S14" i="44"/>
  <c r="L14" i="44"/>
  <c r="T14" i="44"/>
  <c r="T103" i="44" l="1"/>
  <c r="S103" i="44"/>
  <c r="R103" i="44"/>
  <c r="Q103" i="44"/>
  <c r="P103" i="44"/>
  <c r="O103" i="44"/>
  <c r="N103" i="44"/>
  <c r="M103" i="44"/>
  <c r="L103" i="44"/>
  <c r="K103" i="44"/>
  <c r="J103" i="44"/>
  <c r="I103" i="44"/>
  <c r="H103" i="44"/>
  <c r="G103" i="44"/>
  <c r="F103" i="44"/>
  <c r="T102" i="44"/>
  <c r="S102" i="44"/>
  <c r="R102" i="44"/>
  <c r="Q102" i="44"/>
  <c r="P102" i="44"/>
  <c r="O102" i="44"/>
  <c r="N102" i="44"/>
  <c r="M102" i="44"/>
  <c r="L102" i="44"/>
  <c r="K102" i="44"/>
  <c r="J102" i="44"/>
  <c r="I102" i="44"/>
  <c r="H102" i="44"/>
  <c r="G102" i="44"/>
  <c r="F102" i="44"/>
  <c r="T101" i="44"/>
  <c r="S101" i="44"/>
  <c r="R101" i="44"/>
  <c r="Q101" i="44"/>
  <c r="P101" i="44"/>
  <c r="O101" i="44"/>
  <c r="N101" i="44"/>
  <c r="M101" i="44"/>
  <c r="L101" i="44"/>
  <c r="K101" i="44"/>
  <c r="J101" i="44"/>
  <c r="I101" i="44"/>
  <c r="H101" i="44"/>
  <c r="G101" i="44"/>
  <c r="F101" i="44"/>
  <c r="T100" i="44"/>
  <c r="S100" i="44"/>
  <c r="R100" i="44"/>
  <c r="Q100" i="44"/>
  <c r="P100" i="44"/>
  <c r="O100" i="44"/>
  <c r="N100" i="44"/>
  <c r="M100" i="44"/>
  <c r="L100" i="44"/>
  <c r="K100" i="44"/>
  <c r="J100" i="44"/>
  <c r="I100" i="44"/>
  <c r="H100" i="44"/>
  <c r="G100" i="44"/>
  <c r="F100" i="44"/>
  <c r="T99" i="44"/>
  <c r="S99" i="44"/>
  <c r="R99" i="44"/>
  <c r="Q99" i="44"/>
  <c r="P99" i="44"/>
  <c r="O99" i="44"/>
  <c r="N99" i="44"/>
  <c r="M99" i="44"/>
  <c r="L99" i="44"/>
  <c r="K99" i="44"/>
  <c r="J99" i="44"/>
  <c r="I99" i="44"/>
  <c r="H99" i="44"/>
  <c r="G99" i="44"/>
  <c r="F99" i="44"/>
  <c r="T98" i="44"/>
  <c r="S98" i="44"/>
  <c r="R98" i="44"/>
  <c r="Q98" i="44"/>
  <c r="P98" i="44"/>
  <c r="O98" i="44"/>
  <c r="N98" i="44"/>
  <c r="M98" i="44"/>
  <c r="L98" i="44"/>
  <c r="K98" i="44"/>
  <c r="J98" i="44"/>
  <c r="I98" i="44"/>
  <c r="H98" i="44"/>
  <c r="G98" i="44"/>
  <c r="F98" i="44"/>
  <c r="T96" i="44"/>
  <c r="S96" i="44"/>
  <c r="R96" i="44"/>
  <c r="Q96" i="44"/>
  <c r="P96" i="44"/>
  <c r="O96" i="44"/>
  <c r="N96" i="44"/>
  <c r="M96" i="44"/>
  <c r="L96" i="44"/>
  <c r="K96" i="44"/>
  <c r="J96" i="44"/>
  <c r="I96" i="44"/>
  <c r="H96" i="44"/>
  <c r="G96" i="44"/>
  <c r="F96" i="44"/>
  <c r="T95" i="44"/>
  <c r="S95" i="44"/>
  <c r="R95" i="44"/>
  <c r="Q95" i="44"/>
  <c r="P95" i="44"/>
  <c r="O95" i="44"/>
  <c r="N95" i="44"/>
  <c r="M95" i="44"/>
  <c r="L95" i="44"/>
  <c r="K95" i="44"/>
  <c r="J95" i="44"/>
  <c r="I95" i="44"/>
  <c r="H95" i="44"/>
  <c r="G95" i="44"/>
  <c r="F95" i="44"/>
  <c r="T94" i="44"/>
  <c r="S94" i="44"/>
  <c r="R94" i="44"/>
  <c r="Q94" i="44"/>
  <c r="P94" i="44"/>
  <c r="O94" i="44"/>
  <c r="N94" i="44"/>
  <c r="M94" i="44"/>
  <c r="L94" i="44"/>
  <c r="K94" i="44"/>
  <c r="J94" i="44"/>
  <c r="I94" i="44"/>
  <c r="H94" i="44"/>
  <c r="G94" i="44"/>
  <c r="F94" i="44"/>
  <c r="T93" i="44"/>
  <c r="S93" i="44"/>
  <c r="R93" i="44"/>
  <c r="Q93" i="44"/>
  <c r="P93" i="44"/>
  <c r="O93" i="44"/>
  <c r="N93" i="44"/>
  <c r="M93" i="44"/>
  <c r="L93" i="44"/>
  <c r="K93" i="44"/>
  <c r="J93" i="44"/>
  <c r="I93" i="44"/>
  <c r="H93" i="44"/>
  <c r="G93" i="44"/>
  <c r="F93" i="44"/>
  <c r="S92" i="44"/>
  <c r="R92" i="44"/>
  <c r="Q92" i="44"/>
  <c r="P92" i="44"/>
  <c r="O92" i="44"/>
  <c r="N92" i="44"/>
  <c r="M92" i="44"/>
  <c r="L92" i="44"/>
  <c r="K92" i="44"/>
  <c r="J92" i="44"/>
  <c r="I92" i="44"/>
  <c r="H92" i="44"/>
  <c r="G92" i="44"/>
  <c r="F92" i="44"/>
  <c r="T91" i="44"/>
  <c r="S91" i="44"/>
  <c r="R91" i="44"/>
  <c r="Q91" i="44"/>
  <c r="P91" i="44"/>
  <c r="O91" i="44"/>
  <c r="N91" i="44"/>
  <c r="M91" i="44"/>
  <c r="L91" i="44"/>
  <c r="K91" i="44"/>
  <c r="J91" i="44"/>
  <c r="I91" i="44"/>
  <c r="H91" i="44"/>
  <c r="G91" i="44"/>
  <c r="F91" i="44"/>
  <c r="T90" i="44"/>
  <c r="S90" i="44"/>
  <c r="R90" i="44"/>
  <c r="Q90" i="44"/>
  <c r="P90" i="44"/>
  <c r="O90" i="44"/>
  <c r="N90" i="44"/>
  <c r="M90" i="44"/>
  <c r="L90" i="44"/>
  <c r="K90" i="44"/>
  <c r="J90" i="44"/>
  <c r="I90" i="44"/>
  <c r="H90" i="44"/>
  <c r="G90" i="44"/>
  <c r="F90" i="44"/>
  <c r="T89" i="44"/>
  <c r="S89" i="44"/>
  <c r="R89" i="44"/>
  <c r="Q89" i="44"/>
  <c r="P89" i="44"/>
  <c r="O89" i="44"/>
  <c r="N89" i="44"/>
  <c r="M89" i="44"/>
  <c r="L89" i="44"/>
  <c r="K89" i="44"/>
  <c r="J89" i="44"/>
  <c r="I89" i="44"/>
  <c r="H89" i="44"/>
  <c r="G89" i="44"/>
  <c r="F89" i="44"/>
  <c r="T88" i="44"/>
  <c r="S88" i="44"/>
  <c r="R88" i="44"/>
  <c r="Q88" i="44"/>
  <c r="P88" i="44"/>
  <c r="O88" i="44"/>
  <c r="N88" i="44"/>
  <c r="M88" i="44"/>
  <c r="L88" i="44"/>
  <c r="K88" i="44"/>
  <c r="J88" i="44"/>
  <c r="I88" i="44"/>
  <c r="H88" i="44"/>
  <c r="G88" i="44"/>
  <c r="F88" i="44"/>
  <c r="T87" i="44"/>
  <c r="S87" i="44"/>
  <c r="R87" i="44"/>
  <c r="Q87" i="44"/>
  <c r="P87" i="44"/>
  <c r="O87" i="44"/>
  <c r="N87" i="44"/>
  <c r="M87" i="44"/>
  <c r="L87" i="44"/>
  <c r="K87" i="44"/>
  <c r="J87" i="44"/>
  <c r="I87" i="44"/>
  <c r="H87" i="44"/>
  <c r="G87" i="44"/>
  <c r="F87" i="44"/>
  <c r="T85" i="44"/>
  <c r="S85" i="44"/>
  <c r="R85" i="44"/>
  <c r="Q85" i="44"/>
  <c r="P85" i="44"/>
  <c r="O85" i="44"/>
  <c r="N85" i="44"/>
  <c r="M85" i="44"/>
  <c r="L85" i="44"/>
  <c r="K85" i="44"/>
  <c r="J85" i="44"/>
  <c r="I85" i="44"/>
  <c r="H85" i="44"/>
  <c r="G85" i="44"/>
  <c r="F85" i="44"/>
  <c r="T84" i="44"/>
  <c r="S84" i="44"/>
  <c r="R84" i="44"/>
  <c r="Q84" i="44"/>
  <c r="P84" i="44"/>
  <c r="O84" i="44"/>
  <c r="N84" i="44"/>
  <c r="M84" i="44"/>
  <c r="L84" i="44"/>
  <c r="K84" i="44"/>
  <c r="J84" i="44"/>
  <c r="I84" i="44"/>
  <c r="H84" i="44"/>
  <c r="G84" i="44"/>
  <c r="F84" i="44"/>
  <c r="G83" i="44"/>
  <c r="H83" i="44"/>
  <c r="I83" i="44"/>
  <c r="J83" i="44"/>
  <c r="K83" i="44"/>
  <c r="L83" i="44"/>
  <c r="M83" i="44"/>
  <c r="N83" i="44"/>
  <c r="O83" i="44"/>
  <c r="P83" i="44"/>
  <c r="Q83" i="44"/>
  <c r="R83" i="44"/>
  <c r="S83" i="44"/>
  <c r="T83" i="44"/>
  <c r="F83" i="44"/>
  <c r="K86" i="44" l="1"/>
  <c r="S86" i="44"/>
  <c r="M86" i="44"/>
  <c r="G86" i="44"/>
  <c r="H86" i="44"/>
  <c r="I86" i="44"/>
  <c r="Q86" i="44"/>
  <c r="J86" i="44"/>
  <c r="R86" i="44"/>
  <c r="F86" i="44"/>
  <c r="P86" i="44"/>
  <c r="L86" i="44"/>
  <c r="T86" i="44"/>
  <c r="N86" i="44"/>
  <c r="O86" i="44"/>
  <c r="I106" i="44"/>
  <c r="I107" i="44" s="1"/>
  <c r="Q106" i="44"/>
  <c r="Q107" i="44" s="1"/>
  <c r="K106" i="44"/>
  <c r="K107" i="44" s="1"/>
  <c r="F106" i="44"/>
  <c r="F107" i="44" s="1"/>
  <c r="R106" i="44"/>
  <c r="R107" i="44" s="1"/>
  <c r="M106" i="44"/>
  <c r="M107" i="44" s="1"/>
  <c r="N106" i="44"/>
  <c r="N107" i="44" s="1"/>
  <c r="G106" i="44"/>
  <c r="G107" i="44" s="1"/>
  <c r="O106" i="44"/>
  <c r="O107" i="44" s="1"/>
  <c r="H106" i="44"/>
  <c r="H107" i="44" s="1"/>
  <c r="P106" i="44"/>
  <c r="P107" i="44" s="1"/>
  <c r="J106" i="44"/>
  <c r="J107" i="44" s="1"/>
  <c r="S106" i="44"/>
  <c r="S107" i="44" s="1"/>
  <c r="L106" i="44"/>
  <c r="L107" i="44" s="1"/>
  <c r="T106" i="44"/>
  <c r="T107" i="44" l="1"/>
  <c r="N108" i="44"/>
  <c r="H108" i="44"/>
  <c r="L108" i="44"/>
  <c r="I108" i="44"/>
  <c r="R108" i="44"/>
  <c r="S108" i="44"/>
  <c r="O108" i="44"/>
  <c r="M108" i="44"/>
  <c r="Q108" i="44"/>
  <c r="F108" i="44"/>
  <c r="G108" i="44"/>
  <c r="P108" i="44"/>
  <c r="K108" i="44"/>
  <c r="F65" i="44"/>
  <c r="L65" i="44"/>
  <c r="T65" i="44"/>
  <c r="J108" i="44"/>
  <c r="J65" i="44"/>
  <c r="N65" i="44"/>
  <c r="R65" i="44"/>
  <c r="T108" i="44" l="1"/>
  <c r="M65" i="44"/>
  <c r="Q65" i="44"/>
  <c r="G65" i="44"/>
  <c r="O65" i="44"/>
  <c r="I65" i="44"/>
  <c r="H65" i="44"/>
  <c r="P65" i="44"/>
  <c r="S65" i="44"/>
  <c r="K65" i="44"/>
  <c r="M36" i="44" l="1"/>
  <c r="G36" i="44"/>
  <c r="P36" i="44"/>
  <c r="I36" i="44"/>
  <c r="Q36" i="44"/>
  <c r="F36" i="44"/>
  <c r="J36" i="44"/>
  <c r="N36" i="44"/>
  <c r="R36" i="44"/>
  <c r="K36" i="44"/>
  <c r="O36" i="44"/>
  <c r="S36" i="44"/>
  <c r="H36" i="44"/>
  <c r="L36" i="44"/>
  <c r="T36" i="44"/>
  <c r="G76" i="44"/>
  <c r="H76" i="44"/>
  <c r="I76" i="44"/>
  <c r="J76" i="44"/>
  <c r="K76" i="44"/>
  <c r="L76" i="44"/>
  <c r="M76" i="44"/>
  <c r="N76" i="44"/>
  <c r="O76" i="44"/>
  <c r="P76" i="44"/>
  <c r="Q76" i="44"/>
  <c r="R76" i="44"/>
  <c r="S76" i="44"/>
  <c r="T76" i="44"/>
  <c r="G77" i="44"/>
  <c r="H77" i="44"/>
  <c r="I77" i="44"/>
  <c r="J77" i="44"/>
  <c r="K77" i="44"/>
  <c r="L77" i="44"/>
  <c r="M77" i="44"/>
  <c r="N77" i="44"/>
  <c r="O77" i="44"/>
  <c r="P77" i="44"/>
  <c r="Q77" i="44"/>
  <c r="R77" i="44"/>
  <c r="S77" i="44"/>
  <c r="T77" i="44"/>
  <c r="F77" i="44"/>
  <c r="F76" i="44"/>
  <c r="G69" i="44" l="1"/>
  <c r="G112" i="44" s="1"/>
  <c r="H69" i="44"/>
  <c r="H112" i="44" s="1"/>
  <c r="I69" i="44"/>
  <c r="I112" i="44" s="1"/>
  <c r="J69" i="44"/>
  <c r="J112" i="44" s="1"/>
  <c r="K69" i="44"/>
  <c r="K112" i="44" s="1"/>
  <c r="L69" i="44"/>
  <c r="L112" i="44" s="1"/>
  <c r="M69" i="44"/>
  <c r="M112" i="44" s="1"/>
  <c r="N69" i="44"/>
  <c r="N112" i="44" s="1"/>
  <c r="O69" i="44"/>
  <c r="O112" i="44" s="1"/>
  <c r="P69" i="44"/>
  <c r="P112" i="44" s="1"/>
  <c r="Q69" i="44"/>
  <c r="Q112" i="44" s="1"/>
  <c r="R69" i="44"/>
  <c r="R112" i="44" s="1"/>
  <c r="S69" i="44"/>
  <c r="S112" i="44" s="1"/>
  <c r="T69" i="44"/>
  <c r="T112" i="44" s="1"/>
  <c r="G70" i="44"/>
  <c r="G113" i="44" s="1"/>
  <c r="H70" i="44"/>
  <c r="H113" i="44" s="1"/>
  <c r="I70" i="44"/>
  <c r="I113" i="44" s="1"/>
  <c r="J70" i="44"/>
  <c r="J113" i="44" s="1"/>
  <c r="K70" i="44"/>
  <c r="K113" i="44" s="1"/>
  <c r="L70" i="44"/>
  <c r="L113" i="44" s="1"/>
  <c r="M70" i="44"/>
  <c r="M113" i="44" s="1"/>
  <c r="N70" i="44"/>
  <c r="N113" i="44" s="1"/>
  <c r="O70" i="44"/>
  <c r="O113" i="44" s="1"/>
  <c r="P70" i="44"/>
  <c r="P113" i="44" s="1"/>
  <c r="Q70" i="44"/>
  <c r="Q113" i="44" s="1"/>
  <c r="R70" i="44"/>
  <c r="R113" i="44" s="1"/>
  <c r="S70" i="44"/>
  <c r="S113" i="44" s="1"/>
  <c r="T70" i="44"/>
  <c r="T113" i="44" s="1"/>
  <c r="G114" i="44"/>
  <c r="H114" i="44"/>
  <c r="I114" i="44"/>
  <c r="J114" i="44"/>
  <c r="K114" i="44"/>
  <c r="L114" i="44"/>
  <c r="M114" i="44"/>
  <c r="N114" i="44"/>
  <c r="O114" i="44"/>
  <c r="P114" i="44"/>
  <c r="Q114" i="44"/>
  <c r="R114" i="44"/>
  <c r="S114" i="44"/>
  <c r="T114" i="44"/>
  <c r="F114" i="44"/>
  <c r="F70" i="44"/>
  <c r="F113" i="44" s="1"/>
  <c r="F69" i="44"/>
  <c r="F112" i="44" s="1"/>
</calcChain>
</file>

<file path=xl/sharedStrings.xml><?xml version="1.0" encoding="utf-8"?>
<sst xmlns="http://schemas.openxmlformats.org/spreadsheetml/2006/main" count="579" uniqueCount="101">
  <si>
    <t>GWh</t>
  </si>
  <si>
    <t>Entity</t>
  </si>
  <si>
    <t>Program Type</t>
  </si>
  <si>
    <t>MM Therms</t>
  </si>
  <si>
    <t>State Financing</t>
  </si>
  <si>
    <t>Energy Asset Rating</t>
  </si>
  <si>
    <t>Codes &amp; Standards</t>
  </si>
  <si>
    <t>Title 20</t>
  </si>
  <si>
    <t>Air Quality Districts</t>
  </si>
  <si>
    <t>Electrification</t>
  </si>
  <si>
    <t>DGS EE Retrofit</t>
  </si>
  <si>
    <t>Others</t>
  </si>
  <si>
    <t>Program Bin</t>
  </si>
  <si>
    <t>Benchmarking / Disclosure</t>
  </si>
  <si>
    <t>Federal Appliances</t>
  </si>
  <si>
    <t>Local Government Ordinances</t>
  </si>
  <si>
    <t>Local Government Challenge</t>
  </si>
  <si>
    <t>ECAA Financing</t>
  </si>
  <si>
    <t>PACE Financing</t>
  </si>
  <si>
    <t>RES, NR</t>
  </si>
  <si>
    <t>RES</t>
  </si>
  <si>
    <t>NR</t>
  </si>
  <si>
    <t>Bldg Sector(s)</t>
  </si>
  <si>
    <t>BRO's</t>
  </si>
  <si>
    <t>GGRF: Water-Energy Grant</t>
  </si>
  <si>
    <t>Proposition 39</t>
  </si>
  <si>
    <t>GGRF: Low Income Weather</t>
  </si>
  <si>
    <t xml:space="preserve">Energy Unit </t>
  </si>
  <si>
    <t>ELECTRICITY - CUMULATIVE SAVINGS</t>
  </si>
  <si>
    <t>GAS - CUMULATIVE SAVINGS</t>
  </si>
  <si>
    <t>Title 24 (2019+)</t>
  </si>
  <si>
    <t>Everything</t>
  </si>
  <si>
    <t>Building Standards</t>
  </si>
  <si>
    <t>IOU</t>
  </si>
  <si>
    <t>Programs</t>
  </si>
  <si>
    <t>IOU Programs</t>
  </si>
  <si>
    <t>POU</t>
  </si>
  <si>
    <t>POU Programs</t>
  </si>
  <si>
    <t>SB 350 Target</t>
  </si>
  <si>
    <t>Enhanced Programs</t>
  </si>
  <si>
    <t>Total Enhanced Programs</t>
  </si>
  <si>
    <t>Total Other Programs</t>
  </si>
  <si>
    <t>Total Middle Wedge</t>
  </si>
  <si>
    <t>Total Savings</t>
  </si>
  <si>
    <t>Total Bottom Wedge</t>
  </si>
  <si>
    <t>Purpose:</t>
  </si>
  <si>
    <t xml:space="preserve">Updated: </t>
  </si>
  <si>
    <t>CALIFORNIA ENERGY COMMISSION</t>
  </si>
  <si>
    <t xml:space="preserve">Prepared For: </t>
  </si>
  <si>
    <t xml:space="preserve">Prepared By: </t>
  </si>
  <si>
    <t>TOTAL - CUMULATIVE SAVINGS</t>
  </si>
  <si>
    <t>Quad BTU</t>
  </si>
  <si>
    <t>IOU + POU Committed</t>
  </si>
  <si>
    <t>SB 350 Doubling Goal</t>
  </si>
  <si>
    <t>Smart Meter and Controls</t>
  </si>
  <si>
    <t>DGS Energy Savings</t>
  </si>
  <si>
    <t xml:space="preserve">Electricity - Cumulative GWH </t>
  </si>
  <si>
    <t>Source</t>
  </si>
  <si>
    <t>Total</t>
  </si>
  <si>
    <t>Natural Gas - Cumulative MM Therms</t>
  </si>
  <si>
    <t>Jaske (ratio of POUsales/IOUsales)</t>
  </si>
  <si>
    <t>Financing</t>
  </si>
  <si>
    <t>Industrial</t>
  </si>
  <si>
    <t>Agricultural</t>
  </si>
  <si>
    <t>Benchmarking and Market Trans.</t>
  </si>
  <si>
    <t>Agriculture and Industry</t>
  </si>
  <si>
    <t>TOTAL</t>
  </si>
  <si>
    <t>Codes and Standards</t>
  </si>
  <si>
    <t>Behavioral and Market Trans.</t>
  </si>
  <si>
    <t xml:space="preserve">PACE </t>
  </si>
  <si>
    <t>PACE</t>
  </si>
  <si>
    <t xml:space="preserve">ECAA </t>
  </si>
  <si>
    <t>ECAA</t>
  </si>
  <si>
    <t>Appliance Regulations</t>
  </si>
  <si>
    <t>SB 350 - PHASE 3 INITIAL RESULTS FOR ELECTRICITY AND NATURAL GAS ENERGY EFFICIENCY SAVINGS</t>
  </si>
  <si>
    <t>Cumulative (2015-2029) Energy Savings Potential - Electricity</t>
  </si>
  <si>
    <t>Cumulative (2015-2029) Energy Savings Potential - Gas</t>
  </si>
  <si>
    <t>Benchmarking</t>
  </si>
  <si>
    <t>Behavioral &amp; Market Trans.</t>
  </si>
  <si>
    <t>Agriculture &amp; Industry</t>
  </si>
  <si>
    <t xml:space="preserve">Note: Cumulative savings are shown in this table of energy savings potential projected for 2015-2029. </t>
  </si>
  <si>
    <t>NORESCO, TRC, CSE. Edited by Efficiency Division and input added from Energy Assessments Division</t>
  </si>
  <si>
    <t>Values for Energy Savings Figures (Quad BTUs)</t>
  </si>
  <si>
    <t>Includes Appliance Regulations Savings from 2016-2019 Calculated by Mike Jaske</t>
  </si>
  <si>
    <t>EAD projections - 8/25/2017</t>
  </si>
  <si>
    <t>Industrial Sector Incremental Electricity Savings (GWh)</t>
  </si>
  <si>
    <t>TRC GHG #1</t>
  </si>
  <si>
    <t>PAC-Aggr</t>
  </si>
  <si>
    <t xml:space="preserve">Incremental Savings </t>
  </si>
  <si>
    <t>Agricultural Sector Incremental Electricity Savings (GWh)</t>
  </si>
  <si>
    <t>Industrial Sector Incremental Natural Gas Savings (MM Therms)</t>
  </si>
  <si>
    <t>Agricultural Sector Incremental Natural Gas Savings (MM Therms)</t>
  </si>
  <si>
    <t>Energy Savings (Quad BTU)</t>
  </si>
  <si>
    <t>EAD projections - 9/27/2017</t>
  </si>
  <si>
    <t>This spreadsheet takes numbers from the summary tab and inputs them into the electricity, natural gas, and quad btu savings figures</t>
  </si>
  <si>
    <t>This tab summed the industrial sector and agricultural sector savings estimated in the 2018 Navigant Potential and Goals Study. Then found the difference between the the adopted case, mTRC GHG #1 and the most aggressive case, PAC Aggressive. The savings shown in the figures throughout the workbook are this difference.</t>
  </si>
  <si>
    <t>EAD Utility Projections for SB 350 - 8/25/2017 and 9/27/17Versions of Projections (prepared by Mike Jaske)</t>
  </si>
  <si>
    <t>EAD projections Updated 9/27/2017 using 8/25/17 POU and 9/27/17 IOU values by MJ</t>
  </si>
  <si>
    <t>SB 350 Doubling</t>
  </si>
  <si>
    <t>Energy savings (Quad BTUs) for individual programs taken from summary sheet</t>
  </si>
  <si>
    <t>10/25/2017 by 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</si>
</sst>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  <numFmt numFmtId="168" formatCode="0.000"/>
    <numFmt numFmtId="169" formatCode="0.0000"/>
    <numFmt numFmtId="170" formatCode="_(* #,##0.0_);_(* \(#,##0.0\);_(* &quot;-&quot;?_);_(@_)"/>
    <numFmt numFmtId="171" formatCode="_(* #,##0.0000_);_(* \(#,##0.0000\);_(* &quot;-&quot;????_);_(@_)"/>
    <numFmt numFmtId="172" formatCode="#,##0.0_);\(#,##0.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4"/>
      <color rgb="FFC0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5" fillId="0" borderId="0" applyFont="0" applyFill="0" applyBorder="0" applyAlignment="0" applyProtection="0">
      <alignment wrapText="1"/>
    </xf>
    <xf numFmtId="44" fontId="5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>
      <alignment wrapText="1"/>
    </xf>
    <xf numFmtId="0" fontId="5" fillId="0" borderId="0">
      <alignment wrapText="1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0" fillId="0" borderId="1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/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166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" fontId="0" fillId="3" borderId="0" xfId="0" applyNumberFormat="1" applyFill="1"/>
    <xf numFmtId="165" fontId="10" fillId="4" borderId="0" xfId="5" applyNumberFormat="1" applyFont="1" applyFill="1" applyBorder="1"/>
    <xf numFmtId="165" fontId="6" fillId="4" borderId="0" xfId="5" applyNumberFormat="1" applyFont="1" applyFill="1"/>
    <xf numFmtId="165" fontId="10" fillId="4" borderId="0" xfId="5" applyNumberFormat="1" applyFont="1" applyFill="1" applyBorder="1" applyAlignment="1">
      <alignment horizontal="center"/>
    </xf>
    <xf numFmtId="0" fontId="1" fillId="3" borderId="0" xfId="0" applyFont="1" applyFill="1" applyAlignment="1">
      <alignment wrapText="1"/>
    </xf>
    <xf numFmtId="1" fontId="1" fillId="3" borderId="0" xfId="0" applyNumberFormat="1" applyFont="1" applyFill="1" applyAlignment="1">
      <alignment wrapText="1"/>
    </xf>
    <xf numFmtId="0" fontId="1" fillId="0" borderId="0" xfId="0" applyFont="1"/>
    <xf numFmtId="165" fontId="1" fillId="0" borderId="0" xfId="0" applyNumberFormat="1" applyFont="1"/>
    <xf numFmtId="0" fontId="1" fillId="3" borderId="0" xfId="0" applyFont="1" applyFill="1"/>
    <xf numFmtId="0" fontId="4" fillId="0" borderId="0" xfId="0" applyFont="1" applyAlignment="1">
      <alignment horizontal="left"/>
    </xf>
    <xf numFmtId="0" fontId="3" fillId="0" borderId="0" xfId="0" applyFont="1"/>
    <xf numFmtId="14" fontId="11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12" fillId="0" borderId="0" xfId="0" applyFont="1"/>
    <xf numFmtId="167" fontId="10" fillId="4" borderId="0" xfId="5" applyNumberFormat="1" applyFont="1" applyFill="1" applyBorder="1" applyAlignment="1">
      <alignment horizontal="center"/>
    </xf>
    <xf numFmtId="168" fontId="0" fillId="3" borderId="0" xfId="0" applyNumberFormat="1" applyFill="1"/>
    <xf numFmtId="168" fontId="9" fillId="3" borderId="0" xfId="0" applyNumberFormat="1" applyFont="1" applyFill="1"/>
    <xf numFmtId="168" fontId="1" fillId="3" borderId="0" xfId="0" applyNumberFormat="1" applyFont="1" applyFill="1" applyAlignment="1">
      <alignment wrapText="1"/>
    </xf>
    <xf numFmtId="168" fontId="8" fillId="0" borderId="0" xfId="0" applyNumberFormat="1" applyFont="1" applyFill="1" applyBorder="1"/>
    <xf numFmtId="168" fontId="0" fillId="0" borderId="0" xfId="0" applyNumberFormat="1"/>
    <xf numFmtId="168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horizontal="right" vertical="center"/>
    </xf>
    <xf numFmtId="168" fontId="7" fillId="0" borderId="0" xfId="5" applyNumberFormat="1" applyFont="1" applyFill="1" applyAlignment="1">
      <alignment horizontal="right" vertical="center"/>
    </xf>
    <xf numFmtId="168" fontId="0" fillId="0" borderId="0" xfId="0" applyNumberFormat="1" applyFill="1"/>
    <xf numFmtId="168" fontId="7" fillId="0" borderId="0" xfId="0" applyNumberFormat="1" applyFont="1" applyFill="1" applyAlignment="1">
      <alignment vertical="center"/>
    </xf>
    <xf numFmtId="168" fontId="7" fillId="0" borderId="0" xfId="0" applyNumberFormat="1" applyFont="1" applyFill="1" applyAlignment="1">
      <alignment horizontal="right" vertical="center"/>
    </xf>
    <xf numFmtId="168" fontId="0" fillId="0" borderId="0" xfId="0" applyNumberFormat="1" applyFont="1"/>
    <xf numFmtId="167" fontId="1" fillId="0" borderId="0" xfId="0" applyNumberFormat="1" applyFont="1"/>
    <xf numFmtId="167" fontId="0" fillId="0" borderId="0" xfId="0" applyNumberFormat="1"/>
    <xf numFmtId="43" fontId="0" fillId="0" borderId="0" xfId="0" applyNumberFormat="1"/>
    <xf numFmtId="1" fontId="0" fillId="0" borderId="0" xfId="0" applyNumberFormat="1"/>
    <xf numFmtId="0" fontId="0" fillId="0" borderId="0" xfId="0" applyFont="1" applyFill="1" applyBorder="1" applyAlignment="1">
      <alignment horizontal="left"/>
    </xf>
    <xf numFmtId="169" fontId="0" fillId="0" borderId="0" xfId="0" applyNumberFormat="1"/>
    <xf numFmtId="0" fontId="0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ont="1" applyAlignment="1">
      <alignment horizontal="left"/>
    </xf>
    <xf numFmtId="1" fontId="0" fillId="0" borderId="0" xfId="5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 applyFont="1" applyFill="1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ont="1"/>
    <xf numFmtId="164" fontId="0" fillId="0" borderId="0" xfId="0" applyNumberFormat="1"/>
    <xf numFmtId="0" fontId="8" fillId="0" borderId="0" xfId="0" applyFont="1"/>
    <xf numFmtId="0" fontId="0" fillId="0" borderId="2" xfId="0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0" fillId="0" borderId="2" xfId="0" applyFill="1" applyBorder="1" applyAlignment="1">
      <alignment wrapText="1"/>
    </xf>
    <xf numFmtId="0" fontId="0" fillId="0" borderId="2" xfId="0" applyNumberFormat="1" applyFill="1" applyBorder="1"/>
    <xf numFmtId="1" fontId="1" fillId="0" borderId="0" xfId="0" applyNumberFormat="1" applyFont="1"/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/>
    <xf numFmtId="165" fontId="10" fillId="0" borderId="0" xfId="5" applyNumberFormat="1" applyFont="1" applyFill="1" applyBorder="1" applyAlignment="1">
      <alignment horizontal="center"/>
    </xf>
    <xf numFmtId="1" fontId="0" fillId="0" borderId="0" xfId="0" applyNumberFormat="1" applyFont="1"/>
    <xf numFmtId="1" fontId="16" fillId="0" borderId="0" xfId="0" applyNumberFormat="1" applyFont="1"/>
    <xf numFmtId="1" fontId="0" fillId="0" borderId="0" xfId="5" applyNumberFormat="1" applyFont="1" applyFill="1"/>
    <xf numFmtId="1" fontId="7" fillId="0" borderId="0" xfId="5" applyNumberFormat="1" applyFont="1" applyFill="1" applyAlignment="1">
      <alignment horizontal="right" vertical="center"/>
    </xf>
    <xf numFmtId="1" fontId="7" fillId="0" borderId="0" xfId="5" applyNumberFormat="1" applyFont="1" applyFill="1" applyAlignment="1">
      <alignment vertical="center"/>
    </xf>
    <xf numFmtId="1" fontId="0" fillId="0" borderId="0" xfId="0" applyNumberFormat="1" applyFill="1" applyBorder="1"/>
    <xf numFmtId="1" fontId="0" fillId="0" borderId="0" xfId="0" applyNumberFormat="1" applyFont="1" applyBorder="1"/>
    <xf numFmtId="1" fontId="8" fillId="0" borderId="0" xfId="0" applyNumberFormat="1" applyFont="1" applyFill="1" applyBorder="1"/>
    <xf numFmtId="1" fontId="7" fillId="0" borderId="0" xfId="0" applyNumberFormat="1" applyFont="1" applyAlignment="1">
      <alignment vertical="center"/>
    </xf>
    <xf numFmtId="1" fontId="7" fillId="0" borderId="0" xfId="5" applyNumberFormat="1" applyFont="1" applyFill="1" applyBorder="1" applyAlignment="1">
      <alignment horizontal="right" vertical="center"/>
    </xf>
    <xf numFmtId="1" fontId="7" fillId="0" borderId="0" xfId="5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 vertical="center"/>
    </xf>
    <xf numFmtId="172" fontId="0" fillId="0" borderId="0" xfId="0" applyNumberFormat="1"/>
    <xf numFmtId="0" fontId="4" fillId="2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43" fontId="0" fillId="0" borderId="0" xfId="0" applyNumberFormat="1" applyBorder="1"/>
    <xf numFmtId="9" fontId="15" fillId="0" borderId="0" xfId="18" applyFont="1" applyFill="1" applyBorder="1"/>
    <xf numFmtId="1" fontId="0" fillId="0" borderId="0" xfId="0" applyNumberFormat="1" applyBorder="1"/>
    <xf numFmtId="165" fontId="1" fillId="0" borderId="0" xfId="0" applyNumberFormat="1" applyFont="1" applyBorder="1"/>
    <xf numFmtId="39" fontId="1" fillId="0" borderId="0" xfId="0" applyNumberFormat="1" applyFont="1" applyBorder="1"/>
    <xf numFmtId="171" fontId="0" fillId="0" borderId="0" xfId="0" applyNumberFormat="1" applyBorder="1"/>
    <xf numFmtId="170" fontId="0" fillId="0" borderId="0" xfId="0" applyNumberFormat="1" applyBorder="1"/>
  </cellXfs>
  <cellStyles count="19">
    <cellStyle name="Comma" xfId="5" builtinId="3"/>
    <cellStyle name="Comma 2" xfId="1"/>
    <cellStyle name="Comma 2 2" xfId="3"/>
    <cellStyle name="Currency 2" xfId="2"/>
    <cellStyle name="Currency 2 2" xfId="9"/>
    <cellStyle name="Currency 2 3" xfId="10"/>
    <cellStyle name="Hyperlink 2" xfId="11"/>
    <cellStyle name="Normal" xfId="0" builtinId="0"/>
    <cellStyle name="Normal 11" xfId="12"/>
    <cellStyle name="Normal 2" xfId="4"/>
    <cellStyle name="Normal 2 2" xfId="6"/>
    <cellStyle name="Normal 2 2 2" xfId="17"/>
    <cellStyle name="Normal 2 2 3" xfId="8"/>
    <cellStyle name="Normal 3" xfId="13"/>
    <cellStyle name="Normal 5 2 2 2" xfId="7"/>
    <cellStyle name="Normal 6" xfId="16"/>
    <cellStyle name="Percent" xfId="18" builtinId="5"/>
    <cellStyle name="Percent 2" xfId="14"/>
    <cellStyle name="Percent 2 2" xfId="15"/>
  </cellStyles>
  <dxfs count="0"/>
  <tableStyles count="0" defaultTableStyle="TableStyleMedium2" defaultPivotStyle="PivotStyleLight16"/>
  <colors>
    <mruColors>
      <color rgb="FF34411B"/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hartsheet" Target="chartsheets/sheet9.xml"/><Relationship Id="rId18" Type="http://schemas.openxmlformats.org/officeDocument/2006/relationships/chartsheet" Target="chartsheets/sheet1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7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2.xml"/><Relationship Id="rId20" Type="http://schemas.openxmlformats.org/officeDocument/2006/relationships/chartsheet" Target="chartsheets/sheet1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7.xml"/><Relationship Id="rId24" Type="http://schemas.openxmlformats.org/officeDocument/2006/relationships/styles" Target="styles.xml"/><Relationship Id="rId5" Type="http://schemas.openxmlformats.org/officeDocument/2006/relationships/chartsheet" Target="chartsheets/sheet1.xml"/><Relationship Id="rId15" Type="http://schemas.openxmlformats.org/officeDocument/2006/relationships/chartsheet" Target="chartsheets/sheet1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5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10.xml"/><Relationship Id="rId22" Type="http://schemas.openxmlformats.org/officeDocument/2006/relationships/chartsheet" Target="chartsheets/sheet18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3"/>
          <c:order val="0"/>
          <c:tx>
            <c:v>CalGreen</c:v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Summary!$F$90:$T$90</c:f>
              <c:numCache>
                <c:formatCode>0.000</c:formatCode>
                <c:ptCount val="15"/>
                <c:pt idx="0">
                  <c:v>8.4264039861858655E-6</c:v>
                </c:pt>
                <c:pt idx="1">
                  <c:v>1.4070858302367126E-5</c:v>
                </c:pt>
                <c:pt idx="2">
                  <c:v>2.7724772855350275E-5</c:v>
                </c:pt>
                <c:pt idx="3">
                  <c:v>4.6288867264240743E-5</c:v>
                </c:pt>
                <c:pt idx="4">
                  <c:v>6.4772127680669608E-5</c:v>
                </c:pt>
                <c:pt idx="5">
                  <c:v>7.0199538741606783E-5</c:v>
                </c:pt>
                <c:pt idx="6">
                  <c:v>7.5602143339185585E-5</c:v>
                </c:pt>
                <c:pt idx="7">
                  <c:v>8.098184772198201E-5</c:v>
                </c:pt>
                <c:pt idx="8">
                  <c:v>8.796827965399947E-5</c:v>
                </c:pt>
                <c:pt idx="9">
                  <c:v>9.4935986349618259E-5</c:v>
                </c:pt>
                <c:pt idx="10">
                  <c:v>1.0188706432343226E-4</c:v>
                </c:pt>
                <c:pt idx="11">
                  <c:v>1.1211596158427727E-4</c:v>
                </c:pt>
                <c:pt idx="12">
                  <c:v>1.2016864104692456E-4</c:v>
                </c:pt>
                <c:pt idx="13">
                  <c:v>1.2876312619416601E-4</c:v>
                </c:pt>
                <c:pt idx="14">
                  <c:v>1.2876312619416601E-4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Summary!$C$87</c:f>
              <c:strCache>
                <c:ptCount val="1"/>
                <c:pt idx="0">
                  <c:v>Building Standards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Summary!$F$87:$T$87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2.7574884620917704E-3</c:v>
                </c:pt>
                <c:pt idx="3">
                  <c:v>5.9461773768253552E-3</c:v>
                </c:pt>
                <c:pt idx="4">
                  <c:v>9.1827724746202082E-3</c:v>
                </c:pt>
                <c:pt idx="5">
                  <c:v>1.3696314903439566E-2</c:v>
                </c:pt>
                <c:pt idx="6">
                  <c:v>1.926630907693163E-2</c:v>
                </c:pt>
                <c:pt idx="7">
                  <c:v>2.4781231020349362E-2</c:v>
                </c:pt>
                <c:pt idx="8">
                  <c:v>3.054678856703074E-2</c:v>
                </c:pt>
                <c:pt idx="9">
                  <c:v>3.6325268480954076E-2</c:v>
                </c:pt>
                <c:pt idx="10">
                  <c:v>4.2126674600195313E-2</c:v>
                </c:pt>
                <c:pt idx="11">
                  <c:v>4.8194153134876364E-2</c:v>
                </c:pt>
                <c:pt idx="12">
                  <c:v>5.4266480393975719E-2</c:v>
                </c:pt>
                <c:pt idx="13">
                  <c:v>6.0342226209642844E-2</c:v>
                </c:pt>
                <c:pt idx="14">
                  <c:v>6.7168211993876167E-2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Summary!$C$88</c:f>
              <c:strCache>
                <c:ptCount val="1"/>
                <c:pt idx="0">
                  <c:v>Appliance Regulations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Summary!$F$88:$T$88</c:f>
              <c:numCache>
                <c:formatCode>0.000</c:formatCode>
                <c:ptCount val="15"/>
                <c:pt idx="0">
                  <c:v>7.0391702719999993E-4</c:v>
                </c:pt>
                <c:pt idx="1">
                  <c:v>1.9657382672000003E-3</c:v>
                </c:pt>
                <c:pt idx="2">
                  <c:v>3.2628950831999999E-3</c:v>
                </c:pt>
                <c:pt idx="3">
                  <c:v>4.7837325016E-3</c:v>
                </c:pt>
                <c:pt idx="4">
                  <c:v>6.3045699200000001E-3</c:v>
                </c:pt>
                <c:pt idx="5">
                  <c:v>8.855637676800001E-3</c:v>
                </c:pt>
                <c:pt idx="6">
                  <c:v>1.1885589223616554E-2</c:v>
                </c:pt>
                <c:pt idx="7">
                  <c:v>1.4899916487233102E-2</c:v>
                </c:pt>
                <c:pt idx="8">
                  <c:v>1.7920831609249673E-2</c:v>
                </c:pt>
                <c:pt idx="9">
                  <c:v>2.2349818193700407E-2</c:v>
                </c:pt>
                <c:pt idx="10">
                  <c:v>2.6838963259671174E-2</c:v>
                </c:pt>
                <c:pt idx="11">
                  <c:v>3.1321284042441944E-2</c:v>
                </c:pt>
                <c:pt idx="12">
                  <c:v>3.7494382566543999E-2</c:v>
                </c:pt>
                <c:pt idx="13">
                  <c:v>4.3759628152808004E-2</c:v>
                </c:pt>
                <c:pt idx="14">
                  <c:v>5.0085197977448009E-2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Summary!$C$89</c:f>
              <c:strCache>
                <c:ptCount val="1"/>
                <c:pt idx="0">
                  <c:v>Federal Appliances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Summary!$F$89:$T$89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2.0202982665407999E-4</c:v>
                </c:pt>
                <c:pt idx="10">
                  <c:v>3.5117007538280403E-3</c:v>
                </c:pt>
                <c:pt idx="11">
                  <c:v>7.5442777859916002E-3</c:v>
                </c:pt>
                <c:pt idx="12">
                  <c:v>1.2144300176332874E-2</c:v>
                </c:pt>
                <c:pt idx="13">
                  <c:v>1.6809439190246786E-2</c:v>
                </c:pt>
                <c:pt idx="14">
                  <c:v>2.1898396229926252E-2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5072"/>
        <c:axId val="558600576"/>
      </c:lineChart>
      <c:catAx>
        <c:axId val="42651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58600576"/>
        <c:crosses val="autoZero"/>
        <c:auto val="1"/>
        <c:lblAlgn val="ctr"/>
        <c:lblOffset val="100"/>
        <c:noMultiLvlLbl val="0"/>
      </c:catAx>
      <c:valAx>
        <c:axId val="558600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Energy Savings (Quad BTUs)</a:t>
                </a:r>
              </a:p>
            </c:rich>
          </c:tx>
          <c:layout>
            <c:manualLayout>
              <c:xMode val="edge"/>
              <c:yMode val="edge"/>
              <c:x val="5.4178569752631418E-2"/>
              <c:y val="0.22559699786825901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4265150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Summary!$C$19</c:f>
              <c:strCache>
                <c:ptCount val="1"/>
                <c:pt idx="0">
                  <c:v>Air Quality Districts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Summary!$F$19:$T$19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10.705169063676934</c:v>
                </c:pt>
                <c:pt idx="3">
                  <c:v>26.098681047243922</c:v>
                </c:pt>
                <c:pt idx="4">
                  <c:v>41.924408877316068</c:v>
                </c:pt>
                <c:pt idx="5">
                  <c:v>64.096295266380437</c:v>
                </c:pt>
                <c:pt idx="6">
                  <c:v>88.559898687972492</c:v>
                </c:pt>
                <c:pt idx="7">
                  <c:v>112.27985651747852</c:v>
                </c:pt>
                <c:pt idx="8">
                  <c:v>138.39497206485811</c:v>
                </c:pt>
                <c:pt idx="9">
                  <c:v>164.59719725334548</c:v>
                </c:pt>
                <c:pt idx="10">
                  <c:v>191.08168605508689</c:v>
                </c:pt>
                <c:pt idx="11">
                  <c:v>220.44087070714986</c:v>
                </c:pt>
                <c:pt idx="12">
                  <c:v>249.81494212726301</c:v>
                </c:pt>
                <c:pt idx="13">
                  <c:v>279.19295678298477</c:v>
                </c:pt>
                <c:pt idx="14">
                  <c:v>317.94296345116879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Summary!$C$20</c:f>
              <c:strCache>
                <c:ptCount val="1"/>
                <c:pt idx="0">
                  <c:v>Local Government Challenge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Summary!$F$20:$T$20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4.4373115401321046</c:v>
                </c:pt>
                <c:pt idx="7">
                  <c:v>8.8746230802642092</c:v>
                </c:pt>
                <c:pt idx="8">
                  <c:v>13.311934620396315</c:v>
                </c:pt>
                <c:pt idx="9">
                  <c:v>17.558441764302735</c:v>
                </c:pt>
                <c:pt idx="10">
                  <c:v>21.804948908209159</c:v>
                </c:pt>
                <c:pt idx="11">
                  <c:v>26.051456052115583</c:v>
                </c:pt>
                <c:pt idx="12">
                  <c:v>30.202560997909167</c:v>
                </c:pt>
                <c:pt idx="13">
                  <c:v>34.353665943702751</c:v>
                </c:pt>
                <c:pt idx="14">
                  <c:v>38.327278427891052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Summary!$C$25</c:f>
              <c:strCache>
                <c:ptCount val="1"/>
                <c:pt idx="0">
                  <c:v>ECAA 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Summary!$F$25:$T$25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1.0361879999999999</c:v>
                </c:pt>
                <c:pt idx="5">
                  <c:v>2.0723759999999998</c:v>
                </c:pt>
                <c:pt idx="6">
                  <c:v>3.1085639999999994</c:v>
                </c:pt>
                <c:pt idx="7">
                  <c:v>4.1001959159999997</c:v>
                </c:pt>
                <c:pt idx="8">
                  <c:v>5.0918278319999999</c:v>
                </c:pt>
                <c:pt idx="9">
                  <c:v>6.0834597480000001</c:v>
                </c:pt>
                <c:pt idx="10">
                  <c:v>7.0528136220000004</c:v>
                </c:pt>
                <c:pt idx="11">
                  <c:v>8.0221674959999998</c:v>
                </c:pt>
                <c:pt idx="12">
                  <c:v>8.9500738500000008</c:v>
                </c:pt>
                <c:pt idx="13">
                  <c:v>9.866841183</c:v>
                </c:pt>
                <c:pt idx="14">
                  <c:v>10.742160995999999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Summary!$C$21</c:f>
              <c:strCache>
                <c:ptCount val="1"/>
                <c:pt idx="0">
                  <c:v>Proposition 39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Summary!$F$21:$T$21</c:f>
              <c:numCache>
                <c:formatCode>0</c:formatCode>
                <c:ptCount val="15"/>
                <c:pt idx="0">
                  <c:v>149.37698198863524</c:v>
                </c:pt>
                <c:pt idx="1">
                  <c:v>298.75396397727047</c:v>
                </c:pt>
                <c:pt idx="2">
                  <c:v>448.13094596590571</c:v>
                </c:pt>
                <c:pt idx="3">
                  <c:v>591.08471772902965</c:v>
                </c:pt>
                <c:pt idx="4">
                  <c:v>719.10079129329006</c:v>
                </c:pt>
                <c:pt idx="5">
                  <c:v>833.67293647857321</c:v>
                </c:pt>
                <c:pt idx="6">
                  <c:v>932.93394101002127</c:v>
                </c:pt>
                <c:pt idx="7">
                  <c:v>1021.947684577049</c:v>
                </c:pt>
                <c:pt idx="8">
                  <c:v>1095.7638139965529</c:v>
                </c:pt>
                <c:pt idx="9">
                  <c:v>1159.673859478499</c:v>
                </c:pt>
                <c:pt idx="10">
                  <c:v>1210.4597329491123</c:v>
                </c:pt>
                <c:pt idx="11">
                  <c:v>1254.8114229611176</c:v>
                </c:pt>
                <c:pt idx="12">
                  <c:v>1293.1669545101408</c:v>
                </c:pt>
                <c:pt idx="13">
                  <c:v>1327.0091348484884</c:v>
                </c:pt>
                <c:pt idx="14">
                  <c:v>1357.3868070251829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Summary!$C$22</c:f>
              <c:strCache>
                <c:ptCount val="1"/>
                <c:pt idx="0">
                  <c:v>GGRF: Low Income Weather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Summary!$F$22:$T$22</c:f>
              <c:numCache>
                <c:formatCode>0</c:formatCode>
                <c:ptCount val="15"/>
                <c:pt idx="0">
                  <c:v>44.318742527999994</c:v>
                </c:pt>
                <c:pt idx="1">
                  <c:v>88.637485055999989</c:v>
                </c:pt>
                <c:pt idx="2">
                  <c:v>132.95622758399998</c:v>
                </c:pt>
                <c:pt idx="3">
                  <c:v>175.369264183296</c:v>
                </c:pt>
                <c:pt idx="4">
                  <c:v>217.78230078259199</c:v>
                </c:pt>
                <c:pt idx="5">
                  <c:v>260.19533738188801</c:v>
                </c:pt>
                <c:pt idx="6">
                  <c:v>301.65552101683193</c:v>
                </c:pt>
                <c:pt idx="7">
                  <c:v>343.11570465177596</c:v>
                </c:pt>
                <c:pt idx="8">
                  <c:v>382.80313858559987</c:v>
                </c:pt>
                <c:pt idx="9">
                  <c:v>422.01414603724788</c:v>
                </c:pt>
                <c:pt idx="10">
                  <c:v>459.45240378777589</c:v>
                </c:pt>
                <c:pt idx="11">
                  <c:v>496.89066153830385</c:v>
                </c:pt>
                <c:pt idx="12">
                  <c:v>534.09070604774388</c:v>
                </c:pt>
                <c:pt idx="13">
                  <c:v>571.29075055718386</c:v>
                </c:pt>
                <c:pt idx="14">
                  <c:v>608.49079506662395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Summary!$C$23</c:f>
              <c:strCache>
                <c:ptCount val="1"/>
                <c:pt idx="0">
                  <c:v>GGRF: Water-Energy Grant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Summary!$F$23:$T$23</c:f>
              <c:numCache>
                <c:formatCode>0</c:formatCode>
                <c:ptCount val="15"/>
                <c:pt idx="0">
                  <c:v>27.235693490622658</c:v>
                </c:pt>
                <c:pt idx="1">
                  <c:v>54.471386981245317</c:v>
                </c:pt>
                <c:pt idx="2">
                  <c:v>81.707080471867982</c:v>
                </c:pt>
                <c:pt idx="3">
                  <c:v>107.77163914239387</c:v>
                </c:pt>
                <c:pt idx="4">
                  <c:v>133.83619781291972</c:v>
                </c:pt>
                <c:pt idx="5">
                  <c:v>159.9007564834456</c:v>
                </c:pt>
                <c:pt idx="6">
                  <c:v>185.3797477439231</c:v>
                </c:pt>
                <c:pt idx="7">
                  <c:v>210.8587390044006</c:v>
                </c:pt>
                <c:pt idx="8">
                  <c:v>235.24830252525319</c:v>
                </c:pt>
                <c:pt idx="9">
                  <c:v>259.34508234108159</c:v>
                </c:pt>
                <c:pt idx="10">
                  <c:v>282.35243441728511</c:v>
                </c:pt>
                <c:pt idx="11">
                  <c:v>305.35978649348863</c:v>
                </c:pt>
                <c:pt idx="12">
                  <c:v>328.22074671718002</c:v>
                </c:pt>
                <c:pt idx="13">
                  <c:v>351.08170694087141</c:v>
                </c:pt>
                <c:pt idx="14">
                  <c:v>373.94266716456286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Summary!$C$24</c:f>
              <c:strCache>
                <c:ptCount val="1"/>
                <c:pt idx="0">
                  <c:v>DGS Energy Savings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Summary!$F$24:$T$24</c:f>
              <c:numCache>
                <c:formatCode>0</c:formatCode>
                <c:ptCount val="15"/>
                <c:pt idx="0">
                  <c:v>4.185984581911101</c:v>
                </c:pt>
                <c:pt idx="1">
                  <c:v>8.371969163822202</c:v>
                </c:pt>
                <c:pt idx="2">
                  <c:v>12.557953745733304</c:v>
                </c:pt>
                <c:pt idx="3">
                  <c:v>16.743938327644404</c:v>
                </c:pt>
                <c:pt idx="4">
                  <c:v>20.929922909555504</c:v>
                </c:pt>
                <c:pt idx="5">
                  <c:v>25.115907491466604</c:v>
                </c:pt>
                <c:pt idx="6">
                  <c:v>29.301892073377704</c:v>
                </c:pt>
                <c:pt idx="7">
                  <c:v>33.487876655288808</c:v>
                </c:pt>
                <c:pt idx="8">
                  <c:v>37.673861237199908</c:v>
                </c:pt>
                <c:pt idx="9">
                  <c:v>41.859845819111008</c:v>
                </c:pt>
                <c:pt idx="10">
                  <c:v>46.045830401022108</c:v>
                </c:pt>
                <c:pt idx="11">
                  <c:v>50.231814982933209</c:v>
                </c:pt>
                <c:pt idx="12">
                  <c:v>54.417799564844309</c:v>
                </c:pt>
                <c:pt idx="13">
                  <c:v>58.603784146755409</c:v>
                </c:pt>
                <c:pt idx="14">
                  <c:v>62.789768728666509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Summary!$C$26</c:f>
              <c:strCache>
                <c:ptCount val="1"/>
                <c:pt idx="0">
                  <c:v>PACE 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Summary!$F$26:$T$26</c:f>
              <c:numCache>
                <c:formatCode>0</c:formatCode>
                <c:ptCount val="15"/>
                <c:pt idx="0">
                  <c:v>531.39519448432748</c:v>
                </c:pt>
                <c:pt idx="1">
                  <c:v>1062.790388968655</c:v>
                </c:pt>
                <c:pt idx="2">
                  <c:v>1594.1855834529824</c:v>
                </c:pt>
                <c:pt idx="3">
                  <c:v>2102.7307845744836</c:v>
                </c:pt>
                <c:pt idx="4">
                  <c:v>2611.2759856959851</c:v>
                </c:pt>
                <c:pt idx="5">
                  <c:v>3119.8211868174867</c:v>
                </c:pt>
                <c:pt idx="6">
                  <c:v>3616.9413912575747</c:v>
                </c:pt>
                <c:pt idx="7">
                  <c:v>4114.0615956976635</c:v>
                </c:pt>
                <c:pt idx="8">
                  <c:v>4589.9259923583786</c:v>
                </c:pt>
                <c:pt idx="9">
                  <c:v>5060.077890678388</c:v>
                </c:pt>
                <c:pt idx="10">
                  <c:v>5508.9739812190237</c:v>
                </c:pt>
                <c:pt idx="11">
                  <c:v>5957.8700717596594</c:v>
                </c:pt>
                <c:pt idx="12">
                  <c:v>6403.9099131299408</c:v>
                </c:pt>
                <c:pt idx="13">
                  <c:v>6849.9497545002232</c:v>
                </c:pt>
                <c:pt idx="14">
                  <c:v>7295.9895958705047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432640"/>
        <c:axId val="734446720"/>
      </c:lineChart>
      <c:catAx>
        <c:axId val="73443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34446720"/>
        <c:crosses val="autoZero"/>
        <c:auto val="1"/>
        <c:lblAlgn val="ctr"/>
        <c:lblOffset val="100"/>
        <c:noMultiLvlLbl val="0"/>
      </c:catAx>
      <c:valAx>
        <c:axId val="73444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Electricity Savings (GWh)</a:t>
                </a:r>
              </a:p>
            </c:rich>
          </c:tx>
          <c:layout>
            <c:manualLayout>
              <c:xMode val="edge"/>
              <c:yMode val="edge"/>
              <c:x val="0.11425352518144927"/>
              <c:y val="0.2359955398153476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7344326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v>Fuel Substitution</c:v>
          </c:tx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Summary!$F$27:$T$27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-14.300049495086792</c:v>
                </c:pt>
                <c:pt idx="6">
                  <c:v>-43.485483046715508</c:v>
                </c:pt>
                <c:pt idx="7">
                  <c:v>-87.970419979769801</c:v>
                </c:pt>
                <c:pt idx="8">
                  <c:v>-147.99066936043425</c:v>
                </c:pt>
                <c:pt idx="9">
                  <c:v>-223.5169290708501</c:v>
                </c:pt>
                <c:pt idx="10">
                  <c:v>-314.39393231172568</c:v>
                </c:pt>
                <c:pt idx="11">
                  <c:v>-420.59867319149834</c:v>
                </c:pt>
                <c:pt idx="12">
                  <c:v>-543.48676542648536</c:v>
                </c:pt>
                <c:pt idx="13">
                  <c:v>-683.57936480824912</c:v>
                </c:pt>
                <c:pt idx="14">
                  <c:v>-841.32341317949601</c:v>
                </c:pt>
              </c:numCache>
            </c:numRef>
          </c:val>
          <c:smooth val="0"/>
        </c:ser>
        <c:ser>
          <c:idx val="1"/>
          <c:order val="1"/>
          <c:tx>
            <c:v>Benchmarking</c:v>
          </c:tx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Summary!$F$28:$T$28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64.670881563537023</c:v>
                </c:pt>
                <c:pt idx="4">
                  <c:v>109.76189634916892</c:v>
                </c:pt>
                <c:pt idx="5">
                  <c:v>111.60605470710955</c:v>
                </c:pt>
                <c:pt idx="6">
                  <c:v>113.65762129192446</c:v>
                </c:pt>
                <c:pt idx="7">
                  <c:v>1394.0223874282874</c:v>
                </c:pt>
                <c:pt idx="8">
                  <c:v>1413.4155488746676</c:v>
                </c:pt>
                <c:pt idx="9">
                  <c:v>1437.7341372869666</c:v>
                </c:pt>
                <c:pt idx="10">
                  <c:v>1464.1709275355522</c:v>
                </c:pt>
                <c:pt idx="11">
                  <c:v>1351.2882080243476</c:v>
                </c:pt>
                <c:pt idx="12">
                  <c:v>1368.6445096745651</c:v>
                </c:pt>
                <c:pt idx="13">
                  <c:v>1394.0282340562399</c:v>
                </c:pt>
                <c:pt idx="14">
                  <c:v>1419.6852143972924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Summary!$C$29</c:f>
              <c:strCache>
                <c:ptCount val="1"/>
                <c:pt idx="0">
                  <c:v>BRO's</c:v>
                </c:pt>
              </c:strCache>
            </c:strRef>
          </c:tx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Summary!$F$29:$T$29</c:f>
              <c:numCache>
                <c:formatCode>0</c:formatCode>
                <c:ptCount val="15"/>
                <c:pt idx="0">
                  <c:v>31.561300030884397</c:v>
                </c:pt>
                <c:pt idx="1">
                  <c:v>38.915342970678964</c:v>
                </c:pt>
                <c:pt idx="2">
                  <c:v>46.734015570756831</c:v>
                </c:pt>
                <c:pt idx="3">
                  <c:v>55.051404568991813</c:v>
                </c:pt>
                <c:pt idx="4">
                  <c:v>66.597740831779419</c:v>
                </c:pt>
                <c:pt idx="5">
                  <c:v>83.808013991879477</c:v>
                </c:pt>
                <c:pt idx="6">
                  <c:v>128.80469683441905</c:v>
                </c:pt>
                <c:pt idx="7">
                  <c:v>152.49139112401053</c:v>
                </c:pt>
                <c:pt idx="8">
                  <c:v>177.65714915382287</c:v>
                </c:pt>
                <c:pt idx="9">
                  <c:v>205.31207279540689</c:v>
                </c:pt>
                <c:pt idx="10">
                  <c:v>234.00238734412915</c:v>
                </c:pt>
                <c:pt idx="11">
                  <c:v>257.58206664184354</c:v>
                </c:pt>
                <c:pt idx="12">
                  <c:v>282.18579379310302</c:v>
                </c:pt>
                <c:pt idx="13">
                  <c:v>307.97647981458965</c:v>
                </c:pt>
                <c:pt idx="14">
                  <c:v>335.71325347201844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Summary!$C$30</c:f>
              <c:strCache>
                <c:ptCount val="1"/>
                <c:pt idx="0">
                  <c:v>Energy Asset Rating</c:v>
                </c:pt>
              </c:strCache>
            </c:strRef>
          </c:tx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Summary!$F$30:$T$30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175.99100666985561</c:v>
                </c:pt>
                <c:pt idx="4">
                  <c:v>179.01621159690569</c:v>
                </c:pt>
                <c:pt idx="5">
                  <c:v>182.46191062452024</c:v>
                </c:pt>
                <c:pt idx="6">
                  <c:v>520.08174324281447</c:v>
                </c:pt>
                <c:pt idx="7">
                  <c:v>529.8062686346708</c:v>
                </c:pt>
                <c:pt idx="8">
                  <c:v>539.71284365001748</c:v>
                </c:pt>
                <c:pt idx="9">
                  <c:v>549.80776129197159</c:v>
                </c:pt>
                <c:pt idx="10">
                  <c:v>560.09061438481558</c:v>
                </c:pt>
                <c:pt idx="11">
                  <c:v>552.95693662669999</c:v>
                </c:pt>
                <c:pt idx="12">
                  <c:v>563.30208866770363</c:v>
                </c:pt>
                <c:pt idx="13">
                  <c:v>573.78873942754785</c:v>
                </c:pt>
                <c:pt idx="14">
                  <c:v>551.04766982274157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Summary!$C$31</c:f>
              <c:strCache>
                <c:ptCount val="1"/>
                <c:pt idx="0">
                  <c:v>Smart Meter and Controls</c:v>
                </c:pt>
              </c:strCache>
            </c:strRef>
          </c:tx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Summary!$F$31:$T$31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10.697283324635494</c:v>
                </c:pt>
                <c:pt idx="5">
                  <c:v>11.68949729026909</c:v>
                </c:pt>
                <c:pt idx="6">
                  <c:v>12.796561761482643</c:v>
                </c:pt>
                <c:pt idx="7">
                  <c:v>14.056134846643946</c:v>
                </c:pt>
                <c:pt idx="8">
                  <c:v>15.466692985743821</c:v>
                </c:pt>
                <c:pt idx="9">
                  <c:v>17.001770734202395</c:v>
                </c:pt>
                <c:pt idx="10">
                  <c:v>18.693141042485934</c:v>
                </c:pt>
                <c:pt idx="11">
                  <c:v>20.543167435340116</c:v>
                </c:pt>
                <c:pt idx="12">
                  <c:v>22.578250787399199</c:v>
                </c:pt>
                <c:pt idx="13">
                  <c:v>24.670802502309584</c:v>
                </c:pt>
                <c:pt idx="14">
                  <c:v>26.957337450893931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767744"/>
        <c:axId val="734769536"/>
      </c:lineChart>
      <c:catAx>
        <c:axId val="73476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34769536"/>
        <c:crosses val="autoZero"/>
        <c:auto val="1"/>
        <c:lblAlgn val="ctr"/>
        <c:lblOffset val="100"/>
        <c:noMultiLvlLbl val="0"/>
      </c:catAx>
      <c:valAx>
        <c:axId val="73476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Electricity Savings (GWh)</a:t>
                </a:r>
              </a:p>
            </c:rich>
          </c:tx>
          <c:layout>
            <c:manualLayout>
              <c:xMode val="edge"/>
              <c:yMode val="edge"/>
              <c:x val="0.10400000369080639"/>
              <c:y val="0.24820479474617327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7347677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Summary!$C$32</c:f>
              <c:strCache>
                <c:ptCount val="1"/>
                <c:pt idx="0">
                  <c:v>Industrial</c:v>
                </c:pt>
              </c:strCache>
            </c:strRef>
          </c:tx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Summary!$F$32:$T$32</c:f>
              <c:numCache>
                <c:formatCode>0</c:formatCode>
                <c:ptCount val="15"/>
                <c:pt idx="0">
                  <c:v>1.7898022415755861</c:v>
                </c:pt>
                <c:pt idx="1">
                  <c:v>20.156448247654509</c:v>
                </c:pt>
                <c:pt idx="2">
                  <c:v>34.767181322022566</c:v>
                </c:pt>
                <c:pt idx="3">
                  <c:v>58.99779182946088</c:v>
                </c:pt>
                <c:pt idx="4">
                  <c:v>77.663079293166334</c:v>
                </c:pt>
                <c:pt idx="5">
                  <c:v>75.259381708092974</c:v>
                </c:pt>
                <c:pt idx="6">
                  <c:v>66.128494665769495</c:v>
                </c:pt>
                <c:pt idx="7">
                  <c:v>55.076813385858941</c:v>
                </c:pt>
                <c:pt idx="8">
                  <c:v>38.009870163174355</c:v>
                </c:pt>
                <c:pt idx="9">
                  <c:v>24.556705260585488</c:v>
                </c:pt>
                <c:pt idx="10">
                  <c:v>14.200057951036683</c:v>
                </c:pt>
                <c:pt idx="11">
                  <c:v>7.9745920723005383</c:v>
                </c:pt>
                <c:pt idx="12">
                  <c:v>6.5927168838985608</c:v>
                </c:pt>
                <c:pt idx="13">
                  <c:v>11.882722008624569</c:v>
                </c:pt>
                <c:pt idx="14">
                  <c:v>21.24173149491952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Summary!$C$33</c:f>
              <c:strCache>
                <c:ptCount val="1"/>
                <c:pt idx="0">
                  <c:v>Agricultural</c:v>
                </c:pt>
              </c:strCache>
            </c:strRef>
          </c:tx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Summary!$F$33:$T$33</c:f>
              <c:numCache>
                <c:formatCode>0</c:formatCode>
                <c:ptCount val="15"/>
                <c:pt idx="0">
                  <c:v>0.27100741246066207</c:v>
                </c:pt>
                <c:pt idx="1">
                  <c:v>12.763688175155735</c:v>
                </c:pt>
                <c:pt idx="2">
                  <c:v>23.403877912958109</c:v>
                </c:pt>
                <c:pt idx="3">
                  <c:v>36.238820954577648</c:v>
                </c:pt>
                <c:pt idx="4">
                  <c:v>40.80626350050153</c:v>
                </c:pt>
                <c:pt idx="5">
                  <c:v>45.953955958385961</c:v>
                </c:pt>
                <c:pt idx="6">
                  <c:v>50.316266230743395</c:v>
                </c:pt>
                <c:pt idx="7">
                  <c:v>54.071772512319512</c:v>
                </c:pt>
                <c:pt idx="8">
                  <c:v>56.352035247879485</c:v>
                </c:pt>
                <c:pt idx="9">
                  <c:v>58.6005163204361</c:v>
                </c:pt>
                <c:pt idx="10">
                  <c:v>62.014694549590445</c:v>
                </c:pt>
                <c:pt idx="11">
                  <c:v>67.409504613782019</c:v>
                </c:pt>
                <c:pt idx="12">
                  <c:v>75.534740852302662</c:v>
                </c:pt>
                <c:pt idx="13">
                  <c:v>87.55747820722695</c:v>
                </c:pt>
                <c:pt idx="14">
                  <c:v>105.25960485994221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61472"/>
        <c:axId val="48808320"/>
      </c:lineChart>
      <c:catAx>
        <c:axId val="4876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808320"/>
        <c:crosses val="autoZero"/>
        <c:auto val="1"/>
        <c:lblAlgn val="ctr"/>
        <c:lblOffset val="100"/>
        <c:noMultiLvlLbl val="0"/>
      </c:catAx>
      <c:valAx>
        <c:axId val="4880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Electricity Savings (GWh)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48761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4866518831463"/>
          <c:y val="7.7678379832373773E-2"/>
          <c:w val="0.65469192294260081"/>
          <c:h val="0.57172337146408725"/>
        </c:manualLayout>
      </c:layout>
      <c:areaChart>
        <c:grouping val="stacked"/>
        <c:varyColors val="0"/>
        <c:ser>
          <c:idx val="1"/>
          <c:order val="0"/>
          <c:tx>
            <c:strRef>
              <c:f>'Wedge Figure Calcs'!$C$3</c:f>
              <c:strCache>
                <c:ptCount val="1"/>
                <c:pt idx="0">
                  <c:v>IOU Programs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Calcs'!$F$3:$T$3</c:f>
              <c:numCache>
                <c:formatCode>0</c:formatCode>
                <c:ptCount val="15"/>
                <c:pt idx="0">
                  <c:v>1427.0973999999999</c:v>
                </c:pt>
                <c:pt idx="1">
                  <c:v>2685.1149999999998</c:v>
                </c:pt>
                <c:pt idx="2">
                  <c:v>4179.1149999999998</c:v>
                </c:pt>
                <c:pt idx="3">
                  <c:v>5112.1771610924716</c:v>
                </c:pt>
                <c:pt idx="4">
                  <c:v>6168.6359921419362</c:v>
                </c:pt>
                <c:pt idx="5">
                  <c:v>7230.0995922311458</c:v>
                </c:pt>
                <c:pt idx="6">
                  <c:v>8372.7409954612594</c:v>
                </c:pt>
                <c:pt idx="7">
                  <c:v>9550.0829801493637</c:v>
                </c:pt>
                <c:pt idx="8">
                  <c:v>10767.723584347605</c:v>
                </c:pt>
                <c:pt idx="9">
                  <c:v>12052.151219237916</c:v>
                </c:pt>
                <c:pt idx="10">
                  <c:v>13384.995416358743</c:v>
                </c:pt>
                <c:pt idx="11">
                  <c:v>14747.868322702325</c:v>
                </c:pt>
                <c:pt idx="12">
                  <c:v>16145.024682038709</c:v>
                </c:pt>
                <c:pt idx="13">
                  <c:v>17580.433671131126</c:v>
                </c:pt>
                <c:pt idx="14">
                  <c:v>19050.025977779445</c:v>
                </c:pt>
              </c:numCache>
            </c:numRef>
          </c:val>
        </c:ser>
        <c:ser>
          <c:idx val="2"/>
          <c:order val="1"/>
          <c:tx>
            <c:strRef>
              <c:f>'Wedge Figure Calcs'!$C$4</c:f>
              <c:strCache>
                <c:ptCount val="1"/>
                <c:pt idx="0">
                  <c:v>POU Programs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Calcs'!$F$4:$T$4</c:f>
              <c:numCache>
                <c:formatCode>0</c:formatCode>
                <c:ptCount val="15"/>
                <c:pt idx="0">
                  <c:v>596</c:v>
                </c:pt>
                <c:pt idx="1">
                  <c:v>1190</c:v>
                </c:pt>
                <c:pt idx="2">
                  <c:v>1790</c:v>
                </c:pt>
                <c:pt idx="3">
                  <c:v>2360.3719999999998</c:v>
                </c:pt>
                <c:pt idx="4">
                  <c:v>2945.2339999999999</c:v>
                </c:pt>
                <c:pt idx="5">
                  <c:v>3501.1579999999999</c:v>
                </c:pt>
                <c:pt idx="6">
                  <c:v>4069.058</c:v>
                </c:pt>
                <c:pt idx="7">
                  <c:v>4645.0219999999999</c:v>
                </c:pt>
                <c:pt idx="8">
                  <c:v>5232.0140000000001</c:v>
                </c:pt>
                <c:pt idx="9">
                  <c:v>5821.933</c:v>
                </c:pt>
                <c:pt idx="10">
                  <c:v>6405.5129999999999</c:v>
                </c:pt>
                <c:pt idx="11">
                  <c:v>6976.7640000000001</c:v>
                </c:pt>
                <c:pt idx="12">
                  <c:v>7519.5349999999999</c:v>
                </c:pt>
                <c:pt idx="13">
                  <c:v>8041.5349999999999</c:v>
                </c:pt>
                <c:pt idx="14">
                  <c:v>8539.5349999999999</c:v>
                </c:pt>
              </c:numCache>
            </c:numRef>
          </c:val>
        </c:ser>
        <c:ser>
          <c:idx val="3"/>
          <c:order val="2"/>
          <c:tx>
            <c:strRef>
              <c:f>'Wedge Figure Calcs'!$C$8</c:f>
              <c:strCache>
                <c:ptCount val="1"/>
                <c:pt idx="0">
                  <c:v>Codes &amp; Standards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Calcs'!$F$8:$T$8</c:f>
              <c:numCache>
                <c:formatCode>0</c:formatCode>
                <c:ptCount val="15"/>
                <c:pt idx="0">
                  <c:v>92.801600891728881</c:v>
                </c:pt>
                <c:pt idx="1">
                  <c:v>243.36791265350018</c:v>
                </c:pt>
                <c:pt idx="2">
                  <c:v>672.98622728912619</c:v>
                </c:pt>
                <c:pt idx="3">
                  <c:v>1280.0916726161149</c:v>
                </c:pt>
                <c:pt idx="4">
                  <c:v>1899.3024014767134</c:v>
                </c:pt>
                <c:pt idx="5">
                  <c:v>2979.844270885163</c:v>
                </c:pt>
                <c:pt idx="6">
                  <c:v>4325.0316061037984</c:v>
                </c:pt>
                <c:pt idx="7">
                  <c:v>5655.0666687166058</c:v>
                </c:pt>
                <c:pt idx="8">
                  <c:v>7036.9652231009086</c:v>
                </c:pt>
                <c:pt idx="9">
                  <c:v>8840.6651190803386</c:v>
                </c:pt>
                <c:pt idx="10">
                  <c:v>11171.961525431578</c:v>
                </c:pt>
                <c:pt idx="11">
                  <c:v>13728.638103727159</c:v>
                </c:pt>
                <c:pt idx="12">
                  <c:v>16948.415534303644</c:v>
                </c:pt>
                <c:pt idx="13">
                  <c:v>20215.245784549661</c:v>
                </c:pt>
                <c:pt idx="14">
                  <c:v>23745.876893011624</c:v>
                </c:pt>
              </c:numCache>
            </c:numRef>
          </c:val>
        </c:ser>
        <c:ser>
          <c:idx val="4"/>
          <c:order val="3"/>
          <c:tx>
            <c:strRef>
              <c:f>'Wedge Figure Calcs'!$C$9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Calcs'!$F$9:$T$9</c:f>
              <c:numCache>
                <c:formatCode>0</c:formatCode>
                <c:ptCount val="15"/>
                <c:pt idx="0">
                  <c:v>756.51259707349641</c:v>
                </c:pt>
                <c:pt idx="1">
                  <c:v>1513.0251941469928</c:v>
                </c:pt>
                <c:pt idx="2">
                  <c:v>2269.5377912204895</c:v>
                </c:pt>
                <c:pt idx="3">
                  <c:v>2993.7003439568475</c:v>
                </c:pt>
                <c:pt idx="4">
                  <c:v>3703.9613864943422</c:v>
                </c:pt>
                <c:pt idx="5">
                  <c:v>4400.7785006528602</c:v>
                </c:pt>
                <c:pt idx="6">
                  <c:v>5073.7583686418611</c:v>
                </c:pt>
                <c:pt idx="7">
                  <c:v>5736.4464195824421</c:v>
                </c:pt>
                <c:pt idx="8">
                  <c:v>6359.8188711553812</c:v>
                </c:pt>
                <c:pt idx="9">
                  <c:v>6966.6127258666302</c:v>
                </c:pt>
                <c:pt idx="10">
                  <c:v>7536.1421453044286</c:v>
                </c:pt>
                <c:pt idx="11">
                  <c:v>8099.2373812836177</c:v>
                </c:pt>
                <c:pt idx="12">
                  <c:v>8652.9587548177587</c:v>
                </c:pt>
                <c:pt idx="13">
                  <c:v>9202.1556381202245</c:v>
                </c:pt>
                <c:pt idx="14">
                  <c:v>9747.6690732794323</c:v>
                </c:pt>
              </c:numCache>
            </c:numRef>
          </c:val>
        </c:ser>
        <c:ser>
          <c:idx val="5"/>
          <c:order val="4"/>
          <c:tx>
            <c:strRef>
              <c:f>'Wedge Figure Calcs'!$C$10</c:f>
              <c:strCache>
                <c:ptCount val="1"/>
                <c:pt idx="0">
                  <c:v>Behavioral &amp; Market Trans.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Calcs'!$F$10:$T$10</c:f>
              <c:numCache>
                <c:formatCode>0</c:formatCode>
                <c:ptCount val="15"/>
                <c:pt idx="0">
                  <c:v>31.561300030884397</c:v>
                </c:pt>
                <c:pt idx="1">
                  <c:v>38.915342970678964</c:v>
                </c:pt>
                <c:pt idx="2">
                  <c:v>46.734015570756831</c:v>
                </c:pt>
                <c:pt idx="3">
                  <c:v>295.71329280238444</c:v>
                </c:pt>
                <c:pt idx="4">
                  <c:v>366.07313210248952</c:v>
                </c:pt>
                <c:pt idx="5">
                  <c:v>375.26542711869155</c:v>
                </c:pt>
                <c:pt idx="6">
                  <c:v>731.85514008392511</c:v>
                </c:pt>
                <c:pt idx="7">
                  <c:v>2002.4057620538429</c:v>
                </c:pt>
                <c:pt idx="8">
                  <c:v>1998.2615653038176</c:v>
                </c:pt>
                <c:pt idx="9">
                  <c:v>1986.3388130376973</c:v>
                </c:pt>
                <c:pt idx="10">
                  <c:v>1962.5631379952572</c:v>
                </c:pt>
                <c:pt idx="11">
                  <c:v>1761.7717055367327</c:v>
                </c:pt>
                <c:pt idx="12">
                  <c:v>1693.2238774962857</c:v>
                </c:pt>
                <c:pt idx="13">
                  <c:v>1616.8848909924377</c:v>
                </c:pt>
                <c:pt idx="14">
                  <c:v>1492.0800619634504</c:v>
                </c:pt>
              </c:numCache>
            </c:numRef>
          </c:val>
        </c:ser>
        <c:ser>
          <c:idx val="6"/>
          <c:order val="5"/>
          <c:tx>
            <c:strRef>
              <c:f>'Wedge Figure Calcs'!$C$11</c:f>
              <c:strCache>
                <c:ptCount val="1"/>
                <c:pt idx="0">
                  <c:v>Agriculture &amp; Industry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Calcs'!$F$11:$T$11</c:f>
              <c:numCache>
                <c:formatCode>0</c:formatCode>
                <c:ptCount val="15"/>
                <c:pt idx="0">
                  <c:v>2.0608096540362482</c:v>
                </c:pt>
                <c:pt idx="1">
                  <c:v>32.920136422810245</c:v>
                </c:pt>
                <c:pt idx="2">
                  <c:v>58.171059234980675</c:v>
                </c:pt>
                <c:pt idx="3">
                  <c:v>95.236612784038527</c:v>
                </c:pt>
                <c:pt idx="4">
                  <c:v>118.46934279366786</c:v>
                </c:pt>
                <c:pt idx="5">
                  <c:v>121.21333766647894</c:v>
                </c:pt>
                <c:pt idx="6">
                  <c:v>116.44476089651289</c:v>
                </c:pt>
                <c:pt idx="7">
                  <c:v>109.14858589817845</c:v>
                </c:pt>
                <c:pt idx="8">
                  <c:v>94.36190541105384</c:v>
                </c:pt>
                <c:pt idx="9">
                  <c:v>83.157221581021588</c:v>
                </c:pt>
                <c:pt idx="10">
                  <c:v>76.214752500627128</c:v>
                </c:pt>
                <c:pt idx="11">
                  <c:v>75.384096686082557</c:v>
                </c:pt>
                <c:pt idx="12">
                  <c:v>82.127457736201222</c:v>
                </c:pt>
                <c:pt idx="13">
                  <c:v>99.440200215851519</c:v>
                </c:pt>
                <c:pt idx="14">
                  <c:v>126.50133635486173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62560"/>
        <c:axId val="48980736"/>
      </c:areaChart>
      <c:lineChart>
        <c:grouping val="stacked"/>
        <c:varyColors val="0"/>
        <c:ser>
          <c:idx val="9"/>
          <c:order val="6"/>
          <c:tx>
            <c:strRef>
              <c:f>Summary!$B$11</c:f>
              <c:strCache>
                <c:ptCount val="1"/>
                <c:pt idx="0">
                  <c:v>SB 350 Doubling Goal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Calcs'!$F$7:$T$7</c:f>
              <c:numCache>
                <c:formatCode>_(* #,##0_);_(* \(#,##0\);_(* "-"??_);_(@_)</c:formatCode>
                <c:ptCount val="15"/>
                <c:pt idx="0">
                  <c:v>7285.9600993478198</c:v>
                </c:pt>
                <c:pt idx="1">
                  <c:v>13463.505913580932</c:v>
                </c:pt>
                <c:pt idx="2">
                  <c:v>19600.315639582805</c:v>
                </c:pt>
                <c:pt idx="3">
                  <c:v>25108.513237948824</c:v>
                </c:pt>
                <c:pt idx="4">
                  <c:v>30811.382504735851</c:v>
                </c:pt>
                <c:pt idx="5">
                  <c:v>36017.745107556279</c:v>
                </c:pt>
                <c:pt idx="6">
                  <c:v>41034.238621295844</c:v>
                </c:pt>
                <c:pt idx="7">
                  <c:v>46044.164223844011</c:v>
                </c:pt>
                <c:pt idx="8">
                  <c:v>51285.586436948812</c:v>
                </c:pt>
                <c:pt idx="9">
                  <c:v>56661.756530054401</c:v>
                </c:pt>
                <c:pt idx="10">
                  <c:v>62514.322053589567</c:v>
                </c:pt>
                <c:pt idx="11">
                  <c:v>67603.602496720399</c:v>
                </c:pt>
                <c:pt idx="12">
                  <c:v>72692.882939851246</c:v>
                </c:pt>
                <c:pt idx="13">
                  <c:v>77782.163382982078</c:v>
                </c:pt>
                <c:pt idx="14">
                  <c:v>82871.443826112925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2560"/>
        <c:axId val="48980736"/>
      </c:lineChart>
      <c:catAx>
        <c:axId val="48962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980736"/>
        <c:crosses val="autoZero"/>
        <c:auto val="1"/>
        <c:lblAlgn val="ctr"/>
        <c:lblOffset val="100"/>
        <c:noMultiLvlLbl val="0"/>
      </c:catAx>
      <c:valAx>
        <c:axId val="48980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Electricity Savings (GWh)</a:t>
                </a:r>
              </a:p>
            </c:rich>
          </c:tx>
          <c:layout>
            <c:manualLayout>
              <c:xMode val="edge"/>
              <c:yMode val="edge"/>
              <c:x val="7.4678569118491953E-2"/>
              <c:y val="0.2330864435981297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489625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900"/>
      </a:pPr>
      <a:endParaRPr lang="en-US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7709954064089"/>
          <c:y val="0.10712198012952981"/>
          <c:w val="0.72148245521346088"/>
          <c:h val="0.74534955311848361"/>
        </c:manualLayout>
      </c:layout>
      <c:areaChart>
        <c:grouping val="stacked"/>
        <c:varyColors val="0"/>
        <c:ser>
          <c:idx val="1"/>
          <c:order val="0"/>
          <c:tx>
            <c:strRef>
              <c:f>'Wedge Figure Calcs'!$C$15</c:f>
              <c:strCache>
                <c:ptCount val="1"/>
                <c:pt idx="0">
                  <c:v>IOU Programs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Calcs'!$F$3:$T$3</c:f>
              <c:numCache>
                <c:formatCode>0</c:formatCode>
                <c:ptCount val="15"/>
                <c:pt idx="0">
                  <c:v>1427.0973999999999</c:v>
                </c:pt>
                <c:pt idx="1">
                  <c:v>2685.1149999999998</c:v>
                </c:pt>
                <c:pt idx="2">
                  <c:v>4179.1149999999998</c:v>
                </c:pt>
                <c:pt idx="3">
                  <c:v>5112.1771610924716</c:v>
                </c:pt>
                <c:pt idx="4">
                  <c:v>6168.6359921419362</c:v>
                </c:pt>
                <c:pt idx="5">
                  <c:v>7230.0995922311458</c:v>
                </c:pt>
                <c:pt idx="6">
                  <c:v>8372.7409954612594</c:v>
                </c:pt>
                <c:pt idx="7">
                  <c:v>9550.0829801493637</c:v>
                </c:pt>
                <c:pt idx="8">
                  <c:v>10767.723584347605</c:v>
                </c:pt>
                <c:pt idx="9">
                  <c:v>12052.151219237916</c:v>
                </c:pt>
                <c:pt idx="10">
                  <c:v>13384.995416358743</c:v>
                </c:pt>
                <c:pt idx="11">
                  <c:v>14747.868322702325</c:v>
                </c:pt>
                <c:pt idx="12">
                  <c:v>16145.024682038709</c:v>
                </c:pt>
                <c:pt idx="13">
                  <c:v>17580.433671131126</c:v>
                </c:pt>
                <c:pt idx="14">
                  <c:v>19050.025977779445</c:v>
                </c:pt>
              </c:numCache>
            </c:numRef>
          </c:val>
        </c:ser>
        <c:ser>
          <c:idx val="2"/>
          <c:order val="1"/>
          <c:tx>
            <c:strRef>
              <c:f>'Wedge Figure Calcs'!$C$16</c:f>
              <c:strCache>
                <c:ptCount val="1"/>
                <c:pt idx="0">
                  <c:v>POU Programs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Calcs'!$F$4:$T$4</c:f>
              <c:numCache>
                <c:formatCode>0</c:formatCode>
                <c:ptCount val="15"/>
                <c:pt idx="0">
                  <c:v>596</c:v>
                </c:pt>
                <c:pt idx="1">
                  <c:v>1190</c:v>
                </c:pt>
                <c:pt idx="2">
                  <c:v>1790</c:v>
                </c:pt>
                <c:pt idx="3">
                  <c:v>2360.3719999999998</c:v>
                </c:pt>
                <c:pt idx="4">
                  <c:v>2945.2339999999999</c:v>
                </c:pt>
                <c:pt idx="5">
                  <c:v>3501.1579999999999</c:v>
                </c:pt>
                <c:pt idx="6">
                  <c:v>4069.058</c:v>
                </c:pt>
                <c:pt idx="7">
                  <c:v>4645.0219999999999</c:v>
                </c:pt>
                <c:pt idx="8">
                  <c:v>5232.0140000000001</c:v>
                </c:pt>
                <c:pt idx="9">
                  <c:v>5821.933</c:v>
                </c:pt>
                <c:pt idx="10">
                  <c:v>6405.5129999999999</c:v>
                </c:pt>
                <c:pt idx="11">
                  <c:v>6976.7640000000001</c:v>
                </c:pt>
                <c:pt idx="12">
                  <c:v>7519.5349999999999</c:v>
                </c:pt>
                <c:pt idx="13">
                  <c:v>8041.5349999999999</c:v>
                </c:pt>
                <c:pt idx="14">
                  <c:v>8539.5349999999999</c:v>
                </c:pt>
              </c:numCache>
            </c:numRef>
          </c:val>
        </c:ser>
        <c:ser>
          <c:idx val="6"/>
          <c:order val="2"/>
          <c:tx>
            <c:strRef>
              <c:f>'Wedge Figure Calcs'!$C$20</c:f>
              <c:strCache>
                <c:ptCount val="1"/>
                <c:pt idx="0">
                  <c:v>Codes &amp; Standards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Calcs'!$F$8:$T$8</c:f>
              <c:numCache>
                <c:formatCode>0</c:formatCode>
                <c:ptCount val="15"/>
                <c:pt idx="0">
                  <c:v>92.801600891728881</c:v>
                </c:pt>
                <c:pt idx="1">
                  <c:v>243.36791265350018</c:v>
                </c:pt>
                <c:pt idx="2">
                  <c:v>672.98622728912619</c:v>
                </c:pt>
                <c:pt idx="3">
                  <c:v>1280.0916726161149</c:v>
                </c:pt>
                <c:pt idx="4">
                  <c:v>1899.3024014767134</c:v>
                </c:pt>
                <c:pt idx="5">
                  <c:v>2979.844270885163</c:v>
                </c:pt>
                <c:pt idx="6">
                  <c:v>4325.0316061037984</c:v>
                </c:pt>
                <c:pt idx="7">
                  <c:v>5655.0666687166058</c:v>
                </c:pt>
                <c:pt idx="8">
                  <c:v>7036.9652231009086</c:v>
                </c:pt>
                <c:pt idx="9">
                  <c:v>8840.6651190803386</c:v>
                </c:pt>
                <c:pt idx="10">
                  <c:v>11171.961525431578</c:v>
                </c:pt>
                <c:pt idx="11">
                  <c:v>13728.638103727159</c:v>
                </c:pt>
                <c:pt idx="12">
                  <c:v>16948.415534303644</c:v>
                </c:pt>
                <c:pt idx="13">
                  <c:v>20215.245784549661</c:v>
                </c:pt>
                <c:pt idx="14">
                  <c:v>23745.876893011624</c:v>
                </c:pt>
              </c:numCache>
            </c:numRef>
          </c:val>
        </c:ser>
        <c:ser>
          <c:idx val="7"/>
          <c:order val="3"/>
          <c:tx>
            <c:strRef>
              <c:f>'Wedge Figure Calcs'!$C$21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Calcs'!$F$9:$T$9</c:f>
              <c:numCache>
                <c:formatCode>0</c:formatCode>
                <c:ptCount val="15"/>
                <c:pt idx="0">
                  <c:v>756.51259707349641</c:v>
                </c:pt>
                <c:pt idx="1">
                  <c:v>1513.0251941469928</c:v>
                </c:pt>
                <c:pt idx="2">
                  <c:v>2269.5377912204895</c:v>
                </c:pt>
                <c:pt idx="3">
                  <c:v>2993.7003439568475</c:v>
                </c:pt>
                <c:pt idx="4">
                  <c:v>3703.9613864943422</c:v>
                </c:pt>
                <c:pt idx="5">
                  <c:v>4400.7785006528602</c:v>
                </c:pt>
                <c:pt idx="6">
                  <c:v>5073.7583686418611</c:v>
                </c:pt>
                <c:pt idx="7">
                  <c:v>5736.4464195824421</c:v>
                </c:pt>
                <c:pt idx="8">
                  <c:v>6359.8188711553812</c:v>
                </c:pt>
                <c:pt idx="9">
                  <c:v>6966.6127258666302</c:v>
                </c:pt>
                <c:pt idx="10">
                  <c:v>7536.1421453044286</c:v>
                </c:pt>
                <c:pt idx="11">
                  <c:v>8099.2373812836177</c:v>
                </c:pt>
                <c:pt idx="12">
                  <c:v>8652.9587548177587</c:v>
                </c:pt>
                <c:pt idx="13">
                  <c:v>9202.1556381202245</c:v>
                </c:pt>
                <c:pt idx="14">
                  <c:v>9747.6690732794323</c:v>
                </c:pt>
              </c:numCache>
            </c:numRef>
          </c:val>
        </c:ser>
        <c:ser>
          <c:idx val="8"/>
          <c:order val="4"/>
          <c:tx>
            <c:strRef>
              <c:f>'Wedge Figure Calcs'!$C$22</c:f>
              <c:strCache>
                <c:ptCount val="1"/>
                <c:pt idx="0">
                  <c:v>Behavioral &amp; Market Trans.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Calcs'!$F$10:$T$10</c:f>
              <c:numCache>
                <c:formatCode>0</c:formatCode>
                <c:ptCount val="15"/>
                <c:pt idx="0">
                  <c:v>31.561300030884397</c:v>
                </c:pt>
                <c:pt idx="1">
                  <c:v>38.915342970678964</c:v>
                </c:pt>
                <c:pt idx="2">
                  <c:v>46.734015570756831</c:v>
                </c:pt>
                <c:pt idx="3">
                  <c:v>295.71329280238444</c:v>
                </c:pt>
                <c:pt idx="4">
                  <c:v>366.07313210248952</c:v>
                </c:pt>
                <c:pt idx="5">
                  <c:v>375.26542711869155</c:v>
                </c:pt>
                <c:pt idx="6">
                  <c:v>731.85514008392511</c:v>
                </c:pt>
                <c:pt idx="7">
                  <c:v>2002.4057620538429</c:v>
                </c:pt>
                <c:pt idx="8">
                  <c:v>1998.2615653038176</c:v>
                </c:pt>
                <c:pt idx="9">
                  <c:v>1986.3388130376973</c:v>
                </c:pt>
                <c:pt idx="10">
                  <c:v>1962.5631379952572</c:v>
                </c:pt>
                <c:pt idx="11">
                  <c:v>1761.7717055367327</c:v>
                </c:pt>
                <c:pt idx="12">
                  <c:v>1693.2238774962857</c:v>
                </c:pt>
                <c:pt idx="13">
                  <c:v>1616.8848909924377</c:v>
                </c:pt>
                <c:pt idx="14">
                  <c:v>1492.0800619634504</c:v>
                </c:pt>
              </c:numCache>
            </c:numRef>
          </c:val>
        </c:ser>
        <c:ser>
          <c:idx val="9"/>
          <c:order val="5"/>
          <c:tx>
            <c:strRef>
              <c:f>'Wedge Figure Calcs'!$C$23</c:f>
              <c:strCache>
                <c:ptCount val="1"/>
                <c:pt idx="0">
                  <c:v>Agriculture &amp; Industry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Calcs'!$F$11:$T$11</c:f>
              <c:numCache>
                <c:formatCode>0</c:formatCode>
                <c:ptCount val="15"/>
                <c:pt idx="0">
                  <c:v>2.0608096540362482</c:v>
                </c:pt>
                <c:pt idx="1">
                  <c:v>32.920136422810245</c:v>
                </c:pt>
                <c:pt idx="2">
                  <c:v>58.171059234980675</c:v>
                </c:pt>
                <c:pt idx="3">
                  <c:v>95.236612784038527</c:v>
                </c:pt>
                <c:pt idx="4">
                  <c:v>118.46934279366786</c:v>
                </c:pt>
                <c:pt idx="5">
                  <c:v>121.21333766647894</c:v>
                </c:pt>
                <c:pt idx="6">
                  <c:v>116.44476089651289</c:v>
                </c:pt>
                <c:pt idx="7">
                  <c:v>109.14858589817845</c:v>
                </c:pt>
                <c:pt idx="8">
                  <c:v>94.36190541105384</c:v>
                </c:pt>
                <c:pt idx="9">
                  <c:v>83.157221581021588</c:v>
                </c:pt>
                <c:pt idx="10">
                  <c:v>76.214752500627128</c:v>
                </c:pt>
                <c:pt idx="11">
                  <c:v>75.384096686082557</c:v>
                </c:pt>
                <c:pt idx="12">
                  <c:v>82.127457736201222</c:v>
                </c:pt>
                <c:pt idx="13">
                  <c:v>99.440200215851519</c:v>
                </c:pt>
                <c:pt idx="14">
                  <c:v>126.50133635486173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50912"/>
        <c:axId val="49356800"/>
      </c:areaChart>
      <c:lineChart>
        <c:grouping val="stacked"/>
        <c:varyColors val="0"/>
        <c:ser>
          <c:idx val="10"/>
          <c:order val="6"/>
          <c:tx>
            <c:strRef>
              <c:f>Summary!$B$11</c:f>
              <c:strCache>
                <c:ptCount val="1"/>
                <c:pt idx="0">
                  <c:v>SB 350 Doubling Goal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'Wedge Figure Calcs'!$F$7:$T$7</c:f>
              <c:numCache>
                <c:formatCode>_(* #,##0_);_(* \(#,##0\);_(* "-"??_);_(@_)</c:formatCode>
                <c:ptCount val="15"/>
                <c:pt idx="0">
                  <c:v>7285.9600993478198</c:v>
                </c:pt>
                <c:pt idx="1">
                  <c:v>13463.505913580932</c:v>
                </c:pt>
                <c:pt idx="2">
                  <c:v>19600.315639582805</c:v>
                </c:pt>
                <c:pt idx="3">
                  <c:v>25108.513237948824</c:v>
                </c:pt>
                <c:pt idx="4">
                  <c:v>30811.382504735851</c:v>
                </c:pt>
                <c:pt idx="5">
                  <c:v>36017.745107556279</c:v>
                </c:pt>
                <c:pt idx="6">
                  <c:v>41034.238621295844</c:v>
                </c:pt>
                <c:pt idx="7">
                  <c:v>46044.164223844011</c:v>
                </c:pt>
                <c:pt idx="8">
                  <c:v>51285.586436948812</c:v>
                </c:pt>
                <c:pt idx="9">
                  <c:v>56661.756530054401</c:v>
                </c:pt>
                <c:pt idx="10">
                  <c:v>62514.322053589567</c:v>
                </c:pt>
                <c:pt idx="11">
                  <c:v>67603.602496720399</c:v>
                </c:pt>
                <c:pt idx="12">
                  <c:v>72692.882939851246</c:v>
                </c:pt>
                <c:pt idx="13">
                  <c:v>77782.163382982078</c:v>
                </c:pt>
                <c:pt idx="14">
                  <c:v>82871.443826112925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50912"/>
        <c:axId val="49356800"/>
      </c:lineChart>
      <c:catAx>
        <c:axId val="4935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9356800"/>
        <c:crosses val="autoZero"/>
        <c:auto val="1"/>
        <c:lblAlgn val="ctr"/>
        <c:lblOffset val="100"/>
        <c:noMultiLvlLbl val="0"/>
      </c:catAx>
      <c:valAx>
        <c:axId val="49356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Electricity Savings (GWh)</a:t>
                </a:r>
              </a:p>
            </c:rich>
          </c:tx>
          <c:layout>
            <c:manualLayout>
              <c:xMode val="edge"/>
              <c:yMode val="edge"/>
              <c:x val="2.8033691483772202E-2"/>
              <c:y val="0.3448787150403451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493509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6650764754899"/>
          <c:y val="0.11477473925842226"/>
          <c:w val="0.6283120671781981"/>
          <c:h val="0.54673033246169311"/>
        </c:manualLayout>
      </c:layout>
      <c:areaChart>
        <c:grouping val="stacked"/>
        <c:varyColors val="0"/>
        <c:ser>
          <c:idx val="1"/>
          <c:order val="0"/>
          <c:tx>
            <c:strRef>
              <c:f>'Wedge Figure Calcs'!$C$15</c:f>
              <c:strCache>
                <c:ptCount val="1"/>
                <c:pt idx="0">
                  <c:v>IOU Programs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Calcs'!$F$15:$T$15</c:f>
              <c:numCache>
                <c:formatCode>0</c:formatCode>
                <c:ptCount val="15"/>
                <c:pt idx="0">
                  <c:v>37.034000000000006</c:v>
                </c:pt>
                <c:pt idx="1">
                  <c:v>67.082000000000008</c:v>
                </c:pt>
                <c:pt idx="2">
                  <c:v>119.932</c:v>
                </c:pt>
                <c:pt idx="3">
                  <c:v>158.45317633679986</c:v>
                </c:pt>
                <c:pt idx="4">
                  <c:v>202.17364999466821</c:v>
                </c:pt>
                <c:pt idx="5">
                  <c:v>246.96350950266415</c:v>
                </c:pt>
                <c:pt idx="6">
                  <c:v>295.10555917647991</c:v>
                </c:pt>
                <c:pt idx="7">
                  <c:v>346.53794147343979</c:v>
                </c:pt>
                <c:pt idx="8">
                  <c:v>402.71692626909271</c:v>
                </c:pt>
                <c:pt idx="9">
                  <c:v>458.85144521313742</c:v>
                </c:pt>
                <c:pt idx="10">
                  <c:v>514.91526272452029</c:v>
                </c:pt>
                <c:pt idx="11">
                  <c:v>570.14386471331636</c:v>
                </c:pt>
                <c:pt idx="12">
                  <c:v>625.06991376080919</c:v>
                </c:pt>
                <c:pt idx="13">
                  <c:v>680.38311179709228</c:v>
                </c:pt>
                <c:pt idx="14">
                  <c:v>736.26320713308905</c:v>
                </c:pt>
              </c:numCache>
            </c:numRef>
          </c:val>
        </c:ser>
        <c:ser>
          <c:idx val="2"/>
          <c:order val="1"/>
          <c:tx>
            <c:strRef>
              <c:f>'Wedge Figure Calcs'!$C$16</c:f>
              <c:strCache>
                <c:ptCount val="1"/>
                <c:pt idx="0">
                  <c:v>POU Programs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Calcs'!$F$16:$T$16</c:f>
              <c:numCache>
                <c:formatCode>0</c:formatCode>
                <c:ptCount val="15"/>
                <c:pt idx="0">
                  <c:v>0.39225338629188311</c:v>
                </c:pt>
                <c:pt idx="1">
                  <c:v>0.71051308687239034</c:v>
                </c:pt>
                <c:pt idx="2">
                  <c:v>1.2702849577350035</c:v>
                </c:pt>
                <c:pt idx="3">
                  <c:v>1.6674278603515047</c:v>
                </c:pt>
                <c:pt idx="4">
                  <c:v>2.0863889833354596</c:v>
                </c:pt>
                <c:pt idx="5">
                  <c:v>2.4917807443826225</c:v>
                </c:pt>
                <c:pt idx="6">
                  <c:v>2.932224090195791</c:v>
                </c:pt>
                <c:pt idx="7">
                  <c:v>3.3955083211665649</c:v>
                </c:pt>
                <c:pt idx="8">
                  <c:v>3.870000783882904</c:v>
                </c:pt>
                <c:pt idx="9">
                  <c:v>4.3437441319198236</c:v>
                </c:pt>
                <c:pt idx="10">
                  <c:v>4.8395271851828587</c:v>
                </c:pt>
                <c:pt idx="11">
                  <c:v>5.3589912976413761</c:v>
                </c:pt>
                <c:pt idx="12">
                  <c:v>5.8869642488353255</c:v>
                </c:pt>
                <c:pt idx="13">
                  <c:v>6.427237596272775</c:v>
                </c:pt>
                <c:pt idx="14">
                  <c:v>6.9813083110517136</c:v>
                </c:pt>
              </c:numCache>
            </c:numRef>
          </c:val>
        </c:ser>
        <c:ser>
          <c:idx val="4"/>
          <c:order val="2"/>
          <c:tx>
            <c:strRef>
              <c:f>'Wedge Figure Calcs'!$C$20</c:f>
              <c:strCache>
                <c:ptCount val="1"/>
                <c:pt idx="0">
                  <c:v>Codes &amp; Standards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Calcs'!$F$20:$T$20</c:f>
              <c:numCache>
                <c:formatCode>0</c:formatCode>
                <c:ptCount val="15"/>
                <c:pt idx="0">
                  <c:v>3.9569122823692067</c:v>
                </c:pt>
                <c:pt idx="1">
                  <c:v>11.494033466321929</c:v>
                </c:pt>
                <c:pt idx="2">
                  <c:v>39.059207805137945</c:v>
                </c:pt>
                <c:pt idx="3">
                  <c:v>67.455311817195337</c:v>
                </c:pt>
                <c:pt idx="4">
                  <c:v>95.933636888425553</c:v>
                </c:pt>
                <c:pt idx="5">
                  <c:v>132.20301407233185</c:v>
                </c:pt>
                <c:pt idx="6">
                  <c:v>175.196109473701</c:v>
                </c:pt>
                <c:pt idx="7">
                  <c:v>217.96589483540512</c:v>
                </c:pt>
                <c:pt idx="8">
                  <c:v>261.67459138386801</c:v>
                </c:pt>
                <c:pt idx="9">
                  <c:v>307.22281275841266</c:v>
                </c:pt>
                <c:pt idx="10">
                  <c:v>366.68321921216494</c:v>
                </c:pt>
                <c:pt idx="11">
                  <c:v>428.43712657073905</c:v>
                </c:pt>
                <c:pt idx="12">
                  <c:v>490.17333958713482</c:v>
                </c:pt>
                <c:pt idx="13">
                  <c:v>551.91525487739011</c:v>
                </c:pt>
                <c:pt idx="14">
                  <c:v>617.28653128604799</c:v>
                </c:pt>
              </c:numCache>
            </c:numRef>
          </c:val>
        </c:ser>
        <c:ser>
          <c:idx val="5"/>
          <c:order val="3"/>
          <c:tx>
            <c:strRef>
              <c:f>'Wedge Figure Calcs'!$C$21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Calcs'!$F$21:$T$21</c:f>
              <c:numCache>
                <c:formatCode>0</c:formatCode>
                <c:ptCount val="15"/>
                <c:pt idx="0">
                  <c:v>14.052202065188894</c:v>
                </c:pt>
                <c:pt idx="1">
                  <c:v>28.104404130377787</c:v>
                </c:pt>
                <c:pt idx="2">
                  <c:v>42.156606195566681</c:v>
                </c:pt>
                <c:pt idx="3">
                  <c:v>55.604926697002284</c:v>
                </c:pt>
                <c:pt idx="4">
                  <c:v>68.929248991111805</c:v>
                </c:pt>
                <c:pt idx="5">
                  <c:v>82.136777003507888</c:v>
                </c:pt>
                <c:pt idx="6">
                  <c:v>95.091583135234416</c:v>
                </c:pt>
                <c:pt idx="7">
                  <c:v>107.95711782168807</c:v>
                </c:pt>
                <c:pt idx="8">
                  <c:v>120.18078133902279</c:v>
                </c:pt>
                <c:pt idx="9">
                  <c:v>132.17472932443505</c:v>
                </c:pt>
                <c:pt idx="10">
                  <c:v>143.54469506886437</c:v>
                </c:pt>
                <c:pt idx="11">
                  <c:v>154.85876377083133</c:v>
                </c:pt>
                <c:pt idx="12">
                  <c:v>166.04868169167892</c:v>
                </c:pt>
                <c:pt idx="13">
                  <c:v>177.19932776012934</c:v>
                </c:pt>
                <c:pt idx="14">
                  <c:v>188.3134715953978</c:v>
                </c:pt>
              </c:numCache>
            </c:numRef>
          </c:val>
        </c:ser>
        <c:ser>
          <c:idx val="6"/>
          <c:order val="4"/>
          <c:tx>
            <c:strRef>
              <c:f>'Wedge Figure Calcs'!$C$22</c:f>
              <c:strCache>
                <c:ptCount val="1"/>
                <c:pt idx="0">
                  <c:v>Behavioral &amp; Market Trans.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Calcs'!$F$22:$T$22</c:f>
              <c:numCache>
                <c:formatCode>0</c:formatCode>
                <c:ptCount val="15"/>
                <c:pt idx="0">
                  <c:v>0.32803900000000003</c:v>
                </c:pt>
                <c:pt idx="1">
                  <c:v>0.33087100000000003</c:v>
                </c:pt>
                <c:pt idx="2">
                  <c:v>0.33384459999999999</c:v>
                </c:pt>
                <c:pt idx="3">
                  <c:v>3.0737061205630001</c:v>
                </c:pt>
                <c:pt idx="4">
                  <c:v>3.3523780311624005</c:v>
                </c:pt>
                <c:pt idx="5">
                  <c:v>5.2456631780035829</c:v>
                </c:pt>
                <c:pt idx="6">
                  <c:v>12.847188589315454</c:v>
                </c:pt>
                <c:pt idx="7">
                  <c:v>37.306209320286058</c:v>
                </c:pt>
                <c:pt idx="8">
                  <c:v>45.38667154955975</c:v>
                </c:pt>
                <c:pt idx="9">
                  <c:v>55.503546584318059</c:v>
                </c:pt>
                <c:pt idx="10">
                  <c:v>67.633094989314742</c:v>
                </c:pt>
                <c:pt idx="11">
                  <c:v>79.534217995983553</c:v>
                </c:pt>
                <c:pt idx="12">
                  <c:v>95.655318108312755</c:v>
                </c:pt>
                <c:pt idx="13">
                  <c:v>114.07281714631651</c:v>
                </c:pt>
                <c:pt idx="14">
                  <c:v>134.37442482804883</c:v>
                </c:pt>
              </c:numCache>
            </c:numRef>
          </c:val>
        </c:ser>
        <c:ser>
          <c:idx val="7"/>
          <c:order val="5"/>
          <c:tx>
            <c:strRef>
              <c:f>'Wedge Figure Calcs'!$C$23</c:f>
              <c:strCache>
                <c:ptCount val="1"/>
                <c:pt idx="0">
                  <c:v>Agriculture &amp; Industry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Calcs'!$F$23:$T$23</c:f>
              <c:numCache>
                <c:formatCode>0.0</c:formatCode>
                <c:ptCount val="15"/>
                <c:pt idx="0">
                  <c:v>0.25568168692593535</c:v>
                </c:pt>
                <c:pt idx="1">
                  <c:v>0.32147591399071951</c:v>
                </c:pt>
                <c:pt idx="2">
                  <c:v>0.43419340731175815</c:v>
                </c:pt>
                <c:pt idx="3">
                  <c:v>0.8305190990793605</c:v>
                </c:pt>
                <c:pt idx="4">
                  <c:v>1.2406733407429424</c:v>
                </c:pt>
                <c:pt idx="5">
                  <c:v>1.5768899857272762</c:v>
                </c:pt>
                <c:pt idx="6">
                  <c:v>1.9495948444121733</c:v>
                </c:pt>
                <c:pt idx="7">
                  <c:v>3.843079707303211</c:v>
                </c:pt>
                <c:pt idx="8">
                  <c:v>4.3239107069417155</c:v>
                </c:pt>
                <c:pt idx="9">
                  <c:v>4.4950166519536818</c:v>
                </c:pt>
                <c:pt idx="10">
                  <c:v>4.6639203589510281</c:v>
                </c:pt>
                <c:pt idx="11">
                  <c:v>5.160775546499675</c:v>
                </c:pt>
                <c:pt idx="12">
                  <c:v>2.3435298525692367</c:v>
                </c:pt>
                <c:pt idx="13">
                  <c:v>6.9976037613488593</c:v>
                </c:pt>
                <c:pt idx="14">
                  <c:v>10.822138605004234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14944"/>
        <c:axId val="62916480"/>
      </c:areaChart>
      <c:lineChart>
        <c:grouping val="stacked"/>
        <c:varyColors val="0"/>
        <c:ser>
          <c:idx val="8"/>
          <c:order val="6"/>
          <c:tx>
            <c:strRef>
              <c:f>Summary!$B$40</c:f>
              <c:strCache>
                <c:ptCount val="1"/>
                <c:pt idx="0">
                  <c:v>SB 350 Doubling Goal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'Wedge Figure Calcs'!$F$14:$T$14</c:f>
              <c:numCache>
                <c:formatCode>_(* #,##0_);_(* \(#,##0\);_(* "-"??_);_(@_)</c:formatCode>
                <c:ptCount val="15"/>
                <c:pt idx="0">
                  <c:v>42.298721957172511</c:v>
                </c:pt>
                <c:pt idx="1">
                  <c:v>99.339435445673558</c:v>
                </c:pt>
                <c:pt idx="2">
                  <c:v>155.86046230733939</c:v>
                </c:pt>
                <c:pt idx="3">
                  <c:v>228.4388924086461</c:v>
                </c:pt>
                <c:pt idx="4">
                  <c:v>308.6947012540291</c:v>
                </c:pt>
                <c:pt idx="5">
                  <c:v>385.2329816051888</c:v>
                </c:pt>
                <c:pt idx="6">
                  <c:v>469.16431235884301</c:v>
                </c:pt>
                <c:pt idx="7">
                  <c:v>554.8396602966377</c:v>
                </c:pt>
                <c:pt idx="8">
                  <c:v>641.4557924806337</c:v>
                </c:pt>
                <c:pt idx="9">
                  <c:v>730.76247984448094</c:v>
                </c:pt>
                <c:pt idx="10">
                  <c:v>832.74401561853074</c:v>
                </c:pt>
                <c:pt idx="11">
                  <c:v>918.15161924367908</c:v>
                </c:pt>
                <c:pt idx="12">
                  <c:v>1003.5592228688274</c:v>
                </c:pt>
                <c:pt idx="13">
                  <c:v>1088.9668264939758</c:v>
                </c:pt>
                <c:pt idx="14">
                  <c:v>1174.3744301191241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14944"/>
        <c:axId val="62916480"/>
      </c:lineChart>
      <c:catAx>
        <c:axId val="6291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2916480"/>
        <c:crosses val="autoZero"/>
        <c:auto val="1"/>
        <c:lblAlgn val="ctr"/>
        <c:lblOffset val="100"/>
        <c:noMultiLvlLbl val="0"/>
      </c:catAx>
      <c:valAx>
        <c:axId val="62916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>
                    <a:latin typeface="Arial" panose="020B0604020202020204" pitchFamily="34" charset="0"/>
                    <a:cs typeface="Arial" panose="020B0604020202020204" pitchFamily="34" charset="0"/>
                  </a:rPr>
                  <a:t>Natural Gas Savings (MM Therms)</a:t>
                </a:r>
              </a:p>
            </c:rich>
          </c:tx>
          <c:layout>
            <c:manualLayout>
              <c:xMode val="edge"/>
              <c:yMode val="edge"/>
              <c:x val="0.1633773852723531"/>
              <c:y val="0.2314825153876564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629149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1031450896102"/>
          <c:y val="0.10510224843796484"/>
          <c:w val="0.74356576158823584"/>
          <c:h val="0.66264599233170463"/>
        </c:manualLayout>
      </c:layout>
      <c:areaChart>
        <c:grouping val="stacked"/>
        <c:varyColors val="0"/>
        <c:ser>
          <c:idx val="1"/>
          <c:order val="0"/>
          <c:tx>
            <c:strRef>
              <c:f>'Wedge Figure Calcs'!$C$15</c:f>
              <c:strCache>
                <c:ptCount val="1"/>
                <c:pt idx="0">
                  <c:v>IOU Programs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Calcs'!$F$15:$T$15</c:f>
              <c:numCache>
                <c:formatCode>0</c:formatCode>
                <c:ptCount val="15"/>
                <c:pt idx="0">
                  <c:v>37.034000000000006</c:v>
                </c:pt>
                <c:pt idx="1">
                  <c:v>67.082000000000008</c:v>
                </c:pt>
                <c:pt idx="2">
                  <c:v>119.932</c:v>
                </c:pt>
                <c:pt idx="3">
                  <c:v>158.45317633679986</c:v>
                </c:pt>
                <c:pt idx="4">
                  <c:v>202.17364999466821</c:v>
                </c:pt>
                <c:pt idx="5">
                  <c:v>246.96350950266415</c:v>
                </c:pt>
                <c:pt idx="6">
                  <c:v>295.10555917647991</c:v>
                </c:pt>
                <c:pt idx="7">
                  <c:v>346.53794147343979</c:v>
                </c:pt>
                <c:pt idx="8">
                  <c:v>402.71692626909271</c:v>
                </c:pt>
                <c:pt idx="9">
                  <c:v>458.85144521313742</c:v>
                </c:pt>
                <c:pt idx="10">
                  <c:v>514.91526272452029</c:v>
                </c:pt>
                <c:pt idx="11">
                  <c:v>570.14386471331636</c:v>
                </c:pt>
                <c:pt idx="12">
                  <c:v>625.06991376080919</c:v>
                </c:pt>
                <c:pt idx="13">
                  <c:v>680.38311179709228</c:v>
                </c:pt>
                <c:pt idx="14">
                  <c:v>736.26320713308905</c:v>
                </c:pt>
              </c:numCache>
            </c:numRef>
          </c:val>
        </c:ser>
        <c:ser>
          <c:idx val="2"/>
          <c:order val="1"/>
          <c:tx>
            <c:strRef>
              <c:f>'Wedge Figure Calcs'!$C$16</c:f>
              <c:strCache>
                <c:ptCount val="1"/>
                <c:pt idx="0">
                  <c:v>POU Programs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Calcs'!$F$16:$T$16</c:f>
              <c:numCache>
                <c:formatCode>0</c:formatCode>
                <c:ptCount val="15"/>
                <c:pt idx="0">
                  <c:v>0.39225338629188311</c:v>
                </c:pt>
                <c:pt idx="1">
                  <c:v>0.71051308687239034</c:v>
                </c:pt>
                <c:pt idx="2">
                  <c:v>1.2702849577350035</c:v>
                </c:pt>
                <c:pt idx="3">
                  <c:v>1.6674278603515047</c:v>
                </c:pt>
                <c:pt idx="4">
                  <c:v>2.0863889833354596</c:v>
                </c:pt>
                <c:pt idx="5">
                  <c:v>2.4917807443826225</c:v>
                </c:pt>
                <c:pt idx="6">
                  <c:v>2.932224090195791</c:v>
                </c:pt>
                <c:pt idx="7">
                  <c:v>3.3955083211665649</c:v>
                </c:pt>
                <c:pt idx="8">
                  <c:v>3.870000783882904</c:v>
                </c:pt>
                <c:pt idx="9">
                  <c:v>4.3437441319198236</c:v>
                </c:pt>
                <c:pt idx="10">
                  <c:v>4.8395271851828587</c:v>
                </c:pt>
                <c:pt idx="11">
                  <c:v>5.3589912976413761</c:v>
                </c:pt>
                <c:pt idx="12">
                  <c:v>5.8869642488353255</c:v>
                </c:pt>
                <c:pt idx="13">
                  <c:v>6.427237596272775</c:v>
                </c:pt>
                <c:pt idx="14">
                  <c:v>6.9813083110517136</c:v>
                </c:pt>
              </c:numCache>
            </c:numRef>
          </c:val>
        </c:ser>
        <c:ser>
          <c:idx val="4"/>
          <c:order val="2"/>
          <c:tx>
            <c:strRef>
              <c:f>'Wedge Figure Calcs'!$C$20</c:f>
              <c:strCache>
                <c:ptCount val="1"/>
                <c:pt idx="0">
                  <c:v>Codes &amp; Standards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Calcs'!$F$20:$T$20</c:f>
              <c:numCache>
                <c:formatCode>0</c:formatCode>
                <c:ptCount val="15"/>
                <c:pt idx="0">
                  <c:v>3.9569122823692067</c:v>
                </c:pt>
                <c:pt idx="1">
                  <c:v>11.494033466321929</c:v>
                </c:pt>
                <c:pt idx="2">
                  <c:v>39.059207805137945</c:v>
                </c:pt>
                <c:pt idx="3">
                  <c:v>67.455311817195337</c:v>
                </c:pt>
                <c:pt idx="4">
                  <c:v>95.933636888425553</c:v>
                </c:pt>
                <c:pt idx="5">
                  <c:v>132.20301407233185</c:v>
                </c:pt>
                <c:pt idx="6">
                  <c:v>175.196109473701</c:v>
                </c:pt>
                <c:pt idx="7">
                  <c:v>217.96589483540512</c:v>
                </c:pt>
                <c:pt idx="8">
                  <c:v>261.67459138386801</c:v>
                </c:pt>
                <c:pt idx="9">
                  <c:v>307.22281275841266</c:v>
                </c:pt>
                <c:pt idx="10">
                  <c:v>366.68321921216494</c:v>
                </c:pt>
                <c:pt idx="11">
                  <c:v>428.43712657073905</c:v>
                </c:pt>
                <c:pt idx="12">
                  <c:v>490.17333958713482</c:v>
                </c:pt>
                <c:pt idx="13">
                  <c:v>551.91525487739011</c:v>
                </c:pt>
                <c:pt idx="14">
                  <c:v>617.28653128604799</c:v>
                </c:pt>
              </c:numCache>
            </c:numRef>
          </c:val>
        </c:ser>
        <c:ser>
          <c:idx val="5"/>
          <c:order val="3"/>
          <c:tx>
            <c:strRef>
              <c:f>'Wedge Figure Calcs'!$C$21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Calcs'!$F$21:$T$21</c:f>
              <c:numCache>
                <c:formatCode>0</c:formatCode>
                <c:ptCount val="15"/>
                <c:pt idx="0">
                  <c:v>14.052202065188894</c:v>
                </c:pt>
                <c:pt idx="1">
                  <c:v>28.104404130377787</c:v>
                </c:pt>
                <c:pt idx="2">
                  <c:v>42.156606195566681</c:v>
                </c:pt>
                <c:pt idx="3">
                  <c:v>55.604926697002284</c:v>
                </c:pt>
                <c:pt idx="4">
                  <c:v>68.929248991111805</c:v>
                </c:pt>
                <c:pt idx="5">
                  <c:v>82.136777003507888</c:v>
                </c:pt>
                <c:pt idx="6">
                  <c:v>95.091583135234416</c:v>
                </c:pt>
                <c:pt idx="7">
                  <c:v>107.95711782168807</c:v>
                </c:pt>
                <c:pt idx="8">
                  <c:v>120.18078133902279</c:v>
                </c:pt>
                <c:pt idx="9">
                  <c:v>132.17472932443505</c:v>
                </c:pt>
                <c:pt idx="10">
                  <c:v>143.54469506886437</c:v>
                </c:pt>
                <c:pt idx="11">
                  <c:v>154.85876377083133</c:v>
                </c:pt>
                <c:pt idx="12">
                  <c:v>166.04868169167892</c:v>
                </c:pt>
                <c:pt idx="13">
                  <c:v>177.19932776012934</c:v>
                </c:pt>
                <c:pt idx="14">
                  <c:v>188.3134715953978</c:v>
                </c:pt>
              </c:numCache>
            </c:numRef>
          </c:val>
        </c:ser>
        <c:ser>
          <c:idx val="6"/>
          <c:order val="4"/>
          <c:tx>
            <c:strRef>
              <c:f>'Wedge Figure Calcs'!$C$22</c:f>
              <c:strCache>
                <c:ptCount val="1"/>
                <c:pt idx="0">
                  <c:v>Behavioral &amp; Market Trans.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Calcs'!$F$22:$T$22</c:f>
              <c:numCache>
                <c:formatCode>0</c:formatCode>
                <c:ptCount val="15"/>
                <c:pt idx="0">
                  <c:v>0.32803900000000003</c:v>
                </c:pt>
                <c:pt idx="1">
                  <c:v>0.33087100000000003</c:v>
                </c:pt>
                <c:pt idx="2">
                  <c:v>0.33384459999999999</c:v>
                </c:pt>
                <c:pt idx="3">
                  <c:v>3.0737061205630001</c:v>
                </c:pt>
                <c:pt idx="4">
                  <c:v>3.3523780311624005</c:v>
                </c:pt>
                <c:pt idx="5">
                  <c:v>5.2456631780035829</c:v>
                </c:pt>
                <c:pt idx="6">
                  <c:v>12.847188589315454</c:v>
                </c:pt>
                <c:pt idx="7">
                  <c:v>37.306209320286058</c:v>
                </c:pt>
                <c:pt idx="8">
                  <c:v>45.38667154955975</c:v>
                </c:pt>
                <c:pt idx="9">
                  <c:v>55.503546584318059</c:v>
                </c:pt>
                <c:pt idx="10">
                  <c:v>67.633094989314742</c:v>
                </c:pt>
                <c:pt idx="11">
                  <c:v>79.534217995983553</c:v>
                </c:pt>
                <c:pt idx="12">
                  <c:v>95.655318108312755</c:v>
                </c:pt>
                <c:pt idx="13">
                  <c:v>114.07281714631651</c:v>
                </c:pt>
                <c:pt idx="14">
                  <c:v>134.37442482804883</c:v>
                </c:pt>
              </c:numCache>
            </c:numRef>
          </c:val>
        </c:ser>
        <c:ser>
          <c:idx val="7"/>
          <c:order val="5"/>
          <c:tx>
            <c:strRef>
              <c:f>'Wedge Figure Calcs'!$C$23</c:f>
              <c:strCache>
                <c:ptCount val="1"/>
                <c:pt idx="0">
                  <c:v>Agriculture &amp; Industry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Calcs'!$F$23:$T$23</c:f>
              <c:numCache>
                <c:formatCode>0.0</c:formatCode>
                <c:ptCount val="15"/>
                <c:pt idx="0">
                  <c:v>0.25568168692593535</c:v>
                </c:pt>
                <c:pt idx="1">
                  <c:v>0.32147591399071951</c:v>
                </c:pt>
                <c:pt idx="2">
                  <c:v>0.43419340731175815</c:v>
                </c:pt>
                <c:pt idx="3">
                  <c:v>0.8305190990793605</c:v>
                </c:pt>
                <c:pt idx="4">
                  <c:v>1.2406733407429424</c:v>
                </c:pt>
                <c:pt idx="5">
                  <c:v>1.5768899857272762</c:v>
                </c:pt>
                <c:pt idx="6">
                  <c:v>1.9495948444121733</c:v>
                </c:pt>
                <c:pt idx="7">
                  <c:v>3.843079707303211</c:v>
                </c:pt>
                <c:pt idx="8">
                  <c:v>4.3239107069417155</c:v>
                </c:pt>
                <c:pt idx="9">
                  <c:v>4.4950166519536818</c:v>
                </c:pt>
                <c:pt idx="10">
                  <c:v>4.6639203589510281</c:v>
                </c:pt>
                <c:pt idx="11">
                  <c:v>5.160775546499675</c:v>
                </c:pt>
                <c:pt idx="12">
                  <c:v>2.3435298525692367</c:v>
                </c:pt>
                <c:pt idx="13">
                  <c:v>6.9976037613488593</c:v>
                </c:pt>
                <c:pt idx="14">
                  <c:v>10.822138605004234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16128"/>
        <c:axId val="74817920"/>
      </c:areaChart>
      <c:lineChart>
        <c:grouping val="stacked"/>
        <c:varyColors val="0"/>
        <c:ser>
          <c:idx val="8"/>
          <c:order val="6"/>
          <c:tx>
            <c:strRef>
              <c:f>Summary!$B$40</c:f>
              <c:strCache>
                <c:ptCount val="1"/>
                <c:pt idx="0">
                  <c:v>SB 350 Doubling Goal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Calcs'!$F$14:$T$14</c:f>
              <c:numCache>
                <c:formatCode>_(* #,##0_);_(* \(#,##0\);_(* "-"??_);_(@_)</c:formatCode>
                <c:ptCount val="15"/>
                <c:pt idx="0">
                  <c:v>42.298721957172511</c:v>
                </c:pt>
                <c:pt idx="1">
                  <c:v>99.339435445673558</c:v>
                </c:pt>
                <c:pt idx="2">
                  <c:v>155.86046230733939</c:v>
                </c:pt>
                <c:pt idx="3">
                  <c:v>228.4388924086461</c:v>
                </c:pt>
                <c:pt idx="4">
                  <c:v>308.6947012540291</c:v>
                </c:pt>
                <c:pt idx="5">
                  <c:v>385.2329816051888</c:v>
                </c:pt>
                <c:pt idx="6">
                  <c:v>469.16431235884301</c:v>
                </c:pt>
                <c:pt idx="7">
                  <c:v>554.8396602966377</c:v>
                </c:pt>
                <c:pt idx="8">
                  <c:v>641.4557924806337</c:v>
                </c:pt>
                <c:pt idx="9">
                  <c:v>730.76247984448094</c:v>
                </c:pt>
                <c:pt idx="10">
                  <c:v>832.74401561853074</c:v>
                </c:pt>
                <c:pt idx="11">
                  <c:v>918.15161924367908</c:v>
                </c:pt>
                <c:pt idx="12">
                  <c:v>1003.5592228688274</c:v>
                </c:pt>
                <c:pt idx="13">
                  <c:v>1088.9668264939758</c:v>
                </c:pt>
                <c:pt idx="14">
                  <c:v>1174.3744301191241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16128"/>
        <c:axId val="74817920"/>
      </c:lineChart>
      <c:catAx>
        <c:axId val="7481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4817920"/>
        <c:crosses val="autoZero"/>
        <c:auto val="1"/>
        <c:lblAlgn val="ctr"/>
        <c:lblOffset val="100"/>
        <c:noMultiLvlLbl val="0"/>
      </c:catAx>
      <c:valAx>
        <c:axId val="74817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>
                    <a:latin typeface="Arial" panose="020B0604020202020204" pitchFamily="34" charset="0"/>
                    <a:cs typeface="Arial" panose="020B0604020202020204" pitchFamily="34" charset="0"/>
                  </a:rPr>
                  <a:t>Natural Gas Savings (MM Therms)</a:t>
                </a:r>
              </a:p>
            </c:rich>
          </c:tx>
          <c:layout>
            <c:manualLayout>
              <c:xMode val="edge"/>
              <c:yMode val="edge"/>
              <c:x val="2.4980682152433785E-2"/>
              <c:y val="0.2704271057026962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481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432104820716667"/>
          <c:y val="0.83442069966404553"/>
          <c:w val="0.75482461950767488"/>
          <c:h val="0.10023502996365986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49035583410038E-2"/>
          <c:y val="0.14922393414141794"/>
          <c:w val="0.78948668255243681"/>
          <c:h val="0.64743948856005906"/>
        </c:manualLayout>
      </c:layout>
      <c:areaChart>
        <c:grouping val="stacked"/>
        <c:varyColors val="0"/>
        <c:ser>
          <c:idx val="0"/>
          <c:order val="0"/>
          <c:tx>
            <c:strRef>
              <c:f>'Wedge Figure Calcs'!$E$80</c:f>
              <c:strCache>
                <c:ptCount val="1"/>
                <c:pt idx="0">
                  <c:v>IOU Programs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'Wedge Figure Calcs'!$F$43:$T$43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Calcs'!$F$80:$T$80</c:f>
              <c:numCache>
                <c:formatCode>0.0000</c:formatCode>
                <c:ptCount val="15"/>
                <c:pt idx="0">
                  <c:v>8.5728584057918403E-3</c:v>
                </c:pt>
                <c:pt idx="1">
                  <c:v>1.5870192592283998E-2</c:v>
                </c:pt>
                <c:pt idx="2">
                  <c:v>2.6252932142684E-2</c:v>
                </c:pt>
                <c:pt idx="3">
                  <c:v>3.3288789991613513E-2</c:v>
                </c:pt>
                <c:pt idx="4">
                  <c:v>4.1265624483511593E-2</c:v>
                </c:pt>
                <c:pt idx="5">
                  <c:v>4.9366474541061342E-2</c:v>
                </c:pt>
                <c:pt idx="6">
                  <c:v>5.8079533774286769E-2</c:v>
                </c:pt>
                <c:pt idx="7">
                  <c:v>6.7240029567363607E-2</c:v>
                </c:pt>
                <c:pt idx="8">
                  <c:v>7.7012690206362838E-2</c:v>
                </c:pt>
                <c:pt idx="9">
                  <c:v>8.7008791065966151E-2</c:v>
                </c:pt>
                <c:pt idx="10">
                  <c:v>9.7163025948419024E-2</c:v>
                </c:pt>
                <c:pt idx="11">
                  <c:v>0.10733620148654646</c:v>
                </c:pt>
                <c:pt idx="12">
                  <c:v>0.11759610172669198</c:v>
                </c:pt>
                <c:pt idx="13">
                  <c:v>0.12802524025501646</c:v>
                </c:pt>
                <c:pt idx="14">
                  <c:v>0.13862770683317083</c:v>
                </c:pt>
              </c:numCache>
            </c:numRef>
          </c:val>
        </c:ser>
        <c:ser>
          <c:idx val="1"/>
          <c:order val="1"/>
          <c:tx>
            <c:strRef>
              <c:f>'Wedge Figure Calcs'!$E$81</c:f>
              <c:strCache>
                <c:ptCount val="1"/>
                <c:pt idx="0">
                  <c:v>POU Programs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'Wedge Figure Calcs'!$F$43:$T$43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Calcs'!$F$81:$T$81</c:f>
              <c:numCache>
                <c:formatCode>0.0000</c:formatCode>
                <c:ptCount val="15"/>
                <c:pt idx="0">
                  <c:v>2.0728617322291884E-3</c:v>
                </c:pt>
                <c:pt idx="1">
                  <c:v>4.131499812687239E-3</c:v>
                </c:pt>
                <c:pt idx="2">
                  <c:v>6.2347619597735012E-3</c:v>
                </c:pt>
                <c:pt idx="3">
                  <c:v>8.2206662787103514E-3</c:v>
                </c:pt>
                <c:pt idx="4">
                  <c:v>1.0258194351467945E-2</c:v>
                </c:pt>
                <c:pt idx="5">
                  <c:v>1.2195624934411061E-2</c:v>
                </c:pt>
                <c:pt idx="6">
                  <c:v>1.417742448363238E-2</c:v>
                </c:pt>
                <c:pt idx="7">
                  <c:v>1.6189023631231859E-2</c:v>
                </c:pt>
                <c:pt idx="8">
                  <c:v>1.823937269957069E-2</c:v>
                </c:pt>
                <c:pt idx="9">
                  <c:v>2.0299634194904784E-2</c:v>
                </c:pt>
                <c:pt idx="10">
                  <c:v>2.2340470095159087E-2</c:v>
                </c:pt>
                <c:pt idx="11">
                  <c:v>2.4341605807546535E-2</c:v>
                </c:pt>
                <c:pt idx="12">
                  <c:v>2.6246414611039534E-2</c:v>
                </c:pt>
                <c:pt idx="13">
                  <c:v>2.808157986098328E-2</c:v>
                </c:pt>
                <c:pt idx="14">
                  <c:v>2.9836233449261174E-2</c:v>
                </c:pt>
              </c:numCache>
            </c:numRef>
          </c:val>
        </c:ser>
        <c:ser>
          <c:idx val="4"/>
          <c:order val="2"/>
          <c:tx>
            <c:strRef>
              <c:f>'Wedge Figure Calcs'!$C$20</c:f>
              <c:strCache>
                <c:ptCount val="1"/>
                <c:pt idx="0">
                  <c:v>Codes &amp; Standards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'Wedge Figure Calcs'!$F$43:$T$43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Calcs'!$F$82:$T$82</c:f>
              <c:numCache>
                <c:formatCode>0.0000</c:formatCode>
                <c:ptCount val="15"/>
                <c:pt idx="0">
                  <c:v>7.1234343118618576E-4</c:v>
                </c:pt>
                <c:pt idx="1">
                  <c:v>1.9798091255023675E-3</c:v>
                </c:pt>
                <c:pt idx="2">
                  <c:v>6.0481083181471215E-3</c:v>
                </c:pt>
                <c:pt idx="3">
                  <c:v>1.0776198745689598E-2</c:v>
                </c:pt>
                <c:pt idx="4">
                  <c:v>1.5552114522300878E-2</c:v>
                </c:pt>
                <c:pt idx="5">
                  <c:v>2.2622152118981172E-2</c:v>
                </c:pt>
                <c:pt idx="6">
                  <c:v>3.122750044388737E-2</c:v>
                </c:pt>
                <c:pt idx="7">
                  <c:v>3.9762129355304446E-2</c:v>
                </c:pt>
                <c:pt idx="8">
                  <c:v>4.8555588455934412E-2</c:v>
                </c:pt>
                <c:pt idx="9">
                  <c:v>5.8972052487658182E-2</c:v>
                </c:pt>
                <c:pt idx="10">
                  <c:v>7.2579225678017945E-2</c:v>
                </c:pt>
                <c:pt idx="11">
                  <c:v>8.7171830924894195E-2</c:v>
                </c:pt>
                <c:pt idx="12">
                  <c:v>0.10402533177789952</c:v>
                </c:pt>
                <c:pt idx="13">
                  <c:v>0.1210400566788918</c:v>
                </c:pt>
                <c:pt idx="14">
                  <c:v>0.13928056932744459</c:v>
                </c:pt>
              </c:numCache>
            </c:numRef>
          </c:val>
        </c:ser>
        <c:ser>
          <c:idx val="5"/>
          <c:order val="3"/>
          <c:tx>
            <c:strRef>
              <c:f>'Wedge Figure Calcs'!$E$83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'Wedge Figure Calcs'!$F$43:$T$43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Calcs'!$F$83:$T$83</c:f>
              <c:numCache>
                <c:formatCode>0.0000</c:formatCode>
                <c:ptCount val="15"/>
                <c:pt idx="0">
                  <c:v>3.9865483099174055E-3</c:v>
                </c:pt>
                <c:pt idx="1">
                  <c:v>7.9730966198348109E-3</c:v>
                </c:pt>
                <c:pt idx="2">
                  <c:v>1.2113781694479173E-2</c:v>
                </c:pt>
                <c:pt idx="3">
                  <c:v>1.6112608635226663E-2</c:v>
                </c:pt>
                <c:pt idx="4">
                  <c:v>2.0053303532362479E-2</c:v>
                </c:pt>
                <c:pt idx="5">
                  <c:v>2.3995556981274986E-2</c:v>
                </c:pt>
                <c:pt idx="6">
                  <c:v>2.7871271079498786E-2</c:v>
                </c:pt>
                <c:pt idx="7">
                  <c:v>3.1699627605934526E-2</c:v>
                </c:pt>
                <c:pt idx="8">
                  <c:v>3.534167313058488E-2</c:v>
                </c:pt>
                <c:pt idx="9">
                  <c:v>3.8904372038128493E-2</c:v>
                </c:pt>
                <c:pt idx="10">
                  <c:v>4.2278264542116001E-2</c:v>
                </c:pt>
                <c:pt idx="11">
                  <c:v>4.5637560091288311E-2</c:v>
                </c:pt>
                <c:pt idx="12">
                  <c:v>4.8952384579063417E-2</c:v>
                </c:pt>
                <c:pt idx="13">
                  <c:v>5.2247740743051239E-2</c:v>
                </c:pt>
                <c:pt idx="14">
                  <c:v>5.5564152483793913E-2</c:v>
                </c:pt>
              </c:numCache>
            </c:numRef>
          </c:val>
        </c:ser>
        <c:ser>
          <c:idx val="6"/>
          <c:order val="4"/>
          <c:tx>
            <c:strRef>
              <c:f>'Wedge Figure Calcs'!$C$22</c:f>
              <c:strCache>
                <c:ptCount val="1"/>
                <c:pt idx="0">
                  <c:v>Behavioral &amp; Market Trans.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'Wedge Figure Calcs'!$F$43:$T$43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Calcs'!$F$84:$T$84</c:f>
              <c:numCache>
                <c:formatCode>0.0000</c:formatCode>
                <c:ptCount val="15"/>
                <c:pt idx="0">
                  <c:v>1.4049552478546194E-4</c:v>
                </c:pt>
                <c:pt idx="1">
                  <c:v>1.6587176062852129E-4</c:v>
                </c:pt>
                <c:pt idx="2">
                  <c:v>1.9284753866402713E-4</c:v>
                </c:pt>
                <c:pt idx="3">
                  <c:v>1.3163862401002965E-3</c:v>
                </c:pt>
                <c:pt idx="4">
                  <c:v>1.5843311658054399E-3</c:v>
                </c:pt>
                <c:pt idx="5">
                  <c:v>1.8050250927138137E-3</c:v>
                </c:pt>
                <c:pt idx="6">
                  <c:v>3.7819122275857342E-3</c:v>
                </c:pt>
                <c:pt idx="7">
                  <c:v>1.0563112932812226E-2</c:v>
                </c:pt>
                <c:pt idx="8">
                  <c:v>1.1357018569610248E-2</c:v>
                </c:pt>
                <c:pt idx="9">
                  <c:v>1.2328023954092358E-2</c:v>
                </c:pt>
                <c:pt idx="10">
                  <c:v>1.3459852824711634E-2</c:v>
                </c:pt>
                <c:pt idx="11">
                  <c:v>1.3964836325763192E-2</c:v>
                </c:pt>
                <c:pt idx="12">
                  <c:v>1.5343051441349655E-2</c:v>
                </c:pt>
                <c:pt idx="13">
                  <c:v>1.6924321913598411E-2</c:v>
                </c:pt>
                <c:pt idx="14">
                  <c:v>1.8528630932760949E-2</c:v>
                </c:pt>
              </c:numCache>
            </c:numRef>
          </c:val>
        </c:ser>
        <c:ser>
          <c:idx val="7"/>
          <c:order val="5"/>
          <c:tx>
            <c:strRef>
              <c:f>'Wedge Figure Calcs'!$C$23</c:f>
              <c:strCache>
                <c:ptCount val="1"/>
                <c:pt idx="0">
                  <c:v>Agriculture &amp; Industry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'Wedge Figure Calcs'!$F$43:$T$43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Calcs'!$F$85:$T$85</c:f>
              <c:numCache>
                <c:formatCode>0.0000</c:formatCode>
                <c:ptCount val="15"/>
                <c:pt idx="0">
                  <c:v>3.2599943042812227E-5</c:v>
                </c:pt>
                <c:pt idx="1">
                  <c:v>3.9823482805235712E-4</c:v>
                </c:pt>
                <c:pt idx="2">
                  <c:v>7.8802684607604716E-4</c:v>
                </c:pt>
                <c:pt idx="3">
                  <c:v>1.2522814262090252E-3</c:v>
                </c:pt>
                <c:pt idx="4">
                  <c:v>1.6850232574446319E-3</c:v>
                </c:pt>
                <c:pt idx="5">
                  <c:v>2.068120211024772E-3</c:v>
                </c:pt>
                <c:pt idx="6">
                  <c:v>2.2176941125592151E-3</c:v>
                </c:pt>
                <c:pt idx="7">
                  <c:v>2.6820833555143168E-3</c:v>
                </c:pt>
                <c:pt idx="8">
                  <c:v>3.3294378514760869E-3</c:v>
                </c:pt>
                <c:pt idx="9">
                  <c:v>3.8965425094503567E-3</c:v>
                </c:pt>
                <c:pt idx="10">
                  <c:v>4.3876643443073616E-3</c:v>
                </c:pt>
                <c:pt idx="11">
                  <c:v>4.6761533004958562E-3</c:v>
                </c:pt>
                <c:pt idx="12">
                  <c:v>4.7668704310342216E-3</c:v>
                </c:pt>
                <c:pt idx="13">
                  <c:v>4.9828695374811516E-3</c:v>
                </c:pt>
                <c:pt idx="14">
                  <c:v>5.1587585685612738E-3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27360"/>
        <c:axId val="80528896"/>
      </c:areaChart>
      <c:lineChart>
        <c:grouping val="stacked"/>
        <c:varyColors val="0"/>
        <c:ser>
          <c:idx val="8"/>
          <c:order val="6"/>
          <c:tx>
            <c:v>SB 350 Doubling Goal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'Wedge Figure Calcs'!$F$43:$T$43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Summary!$F$83:$T$83</c:f>
              <c:numCache>
                <c:formatCode>_(* #,##0.000_);_(* \(#,##0.000\);_(* "-"??_);_(@_)</c:formatCode>
                <c:ptCount val="15"/>
                <c:pt idx="0">
                  <c:v>2.909059974664208E-2</c:v>
                </c:pt>
                <c:pt idx="1">
                  <c:v>5.5873332154142856E-2</c:v>
                </c:pt>
                <c:pt idx="2">
                  <c:v>8.2465098597685027E-2</c:v>
                </c:pt>
                <c:pt idx="3">
                  <c:v>0.10851769177422049</c:v>
                </c:pt>
                <c:pt idx="4">
                  <c:v>0.1360022701233243</c:v>
                </c:pt>
                <c:pt idx="5">
                  <c:v>0.16142094458020814</c:v>
                </c:pt>
                <c:pt idx="6">
                  <c:v>0.18693106385993449</c:v>
                </c:pt>
                <c:pt idx="7">
                  <c:v>0.21259317421507362</c:v>
                </c:pt>
                <c:pt idx="8">
                  <c:v>0.23913926220997217</c:v>
                </c:pt>
                <c:pt idx="9">
                  <c:v>0.26641418456971838</c:v>
                </c:pt>
                <c:pt idx="10">
                  <c:v>0.29658212043670346</c:v>
                </c:pt>
                <c:pt idx="11">
                  <c:v>0.32248822631329144</c:v>
                </c:pt>
                <c:pt idx="12">
                  <c:v>0.34839433218987947</c:v>
                </c:pt>
                <c:pt idx="13">
                  <c:v>0.37430043806646751</c:v>
                </c:pt>
                <c:pt idx="14">
                  <c:v>0.40020654394305555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27360"/>
        <c:axId val="80528896"/>
      </c:lineChart>
      <c:catAx>
        <c:axId val="805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0528896"/>
        <c:crosses val="autoZero"/>
        <c:auto val="1"/>
        <c:lblAlgn val="ctr"/>
        <c:lblOffset val="100"/>
        <c:noMultiLvlLbl val="0"/>
      </c:catAx>
      <c:valAx>
        <c:axId val="80528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>
                    <a:latin typeface="Arial" panose="020B0604020202020204" pitchFamily="34" charset="0"/>
                    <a:cs typeface="Arial" panose="020B0604020202020204" pitchFamily="34" charset="0"/>
                  </a:rPr>
                  <a:t>Energy Savings (Quad BTUs)</a:t>
                </a:r>
              </a:p>
            </c:rich>
          </c:tx>
          <c:layout>
            <c:manualLayout>
              <c:xMode val="edge"/>
              <c:yMode val="edge"/>
              <c:x val="7.0211921337651481E-3"/>
              <c:y val="0.34196549981868846"/>
            </c:manualLayout>
          </c:layout>
          <c:overlay val="0"/>
        </c:title>
        <c:numFmt formatCode="0.000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80527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75531025503821"/>
          <c:y val="0.86131866152524394"/>
          <c:w val="0.68489379489923585"/>
          <c:h val="0.1064058173450111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8307903677335"/>
          <c:y val="0.11684355331857729"/>
          <c:w val="0.63712695174455192"/>
          <c:h val="0.60739601205336768"/>
        </c:manualLayout>
      </c:layout>
      <c:areaChart>
        <c:grouping val="stacked"/>
        <c:varyColors val="0"/>
        <c:ser>
          <c:idx val="0"/>
          <c:order val="0"/>
          <c:tx>
            <c:strRef>
              <c:f>'Wedge Figure Calcs'!$E$80</c:f>
              <c:strCache>
                <c:ptCount val="1"/>
                <c:pt idx="0">
                  <c:v>IOU Programs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Calcs'!$F$80:$T$80</c:f>
              <c:numCache>
                <c:formatCode>0.0000</c:formatCode>
                <c:ptCount val="15"/>
                <c:pt idx="0">
                  <c:v>8.5728584057918403E-3</c:v>
                </c:pt>
                <c:pt idx="1">
                  <c:v>1.5870192592283998E-2</c:v>
                </c:pt>
                <c:pt idx="2">
                  <c:v>2.6252932142684E-2</c:v>
                </c:pt>
                <c:pt idx="3">
                  <c:v>3.3288789991613513E-2</c:v>
                </c:pt>
                <c:pt idx="4">
                  <c:v>4.1265624483511593E-2</c:v>
                </c:pt>
                <c:pt idx="5">
                  <c:v>4.9366474541061342E-2</c:v>
                </c:pt>
                <c:pt idx="6">
                  <c:v>5.8079533774286769E-2</c:v>
                </c:pt>
                <c:pt idx="7">
                  <c:v>6.7240029567363607E-2</c:v>
                </c:pt>
                <c:pt idx="8">
                  <c:v>7.7012690206362838E-2</c:v>
                </c:pt>
                <c:pt idx="9">
                  <c:v>8.7008791065966151E-2</c:v>
                </c:pt>
                <c:pt idx="10">
                  <c:v>9.7163025948419024E-2</c:v>
                </c:pt>
                <c:pt idx="11">
                  <c:v>0.10733620148654646</c:v>
                </c:pt>
                <c:pt idx="12">
                  <c:v>0.11759610172669198</c:v>
                </c:pt>
                <c:pt idx="13">
                  <c:v>0.12802524025501646</c:v>
                </c:pt>
                <c:pt idx="14">
                  <c:v>0.13862770683317083</c:v>
                </c:pt>
              </c:numCache>
            </c:numRef>
          </c:val>
        </c:ser>
        <c:ser>
          <c:idx val="1"/>
          <c:order val="1"/>
          <c:tx>
            <c:strRef>
              <c:f>'Wedge Figure Calcs'!$E$81</c:f>
              <c:strCache>
                <c:ptCount val="1"/>
                <c:pt idx="0">
                  <c:v>POU Programs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Calcs'!$F$81:$T$81</c:f>
              <c:numCache>
                <c:formatCode>0.0000</c:formatCode>
                <c:ptCount val="15"/>
                <c:pt idx="0">
                  <c:v>2.0728617322291884E-3</c:v>
                </c:pt>
                <c:pt idx="1">
                  <c:v>4.131499812687239E-3</c:v>
                </c:pt>
                <c:pt idx="2">
                  <c:v>6.2347619597735012E-3</c:v>
                </c:pt>
                <c:pt idx="3">
                  <c:v>8.2206662787103514E-3</c:v>
                </c:pt>
                <c:pt idx="4">
                  <c:v>1.0258194351467945E-2</c:v>
                </c:pt>
                <c:pt idx="5">
                  <c:v>1.2195624934411061E-2</c:v>
                </c:pt>
                <c:pt idx="6">
                  <c:v>1.417742448363238E-2</c:v>
                </c:pt>
                <c:pt idx="7">
                  <c:v>1.6189023631231859E-2</c:v>
                </c:pt>
                <c:pt idx="8">
                  <c:v>1.823937269957069E-2</c:v>
                </c:pt>
                <c:pt idx="9">
                  <c:v>2.0299634194904784E-2</c:v>
                </c:pt>
                <c:pt idx="10">
                  <c:v>2.2340470095159087E-2</c:v>
                </c:pt>
                <c:pt idx="11">
                  <c:v>2.4341605807546535E-2</c:v>
                </c:pt>
                <c:pt idx="12">
                  <c:v>2.6246414611039534E-2</c:v>
                </c:pt>
                <c:pt idx="13">
                  <c:v>2.808157986098328E-2</c:v>
                </c:pt>
                <c:pt idx="14">
                  <c:v>2.9836233449261174E-2</c:v>
                </c:pt>
              </c:numCache>
            </c:numRef>
          </c:val>
        </c:ser>
        <c:ser>
          <c:idx val="2"/>
          <c:order val="2"/>
          <c:tx>
            <c:strRef>
              <c:f>'Wedge Figure Calcs'!$E$82</c:f>
              <c:strCache>
                <c:ptCount val="1"/>
                <c:pt idx="0">
                  <c:v>Codes and Standards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Calcs'!$F$82:$T$82</c:f>
              <c:numCache>
                <c:formatCode>0.0000</c:formatCode>
                <c:ptCount val="15"/>
                <c:pt idx="0">
                  <c:v>7.1234343118618576E-4</c:v>
                </c:pt>
                <c:pt idx="1">
                  <c:v>1.9798091255023675E-3</c:v>
                </c:pt>
                <c:pt idx="2">
                  <c:v>6.0481083181471215E-3</c:v>
                </c:pt>
                <c:pt idx="3">
                  <c:v>1.0776198745689598E-2</c:v>
                </c:pt>
                <c:pt idx="4">
                  <c:v>1.5552114522300878E-2</c:v>
                </c:pt>
                <c:pt idx="5">
                  <c:v>2.2622152118981172E-2</c:v>
                </c:pt>
                <c:pt idx="6">
                  <c:v>3.122750044388737E-2</c:v>
                </c:pt>
                <c:pt idx="7">
                  <c:v>3.9762129355304446E-2</c:v>
                </c:pt>
                <c:pt idx="8">
                  <c:v>4.8555588455934412E-2</c:v>
                </c:pt>
                <c:pt idx="9">
                  <c:v>5.8972052487658182E-2</c:v>
                </c:pt>
                <c:pt idx="10">
                  <c:v>7.2579225678017945E-2</c:v>
                </c:pt>
                <c:pt idx="11">
                  <c:v>8.7171830924894195E-2</c:v>
                </c:pt>
                <c:pt idx="12">
                  <c:v>0.10402533177789952</c:v>
                </c:pt>
                <c:pt idx="13">
                  <c:v>0.1210400566788918</c:v>
                </c:pt>
                <c:pt idx="14">
                  <c:v>0.13928056932744459</c:v>
                </c:pt>
              </c:numCache>
            </c:numRef>
          </c:val>
        </c:ser>
        <c:ser>
          <c:idx val="3"/>
          <c:order val="3"/>
          <c:tx>
            <c:strRef>
              <c:f>'Wedge Figure Calcs'!$E$83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Calcs'!$F$83:$T$83</c:f>
              <c:numCache>
                <c:formatCode>0.0000</c:formatCode>
                <c:ptCount val="15"/>
                <c:pt idx="0">
                  <c:v>3.9865483099174055E-3</c:v>
                </c:pt>
                <c:pt idx="1">
                  <c:v>7.9730966198348109E-3</c:v>
                </c:pt>
                <c:pt idx="2">
                  <c:v>1.2113781694479173E-2</c:v>
                </c:pt>
                <c:pt idx="3">
                  <c:v>1.6112608635226663E-2</c:v>
                </c:pt>
                <c:pt idx="4">
                  <c:v>2.0053303532362479E-2</c:v>
                </c:pt>
                <c:pt idx="5">
                  <c:v>2.3995556981274986E-2</c:v>
                </c:pt>
                <c:pt idx="6">
                  <c:v>2.7871271079498786E-2</c:v>
                </c:pt>
                <c:pt idx="7">
                  <c:v>3.1699627605934526E-2</c:v>
                </c:pt>
                <c:pt idx="8">
                  <c:v>3.534167313058488E-2</c:v>
                </c:pt>
                <c:pt idx="9">
                  <c:v>3.8904372038128493E-2</c:v>
                </c:pt>
                <c:pt idx="10">
                  <c:v>4.2278264542116001E-2</c:v>
                </c:pt>
                <c:pt idx="11">
                  <c:v>4.5637560091288311E-2</c:v>
                </c:pt>
                <c:pt idx="12">
                  <c:v>4.8952384579063417E-2</c:v>
                </c:pt>
                <c:pt idx="13">
                  <c:v>5.2247740743051239E-2</c:v>
                </c:pt>
                <c:pt idx="14">
                  <c:v>5.5564152483793913E-2</c:v>
                </c:pt>
              </c:numCache>
            </c:numRef>
          </c:val>
        </c:ser>
        <c:ser>
          <c:idx val="4"/>
          <c:order val="4"/>
          <c:tx>
            <c:strRef>
              <c:f>'Wedge Figure Calcs'!$E$84</c:f>
              <c:strCache>
                <c:ptCount val="1"/>
                <c:pt idx="0">
                  <c:v>Behavioral and Market Trans.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Calcs'!$F$84:$T$84</c:f>
              <c:numCache>
                <c:formatCode>0.0000</c:formatCode>
                <c:ptCount val="15"/>
                <c:pt idx="0">
                  <c:v>1.4049552478546194E-4</c:v>
                </c:pt>
                <c:pt idx="1">
                  <c:v>1.6587176062852129E-4</c:v>
                </c:pt>
                <c:pt idx="2">
                  <c:v>1.9284753866402713E-4</c:v>
                </c:pt>
                <c:pt idx="3">
                  <c:v>1.3163862401002965E-3</c:v>
                </c:pt>
                <c:pt idx="4">
                  <c:v>1.5843311658054399E-3</c:v>
                </c:pt>
                <c:pt idx="5">
                  <c:v>1.8050250927138137E-3</c:v>
                </c:pt>
                <c:pt idx="6">
                  <c:v>3.7819122275857342E-3</c:v>
                </c:pt>
                <c:pt idx="7">
                  <c:v>1.0563112932812226E-2</c:v>
                </c:pt>
                <c:pt idx="8">
                  <c:v>1.1357018569610248E-2</c:v>
                </c:pt>
                <c:pt idx="9">
                  <c:v>1.2328023954092358E-2</c:v>
                </c:pt>
                <c:pt idx="10">
                  <c:v>1.3459852824711634E-2</c:v>
                </c:pt>
                <c:pt idx="11">
                  <c:v>1.3964836325763192E-2</c:v>
                </c:pt>
                <c:pt idx="12">
                  <c:v>1.5343051441349655E-2</c:v>
                </c:pt>
                <c:pt idx="13">
                  <c:v>1.6924321913598411E-2</c:v>
                </c:pt>
                <c:pt idx="14">
                  <c:v>1.8528630932760949E-2</c:v>
                </c:pt>
              </c:numCache>
            </c:numRef>
          </c:val>
        </c:ser>
        <c:ser>
          <c:idx val="5"/>
          <c:order val="5"/>
          <c:tx>
            <c:strRef>
              <c:f>'Wedge Figure Calcs'!$E$85</c:f>
              <c:strCache>
                <c:ptCount val="1"/>
                <c:pt idx="0">
                  <c:v>Agriculture and Industry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'Wedge Figure Calcs'!$F$85:$T$85</c:f>
              <c:numCache>
                <c:formatCode>0.0000</c:formatCode>
                <c:ptCount val="15"/>
                <c:pt idx="0">
                  <c:v>3.2599943042812227E-5</c:v>
                </c:pt>
                <c:pt idx="1">
                  <c:v>3.9823482805235712E-4</c:v>
                </c:pt>
                <c:pt idx="2">
                  <c:v>7.8802684607604716E-4</c:v>
                </c:pt>
                <c:pt idx="3">
                  <c:v>1.2522814262090252E-3</c:v>
                </c:pt>
                <c:pt idx="4">
                  <c:v>1.6850232574446319E-3</c:v>
                </c:pt>
                <c:pt idx="5">
                  <c:v>2.068120211024772E-3</c:v>
                </c:pt>
                <c:pt idx="6">
                  <c:v>2.2176941125592151E-3</c:v>
                </c:pt>
                <c:pt idx="7">
                  <c:v>2.6820833555143168E-3</c:v>
                </c:pt>
                <c:pt idx="8">
                  <c:v>3.3294378514760869E-3</c:v>
                </c:pt>
                <c:pt idx="9">
                  <c:v>3.8965425094503567E-3</c:v>
                </c:pt>
                <c:pt idx="10">
                  <c:v>4.3876643443073616E-3</c:v>
                </c:pt>
                <c:pt idx="11">
                  <c:v>4.6761533004958562E-3</c:v>
                </c:pt>
                <c:pt idx="12">
                  <c:v>4.7668704310342216E-3</c:v>
                </c:pt>
                <c:pt idx="13">
                  <c:v>4.9828695374811516E-3</c:v>
                </c:pt>
                <c:pt idx="14">
                  <c:v>5.1587585685612738E-3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10496"/>
        <c:axId val="96812032"/>
      </c:areaChart>
      <c:lineChart>
        <c:grouping val="stacked"/>
        <c:varyColors val="0"/>
        <c:ser>
          <c:idx val="6"/>
          <c:order val="6"/>
          <c:tx>
            <c:v>SB 350 Doubling Line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Summary!$F$83:$T$83</c:f>
              <c:numCache>
                <c:formatCode>_(* #,##0.000_);_(* \(#,##0.000\);_(* "-"??_);_(@_)</c:formatCode>
                <c:ptCount val="15"/>
                <c:pt idx="0">
                  <c:v>2.909059974664208E-2</c:v>
                </c:pt>
                <c:pt idx="1">
                  <c:v>5.5873332154142856E-2</c:v>
                </c:pt>
                <c:pt idx="2">
                  <c:v>8.2465098597685027E-2</c:v>
                </c:pt>
                <c:pt idx="3">
                  <c:v>0.10851769177422049</c:v>
                </c:pt>
                <c:pt idx="4">
                  <c:v>0.1360022701233243</c:v>
                </c:pt>
                <c:pt idx="5">
                  <c:v>0.16142094458020814</c:v>
                </c:pt>
                <c:pt idx="6">
                  <c:v>0.18693106385993449</c:v>
                </c:pt>
                <c:pt idx="7">
                  <c:v>0.21259317421507362</c:v>
                </c:pt>
                <c:pt idx="8">
                  <c:v>0.23913926220997217</c:v>
                </c:pt>
                <c:pt idx="9">
                  <c:v>0.26641418456971838</c:v>
                </c:pt>
                <c:pt idx="10">
                  <c:v>0.29658212043670346</c:v>
                </c:pt>
                <c:pt idx="11">
                  <c:v>0.32248822631329144</c:v>
                </c:pt>
                <c:pt idx="12">
                  <c:v>0.34839433218987947</c:v>
                </c:pt>
                <c:pt idx="13">
                  <c:v>0.37430043806646751</c:v>
                </c:pt>
                <c:pt idx="14">
                  <c:v>0.40020654394305555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0496"/>
        <c:axId val="96812032"/>
      </c:lineChart>
      <c:catAx>
        <c:axId val="9681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812032"/>
        <c:crosses val="autoZero"/>
        <c:auto val="1"/>
        <c:lblAlgn val="ctr"/>
        <c:lblOffset val="100"/>
        <c:noMultiLvlLbl val="0"/>
      </c:catAx>
      <c:valAx>
        <c:axId val="96812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>
                    <a:latin typeface="Arial" panose="020B0604020202020204" pitchFamily="34" charset="0"/>
                    <a:cs typeface="Arial" panose="020B0604020202020204" pitchFamily="34" charset="0"/>
                  </a:rPr>
                  <a:t>Energy</a:t>
                </a:r>
                <a:r>
                  <a:rPr lang="en-US" sz="11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Savings (Quad BTUs)</a:t>
                </a:r>
                <a:endParaRPr lang="en-US" sz="11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877036171747984E-2"/>
              <c:y val="0.26027834361696056"/>
            </c:manualLayout>
          </c:layout>
          <c:overlay val="0"/>
        </c:title>
        <c:numFmt formatCode="0.0000" sourceLinked="1"/>
        <c:majorTickMark val="none"/>
        <c:minorTickMark val="none"/>
        <c:tickLblPos val="nextTo"/>
        <c:crossAx val="968104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Summary!$C$91</c:f>
              <c:strCache>
                <c:ptCount val="1"/>
                <c:pt idx="0">
                  <c:v>Air Quality Districts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Summary!$F$91:$T$91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1.5413676472695659E-4</c:v>
                </c:pt>
                <c:pt idx="3">
                  <c:v>3.3718648397696523E-4</c:v>
                </c:pt>
                <c:pt idx="4">
                  <c:v>5.2193790160027327E-4</c:v>
                </c:pt>
                <c:pt idx="5">
                  <c:v>7.6579988646094789E-4</c:v>
                </c:pt>
                <c:pt idx="6">
                  <c:v>1.0497307679843144E-3</c:v>
                </c:pt>
                <c:pt idx="7">
                  <c:v>1.3303483593374121E-3</c:v>
                </c:pt>
                <c:pt idx="8">
                  <c:v>1.6229924579482817E-3</c:v>
                </c:pt>
                <c:pt idx="9">
                  <c:v>1.9158300126660599E-3</c:v>
                </c:pt>
                <c:pt idx="10">
                  <c:v>2.2094109177230765E-3</c:v>
                </c:pt>
                <c:pt idx="11">
                  <c:v>2.5159389172522825E-3</c:v>
                </c:pt>
                <c:pt idx="12">
                  <c:v>2.822395879497648E-3</c:v>
                </c:pt>
                <c:pt idx="13">
                  <c:v>3.128749904533741E-3</c:v>
                </c:pt>
                <c:pt idx="14">
                  <c:v>3.472378176283937E-3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Summary!$C$92</c:f>
              <c:strCache>
                <c:ptCount val="1"/>
                <c:pt idx="0">
                  <c:v>Local Government Challenge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Summary!$F$92:$T$92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3.0574110773169258E-5</c:v>
                </c:pt>
                <c:pt idx="7">
                  <c:v>6.1148221546338517E-5</c:v>
                </c:pt>
                <c:pt idx="8">
                  <c:v>9.1722332319507782E-5</c:v>
                </c:pt>
                <c:pt idx="9">
                  <c:v>1.2098175632943076E-4</c:v>
                </c:pt>
                <c:pt idx="10">
                  <c:v>1.5024118033935376E-4</c:v>
                </c:pt>
                <c:pt idx="11">
                  <c:v>1.795006043492767E-4</c:v>
                </c:pt>
                <c:pt idx="12">
                  <c:v>2.0810268497757655E-4</c:v>
                </c:pt>
                <c:pt idx="13">
                  <c:v>2.367047656058764E-4</c:v>
                </c:pt>
                <c:pt idx="14">
                  <c:v>2.6408388180324948E-4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Summary!$C$93</c:f>
              <c:strCache>
                <c:ptCount val="1"/>
                <c:pt idx="0">
                  <c:v>Proposition 39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Summary!$F$93:$T$93</c:f>
              <c:numCache>
                <c:formatCode>0.000</c:formatCode>
                <c:ptCount val="15"/>
                <c:pt idx="0">
                  <c:v>6.394668384519486E-4</c:v>
                </c:pt>
                <c:pt idx="1">
                  <c:v>1.2789336769038972E-3</c:v>
                </c:pt>
                <c:pt idx="2">
                  <c:v>1.9184005153558459E-3</c:v>
                </c:pt>
                <c:pt idx="3">
                  <c:v>2.5303702797543608E-3</c:v>
                </c:pt>
                <c:pt idx="4">
                  <c:v>3.0783933603076808E-3</c:v>
                </c:pt>
                <c:pt idx="5">
                  <c:v>3.5688644254003249E-3</c:v>
                </c:pt>
                <c:pt idx="6">
                  <c:v>3.9937901395516451E-3</c:v>
                </c:pt>
                <c:pt idx="7">
                  <c:v>4.374848428585161E-3</c:v>
                </c:pt>
                <c:pt idx="8">
                  <c:v>4.6908473614745757E-3</c:v>
                </c:pt>
                <c:pt idx="9">
                  <c:v>4.9644394115052129E-3</c:v>
                </c:pt>
                <c:pt idx="10">
                  <c:v>5.1818482887895628E-3</c:v>
                </c:pt>
                <c:pt idx="11">
                  <c:v>5.3717131167865277E-3</c:v>
                </c:pt>
                <c:pt idx="12">
                  <c:v>5.5359090335219711E-3</c:v>
                </c:pt>
                <c:pt idx="13">
                  <c:v>5.6807837778043956E-3</c:v>
                </c:pt>
                <c:pt idx="14">
                  <c:v>5.8108273342329115E-3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Summary!$C$94</c:f>
              <c:strCache>
                <c:ptCount val="1"/>
                <c:pt idx="0">
                  <c:v>GGRF: Low Income Weather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Summary!$F$94:$T$94</c:f>
              <c:numCache>
                <c:formatCode>0.000</c:formatCode>
                <c:ptCount val="15"/>
                <c:pt idx="0">
                  <c:v>4.0091054439947795E-4</c:v>
                </c:pt>
                <c:pt idx="1">
                  <c:v>8.0182108879895591E-4</c:v>
                </c:pt>
                <c:pt idx="2">
                  <c:v>1.2027316331984339E-3</c:v>
                </c:pt>
                <c:pt idx="3">
                  <c:v>1.5864030241887345E-3</c:v>
                </c:pt>
                <c:pt idx="4">
                  <c:v>1.9700744151790349E-3</c:v>
                </c:pt>
                <c:pt idx="5">
                  <c:v>2.3537458061693353E-3</c:v>
                </c:pt>
                <c:pt idx="6">
                  <c:v>2.7287976204550465E-3</c:v>
                </c:pt>
                <c:pt idx="7">
                  <c:v>3.1038494347407583E-3</c:v>
                </c:pt>
                <c:pt idx="8">
                  <c:v>3.4628648272504907E-3</c:v>
                </c:pt>
                <c:pt idx="9">
                  <c:v>3.8175704314079291E-3</c:v>
                </c:pt>
                <c:pt idx="10">
                  <c:v>4.1562396137893882E-3</c:v>
                </c:pt>
                <c:pt idx="11">
                  <c:v>4.494908796170846E-3</c:v>
                </c:pt>
                <c:pt idx="12">
                  <c:v>4.8314230843761585E-3</c:v>
                </c:pt>
                <c:pt idx="13">
                  <c:v>5.1679373725814701E-3</c:v>
                </c:pt>
                <c:pt idx="14">
                  <c:v>5.5044516607867825E-3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Summary!$C$95</c:f>
              <c:strCache>
                <c:ptCount val="1"/>
                <c:pt idx="0">
                  <c:v>GGRF: Water-Energy Grant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Summary!$F$95:$T$95</c:f>
              <c:numCache>
                <c:formatCode>0.000</c:formatCode>
                <c:ptCount val="15"/>
                <c:pt idx="0">
                  <c:v>1.0365339397834367E-3</c:v>
                </c:pt>
                <c:pt idx="1">
                  <c:v>2.0730678795668734E-3</c:v>
                </c:pt>
                <c:pt idx="2">
                  <c:v>3.1096018193503099E-3</c:v>
                </c:pt>
                <c:pt idx="3">
                  <c:v>4.101564799723058E-3</c:v>
                </c:pt>
                <c:pt idx="4">
                  <c:v>5.093527780095807E-3</c:v>
                </c:pt>
                <c:pt idx="5">
                  <c:v>6.085490760468556E-3</c:v>
                </c:pt>
                <c:pt idx="6">
                  <c:v>7.0551682611359615E-3</c:v>
                </c:pt>
                <c:pt idx="7">
                  <c:v>8.0248457618033661E-3</c:v>
                </c:pt>
                <c:pt idx="8">
                  <c:v>8.9530619048794335E-3</c:v>
                </c:pt>
                <c:pt idx="9">
                  <c:v>9.8701353081028301E-3</c:v>
                </c:pt>
                <c:pt idx="10">
                  <c:v>1.0745747353734887E-2</c:v>
                </c:pt>
                <c:pt idx="11">
                  <c:v>1.1621359399366944E-2</c:v>
                </c:pt>
                <c:pt idx="12">
                  <c:v>1.2491400075072667E-2</c:v>
                </c:pt>
                <c:pt idx="13">
                  <c:v>1.336144075077839E-2</c:v>
                </c:pt>
                <c:pt idx="14">
                  <c:v>1.4231481426484113E-2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Summary!$C$96</c:f>
              <c:strCache>
                <c:ptCount val="1"/>
                <c:pt idx="0">
                  <c:v>DGS Energy Savings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Summary!$F$96:$T$96</c:f>
              <c:numCache>
                <c:formatCode>0.000</c:formatCode>
                <c:ptCount val="15"/>
                <c:pt idx="0">
                  <c:v>1.5127648988981156E-5</c:v>
                </c:pt>
                <c:pt idx="1">
                  <c:v>3.0255297977962313E-5</c:v>
                </c:pt>
                <c:pt idx="2">
                  <c:v>4.5382946966943473E-5</c:v>
                </c:pt>
                <c:pt idx="3">
                  <c:v>6.0510595955924626E-5</c:v>
                </c:pt>
                <c:pt idx="4">
                  <c:v>7.5638244944905786E-5</c:v>
                </c:pt>
                <c:pt idx="5">
                  <c:v>9.0765893933886932E-5</c:v>
                </c:pt>
                <c:pt idx="6">
                  <c:v>1.0589354292286809E-4</c:v>
                </c:pt>
                <c:pt idx="7">
                  <c:v>1.2102119191184925E-4</c:v>
                </c:pt>
                <c:pt idx="8">
                  <c:v>1.3614884090083041E-4</c:v>
                </c:pt>
                <c:pt idx="9">
                  <c:v>1.5127648988981157E-4</c:v>
                </c:pt>
                <c:pt idx="10">
                  <c:v>1.664041388787927E-4</c:v>
                </c:pt>
                <c:pt idx="11">
                  <c:v>1.8153178786777386E-4</c:v>
                </c:pt>
                <c:pt idx="12">
                  <c:v>1.9665943685675502E-4</c:v>
                </c:pt>
                <c:pt idx="13">
                  <c:v>2.1178708584573618E-4</c:v>
                </c:pt>
                <c:pt idx="14">
                  <c:v>2.2691473483471732E-4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Summary!$C$98</c:f>
              <c:strCache>
                <c:ptCount val="1"/>
                <c:pt idx="0">
                  <c:v>PACE 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Summary!$F$98:$T$98</c:f>
              <c:numCache>
                <c:formatCode>0.000</c:formatCode>
                <c:ptCount val="15"/>
                <c:pt idx="0">
                  <c:v>1.8945093382935606E-3</c:v>
                </c:pt>
                <c:pt idx="1">
                  <c:v>3.7890186765871213E-3</c:v>
                </c:pt>
                <c:pt idx="2">
                  <c:v>5.6835280148806819E-3</c:v>
                </c:pt>
                <c:pt idx="3">
                  <c:v>7.4965734516276193E-3</c:v>
                </c:pt>
                <c:pt idx="4">
                  <c:v>9.3096188883745566E-3</c:v>
                </c:pt>
                <c:pt idx="5">
                  <c:v>1.1122664325121495E-2</c:v>
                </c:pt>
                <c:pt idx="6">
                  <c:v>1.289497781109512E-2</c:v>
                </c:pt>
                <c:pt idx="7">
                  <c:v>1.4667291297068747E-2</c:v>
                </c:pt>
                <c:pt idx="8">
                  <c:v>1.6363824409510633E-2</c:v>
                </c:pt>
                <c:pt idx="9">
                  <c:v>1.803999154656586E-2</c:v>
                </c:pt>
                <c:pt idx="10">
                  <c:v>1.9640378310089343E-2</c:v>
                </c:pt>
                <c:pt idx="11">
                  <c:v>2.1240765073612833E-2</c:v>
                </c:pt>
                <c:pt idx="12">
                  <c:v>2.2830968849442985E-2</c:v>
                </c:pt>
                <c:pt idx="13">
                  <c:v>2.4421172625273144E-2</c:v>
                </c:pt>
                <c:pt idx="14">
                  <c:v>2.6011376401103296E-2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Summary!$C$97</c:f>
              <c:strCache>
                <c:ptCount val="1"/>
                <c:pt idx="0">
                  <c:v>ECAA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Summary!$F$97:$T$97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4.1129418602207993E-6</c:v>
                </c:pt>
                <c:pt idx="5">
                  <c:v>8.2258837204415986E-6</c:v>
                </c:pt>
                <c:pt idx="6">
                  <c:v>1.2338825580662398E-5</c:v>
                </c:pt>
                <c:pt idx="7">
                  <c:v>1.6274910940893705E-5</c:v>
                </c:pt>
                <c:pt idx="8">
                  <c:v>2.0210996301125013E-5</c:v>
                </c:pt>
                <c:pt idx="9">
                  <c:v>2.4147081661356318E-5</c:v>
                </c:pt>
                <c:pt idx="10">
                  <c:v>2.7994738771592878E-5</c:v>
                </c:pt>
                <c:pt idx="11">
                  <c:v>3.1842395881829432E-5</c:v>
                </c:pt>
                <c:pt idx="12">
                  <c:v>3.5525535317657162E-5</c:v>
                </c:pt>
                <c:pt idx="13">
                  <c:v>3.9164460628487508E-5</c:v>
                </c:pt>
                <c:pt idx="14">
                  <c:v>4.2638868264909028E-5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280896"/>
        <c:axId val="585286784"/>
      </c:lineChart>
      <c:catAx>
        <c:axId val="5852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5286784"/>
        <c:crosses val="autoZero"/>
        <c:auto val="1"/>
        <c:lblAlgn val="ctr"/>
        <c:lblOffset val="100"/>
        <c:noMultiLvlLbl val="0"/>
      </c:catAx>
      <c:valAx>
        <c:axId val="585286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Energy Savings</a:t>
                </a:r>
                <a:r>
                  <a:rPr lang="en-US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(Quad BTUs)</a:t>
                </a:r>
                <a:endParaRPr lang="en-US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3714282815362454E-2"/>
              <c:y val="0.20946447889884562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5852808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v>Benchmarking</c:v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Summary!$F$99:$T$99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2.9421855458988048E-4</c:v>
                </c:pt>
                <c:pt idx="4">
                  <c:v>4.9935899607567549E-4</c:v>
                </c:pt>
                <c:pt idx="5">
                  <c:v>5.0774894829822351E-4</c:v>
                </c:pt>
                <c:pt idx="6">
                  <c:v>5.1708249904990327E-4</c:v>
                </c:pt>
                <c:pt idx="7">
                  <c:v>6.7510562121285145E-3</c:v>
                </c:pt>
                <c:pt idx="8">
                  <c:v>6.8455186056790469E-3</c:v>
                </c:pt>
                <c:pt idx="9">
                  <c:v>6.9617478110709109E-3</c:v>
                </c:pt>
                <c:pt idx="10">
                  <c:v>7.0897776998449756E-3</c:v>
                </c:pt>
                <c:pt idx="11">
                  <c:v>6.5432030146742263E-3</c:v>
                </c:pt>
                <c:pt idx="12">
                  <c:v>6.6296010925659746E-3</c:v>
                </c:pt>
                <c:pt idx="13">
                  <c:v>6.7526592018951094E-3</c:v>
                </c:pt>
                <c:pt idx="14">
                  <c:v>6.8769224243515397E-3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Summary!$C$100</c:f>
              <c:strCache>
                <c:ptCount val="1"/>
                <c:pt idx="0">
                  <c:v>BRO's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Summary!$F$100:$T$100</c:f>
              <c:numCache>
                <c:formatCode>0.000</c:formatCode>
                <c:ptCount val="15"/>
                <c:pt idx="0">
                  <c:v>1.4049552478546194E-4</c:v>
                </c:pt>
                <c:pt idx="1">
                  <c:v>1.6587176062852129E-4</c:v>
                </c:pt>
                <c:pt idx="2">
                  <c:v>1.9284753866402713E-4</c:v>
                </c:pt>
                <c:pt idx="3">
                  <c:v>2.2153987566828705E-4</c:v>
                </c:pt>
                <c:pt idx="4">
                  <c:v>2.3412554935813316E-4</c:v>
                </c:pt>
                <c:pt idx="5">
                  <c:v>2.9319366972507403E-4</c:v>
                </c:pt>
                <c:pt idx="6">
                  <c:v>4.4709016605260957E-4</c:v>
                </c:pt>
                <c:pt idx="7">
                  <c:v>5.2829203609003209E-4</c:v>
                </c:pt>
                <c:pt idx="8">
                  <c:v>6.1455965679878515E-4</c:v>
                </c:pt>
                <c:pt idx="9">
                  <c:v>7.0934058758273847E-4</c:v>
                </c:pt>
                <c:pt idx="10">
                  <c:v>8.0767533952228398E-4</c:v>
                </c:pt>
                <c:pt idx="11">
                  <c:v>8.8859384712697753E-4</c:v>
                </c:pt>
                <c:pt idx="12">
                  <c:v>9.7302961616105798E-4</c:v>
                </c:pt>
                <c:pt idx="13">
                  <c:v>1.0615396753390403E-3</c:v>
                </c:pt>
                <c:pt idx="14">
                  <c:v>1.1567154904224433E-3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Summary!$C$101</c:f>
              <c:strCache>
                <c:ptCount val="1"/>
                <c:pt idx="0">
                  <c:v>Energy Asset Rating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Summary!$F$101:$T$101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8.0062780984212906E-4</c:v>
                </c:pt>
                <c:pt idx="4">
                  <c:v>8.1434597493265626E-4</c:v>
                </c:pt>
                <c:pt idx="5">
                  <c:v>8.2997717510117648E-4</c:v>
                </c:pt>
                <c:pt idx="6">
                  <c:v>2.3659247412628438E-3</c:v>
                </c:pt>
                <c:pt idx="7">
                  <c:v>2.4101200897956618E-3</c:v>
                </c:pt>
                <c:pt idx="8">
                  <c:v>2.4551376010575107E-3</c:v>
                </c:pt>
                <c:pt idx="9">
                  <c:v>2.5010117314822099E-3</c:v>
                </c:pt>
                <c:pt idx="10">
                  <c:v>2.5477407444076685E-3</c:v>
                </c:pt>
                <c:pt idx="11">
                  <c:v>2.5152389736572051E-3</c:v>
                </c:pt>
                <c:pt idx="12">
                  <c:v>2.5622587990294394E-3</c:v>
                </c:pt>
                <c:pt idx="13">
                  <c:v>2.6099234908450899E-3</c:v>
                </c:pt>
                <c:pt idx="14">
                  <c:v>2.5064189247341979E-3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Summary!$C$102</c:f>
              <c:strCache>
                <c:ptCount val="1"/>
                <c:pt idx="0">
                  <c:v>Smart Meter and Controls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Summary!$F$102:$T$102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3.6500645438975073E-5</c:v>
                </c:pt>
                <c:pt idx="5">
                  <c:v>3.9886219987214437E-5</c:v>
                </c:pt>
                <c:pt idx="6">
                  <c:v>4.3663680723324204E-5</c:v>
                </c:pt>
                <c:pt idx="7">
                  <c:v>4.7961522445443431E-5</c:v>
                </c:pt>
                <c:pt idx="8">
                  <c:v>5.2774546551084697E-5</c:v>
                </c:pt>
                <c:pt idx="9">
                  <c:v>5.8012449195834534E-5</c:v>
                </c:pt>
                <c:pt idx="10">
                  <c:v>6.3783644185733628E-5</c:v>
                </c:pt>
                <c:pt idx="11">
                  <c:v>7.0096196201889318E-5</c:v>
                </c:pt>
                <c:pt idx="12">
                  <c:v>7.7040188766917564E-5</c:v>
                </c:pt>
                <c:pt idx="13">
                  <c:v>8.4180271523514634E-5</c:v>
                </c:pt>
                <c:pt idx="14">
                  <c:v>9.1982252541433134E-5</c:v>
                </c:pt>
              </c:numCache>
            </c:numRef>
          </c:val>
          <c:smooth val="0"/>
        </c:ser>
        <c:ser>
          <c:idx val="4"/>
          <c:order val="4"/>
          <c:tx>
            <c:v>Fuel Substitution</c:v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Summary!$F$103:$T$103</c:f>
              <c:numCache>
                <c:formatCode>0.000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1.3421907960212544E-4</c:v>
                </c:pt>
                <c:pt idx="6">
                  <c:v>4.0815114049705327E-4</c:v>
                </c:pt>
                <c:pt idx="7">
                  <c:v>8.2568307235257338E-4</c:v>
                </c:pt>
                <c:pt idx="8">
                  <c:v>1.3890281595238209E-3</c:v>
                </c:pt>
                <c:pt idx="9">
                  <c:v>2.0979113747606627E-3</c:v>
                </c:pt>
                <c:pt idx="10">
                  <c:v>2.9508753967509701E-3</c:v>
                </c:pt>
                <c:pt idx="11">
                  <c:v>3.9477042941028946E-3</c:v>
                </c:pt>
                <c:pt idx="12">
                  <c:v>5.1011217448262659E-3</c:v>
                </c:pt>
                <c:pt idx="13">
                  <c:v>6.416019273995658E-3</c:v>
                </c:pt>
                <c:pt idx="14">
                  <c:v>7.8965918407113353E-3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132928"/>
        <c:axId val="673134464"/>
      </c:lineChart>
      <c:catAx>
        <c:axId val="67313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73134464"/>
        <c:crosses val="autoZero"/>
        <c:auto val="1"/>
        <c:lblAlgn val="ctr"/>
        <c:lblOffset val="100"/>
        <c:noMultiLvlLbl val="0"/>
      </c:catAx>
      <c:valAx>
        <c:axId val="67313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Energy</a:t>
                </a:r>
                <a:r>
                  <a:rPr lang="en-US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Savings (Quad BTUs)</a:t>
                </a:r>
                <a:endParaRPr lang="en-US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8.1999997463442151E-2"/>
              <c:y val="0.20181397323577824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67313292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Summary!$C$104</c:f>
              <c:strCache>
                <c:ptCount val="1"/>
                <c:pt idx="0">
                  <c:v>Industrial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Summary!$F$104:$T$104</c:f>
              <c:numCache>
                <c:formatCode>0.000</c:formatCode>
                <c:ptCount val="15"/>
                <c:pt idx="0">
                  <c:v>2.8339496087800008E-5</c:v>
                </c:pt>
                <c:pt idx="1">
                  <c:v>2.0682637069236739E-4</c:v>
                </c:pt>
                <c:pt idx="2">
                  <c:v>4.0276595350416622E-4</c:v>
                </c:pt>
                <c:pt idx="3">
                  <c:v>6.757993175413304E-4</c:v>
                </c:pt>
                <c:pt idx="4">
                  <c:v>9.4258069900919107E-4</c:v>
                </c:pt>
                <c:pt idx="5">
                  <c:v>1.1494246850639695E-3</c:v>
                </c:pt>
                <c:pt idx="6">
                  <c:v>1.1269754298865067E-3</c:v>
                </c:pt>
                <c:pt idx="7">
                  <c:v>1.4154376835226554E-3</c:v>
                </c:pt>
                <c:pt idx="8">
                  <c:v>1.8860003604732564E-3</c:v>
                </c:pt>
                <c:pt idx="9">
                  <c:v>2.2712538196884959E-3</c:v>
                </c:pt>
                <c:pt idx="10">
                  <c:v>2.5700297118759321E-3</c:v>
                </c:pt>
                <c:pt idx="11">
                  <c:v>2.6512075189647614E-3</c:v>
                </c:pt>
                <c:pt idx="12">
                  <c:v>2.5162208812584221E-3</c:v>
                </c:pt>
                <c:pt idx="13">
                  <c:v>2.4796248364915329E-3</c:v>
                </c:pt>
                <c:pt idx="14">
                  <c:v>2.3661053212067473E-3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Summary!$C$105</c:f>
              <c:strCache>
                <c:ptCount val="1"/>
                <c:pt idx="0">
                  <c:v>Agricultural</c:v>
                </c:pt>
              </c:strCache>
            </c:strRef>
          </c:tx>
          <c:marker>
            <c:symbol val="none"/>
          </c:marker>
          <c:cat>
            <c:numRef>
              <c:f>Summary!$F$81:$T$81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Summary!$F$105:$T$105</c:f>
              <c:numCache>
                <c:formatCode>0.000</c:formatCode>
                <c:ptCount val="15"/>
                <c:pt idx="0">
                  <c:v>4.2604469550122177E-6</c:v>
                </c:pt>
                <c:pt idx="1">
                  <c:v>1.9140845735998973E-4</c:v>
                </c:pt>
                <c:pt idx="2">
                  <c:v>3.8526089257188089E-4</c:v>
                </c:pt>
                <c:pt idx="3">
                  <c:v>5.7648210866769476E-4</c:v>
                </c:pt>
                <c:pt idx="4">
                  <c:v>7.4244255843544074E-4</c:v>
                </c:pt>
                <c:pt idx="5">
                  <c:v>9.1869552596080223E-4</c:v>
                </c:pt>
                <c:pt idx="6">
                  <c:v>1.0907186826727084E-3</c:v>
                </c:pt>
                <c:pt idx="7">
                  <c:v>1.2666456719916614E-3</c:v>
                </c:pt>
                <c:pt idx="8">
                  <c:v>1.4434374910028307E-3</c:v>
                </c:pt>
                <c:pt idx="9">
                  <c:v>1.6252886897618608E-3</c:v>
                </c:pt>
                <c:pt idx="10">
                  <c:v>1.8176346324314291E-3</c:v>
                </c:pt>
                <c:pt idx="11">
                  <c:v>2.0249457815310944E-3</c:v>
                </c:pt>
                <c:pt idx="12">
                  <c:v>2.2506495497757991E-3</c:v>
                </c:pt>
                <c:pt idx="13">
                  <c:v>2.5032447009896187E-3</c:v>
                </c:pt>
                <c:pt idx="14">
                  <c:v>2.7926532473545266E-3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268160"/>
        <c:axId val="680269696"/>
      </c:lineChart>
      <c:catAx>
        <c:axId val="6802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0269696"/>
        <c:crosses val="autoZero"/>
        <c:auto val="1"/>
        <c:lblAlgn val="ctr"/>
        <c:lblOffset val="100"/>
        <c:noMultiLvlLbl val="0"/>
      </c:catAx>
      <c:valAx>
        <c:axId val="68026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  <a:cs typeface="Arial" panose="020B0604020202020204" pitchFamily="34" charset="0"/>
                  </a:rPr>
                  <a:t>Energy Savings (Quad </a:t>
                </a: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BTUs)</a:t>
                </a:r>
              </a:p>
            </c:rich>
          </c:tx>
          <c:layout>
            <c:manualLayout>
              <c:xMode val="edge"/>
              <c:yMode val="edge"/>
              <c:x val="2.1964285034850574E-2"/>
              <c:y val="0.19725997979920878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6802681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3"/>
          <c:order val="0"/>
          <c:tx>
            <c:v>CalGreen</c:v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Summary!$F$47:$T$47</c:f>
              <c:numCache>
                <c:formatCode>0</c:formatCode>
                <c:ptCount val="15"/>
                <c:pt idx="0">
                  <c:v>5.6912282369206584E-2</c:v>
                </c:pt>
                <c:pt idx="1">
                  <c:v>9.40334663219278E-2</c:v>
                </c:pt>
                <c:pt idx="2">
                  <c:v>0.18302350600504941</c:v>
                </c:pt>
                <c:pt idx="3">
                  <c:v>0.31283849322923912</c:v>
                </c:pt>
                <c:pt idx="4">
                  <c:v>0.44226261426872471</c:v>
                </c:pt>
                <c:pt idx="5">
                  <c:v>0.45750197685234562</c:v>
                </c:pt>
                <c:pt idx="6">
                  <c:v>0.47276985599123572</c:v>
                </c:pt>
                <c:pt idx="7">
                  <c:v>0.48806406033541944</c:v>
                </c:pt>
                <c:pt idx="8">
                  <c:v>0.50823121100965107</c:v>
                </c:pt>
                <c:pt idx="9">
                  <c:v>0.5284198874947561</c:v>
                </c:pt>
                <c:pt idx="10">
                  <c:v>0.54862767971826965</c:v>
                </c:pt>
                <c:pt idx="11">
                  <c:v>0.57966402931330085</c:v>
                </c:pt>
                <c:pt idx="12">
                  <c:v>0.60357129125889253</c:v>
                </c:pt>
                <c:pt idx="13">
                  <c:v>0.62923833746728564</c:v>
                </c:pt>
                <c:pt idx="14">
                  <c:v>0.62923833746728564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Summary!$C$44</c:f>
              <c:strCache>
                <c:ptCount val="1"/>
                <c:pt idx="0">
                  <c:v>Building Standards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Summary!$F$44:$T$44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22.200092178835384</c:v>
                </c:pt>
                <c:pt idx="3">
                  <c:v>45.861132437260778</c:v>
                </c:pt>
                <c:pt idx="4">
                  <c:v>69.602515454011098</c:v>
                </c:pt>
                <c:pt idx="5">
                  <c:v>100.77456958571304</c:v>
                </c:pt>
                <c:pt idx="6">
                  <c:v>138.14782108191679</c:v>
                </c:pt>
                <c:pt idx="7">
                  <c:v>175.39349487434876</c:v>
                </c:pt>
                <c:pt idx="8">
                  <c:v>213.43466800750895</c:v>
                </c:pt>
                <c:pt idx="9">
                  <c:v>251.47708218417279</c:v>
                </c:pt>
                <c:pt idx="10">
                  <c:v>289.49501005508296</c:v>
                </c:pt>
                <c:pt idx="11">
                  <c:v>328.15772802170386</c:v>
                </c:pt>
                <c:pt idx="12">
                  <c:v>366.81109906423967</c:v>
                </c:pt>
                <c:pt idx="13">
                  <c:v>405.45427651724765</c:v>
                </c:pt>
                <c:pt idx="14">
                  <c:v>445.16792530593148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Summary!$C$45</c:f>
              <c:strCache>
                <c:ptCount val="1"/>
                <c:pt idx="0">
                  <c:v>Appliance Regulations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Summary!$F$45:$T$45</c:f>
              <c:numCache>
                <c:formatCode>0</c:formatCode>
                <c:ptCount val="15"/>
                <c:pt idx="0">
                  <c:v>3.9</c:v>
                </c:pt>
                <c:pt idx="1">
                  <c:v>11.4</c:v>
                </c:pt>
                <c:pt idx="2">
                  <c:v>15.5</c:v>
                </c:pt>
                <c:pt idx="3">
                  <c:v>18.8</c:v>
                </c:pt>
                <c:pt idx="4">
                  <c:v>22.1</c:v>
                </c:pt>
                <c:pt idx="5">
                  <c:v>25.5</c:v>
                </c:pt>
                <c:pt idx="6">
                  <c:v>29.1</c:v>
                </c:pt>
                <c:pt idx="7">
                  <c:v>32.612000000000002</c:v>
                </c:pt>
                <c:pt idx="8">
                  <c:v>36.224000000000004</c:v>
                </c:pt>
                <c:pt idx="9">
                  <c:v>40.436</c:v>
                </c:pt>
                <c:pt idx="10">
                  <c:v>44.748000000000005</c:v>
                </c:pt>
                <c:pt idx="11">
                  <c:v>49.06</c:v>
                </c:pt>
                <c:pt idx="12">
                  <c:v>53.372</c:v>
                </c:pt>
                <c:pt idx="13">
                  <c:v>57.684000000000005</c:v>
                </c:pt>
                <c:pt idx="14">
                  <c:v>61.895999999999994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Summary!$C$46</c:f>
              <c:strCache>
                <c:ptCount val="1"/>
                <c:pt idx="0">
                  <c:v>Federal Appliances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Summary!$F$46:$T$46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1.2392999999999998</c:v>
                </c:pt>
                <c:pt idx="10">
                  <c:v>16.317449999999997</c:v>
                </c:pt>
                <c:pt idx="11">
                  <c:v>33.002099999999999</c:v>
                </c:pt>
                <c:pt idx="12">
                  <c:v>49.686749999999996</c:v>
                </c:pt>
                <c:pt idx="13">
                  <c:v>66.38669999999999</c:v>
                </c:pt>
                <c:pt idx="14">
                  <c:v>85.718249999999998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310656"/>
        <c:axId val="680312192"/>
      </c:lineChart>
      <c:catAx>
        <c:axId val="68031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0312192"/>
        <c:crosses val="autoZero"/>
        <c:auto val="1"/>
        <c:lblAlgn val="ctr"/>
        <c:lblOffset val="100"/>
        <c:noMultiLvlLbl val="0"/>
      </c:catAx>
      <c:valAx>
        <c:axId val="68031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Natural</a:t>
                </a:r>
                <a:r>
                  <a:rPr lang="en-US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Gas Savings (MM Therms)</a:t>
                </a:r>
                <a:endParaRPr lang="en-US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5915495296989965E-2"/>
              <c:y val="0.2003553782583954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6803106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Summary!$C$48</c:f>
              <c:strCache>
                <c:ptCount val="1"/>
                <c:pt idx="0">
                  <c:v>Air Quality Districts</c:v>
                </c:pt>
              </c:strCache>
            </c:strRef>
          </c:tx>
          <c:marker>
            <c:symbol val="none"/>
          </c:marke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Summary!$F$48:$T$48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1.1760921202975148</c:v>
                </c:pt>
                <c:pt idx="3">
                  <c:v>2.4813408867053264</c:v>
                </c:pt>
                <c:pt idx="4">
                  <c:v>3.7888588201457383</c:v>
                </c:pt>
                <c:pt idx="5">
                  <c:v>5.4709425097664806</c:v>
                </c:pt>
                <c:pt idx="6">
                  <c:v>7.4755185357929808</c:v>
                </c:pt>
                <c:pt idx="7">
                  <c:v>9.4723359007209265</c:v>
                </c:pt>
                <c:pt idx="8">
                  <c:v>11.507692165349415</c:v>
                </c:pt>
                <c:pt idx="9">
                  <c:v>13.542010686745142</c:v>
                </c:pt>
                <c:pt idx="10">
                  <c:v>15.574131477363748</c:v>
                </c:pt>
                <c:pt idx="11">
                  <c:v>17.637634519721949</c:v>
                </c:pt>
                <c:pt idx="12">
                  <c:v>19.699919231636215</c:v>
                </c:pt>
                <c:pt idx="13">
                  <c:v>21.761040022675161</c:v>
                </c:pt>
                <c:pt idx="14">
                  <c:v>23.875117642649244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Summary!$C$49</c:f>
              <c:strCache>
                <c:ptCount val="1"/>
                <c:pt idx="0">
                  <c:v>Local Government Challenge</c:v>
                </c:pt>
              </c:strCache>
            </c:strRef>
          </c:tx>
          <c:marker>
            <c:symbol val="none"/>
          </c:marke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Summary!$F$49:$T$49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0.15433375474924435</c:v>
                </c:pt>
                <c:pt idx="7">
                  <c:v>0.3086675094984887</c:v>
                </c:pt>
                <c:pt idx="8">
                  <c:v>0.46300126424773302</c:v>
                </c:pt>
                <c:pt idx="9">
                  <c:v>0.61069866754275992</c:v>
                </c:pt>
                <c:pt idx="10">
                  <c:v>0.75839607083778682</c:v>
                </c:pt>
                <c:pt idx="11">
                  <c:v>0.90609347413281371</c:v>
                </c:pt>
                <c:pt idx="12">
                  <c:v>1.0504727017007318</c:v>
                </c:pt>
                <c:pt idx="13">
                  <c:v>1.1948519292686499</c:v>
                </c:pt>
                <c:pt idx="14">
                  <c:v>1.3330578066465981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Summary!$C$50</c:f>
              <c:strCache>
                <c:ptCount val="1"/>
                <c:pt idx="0">
                  <c:v>Proposition 39</c:v>
                </c:pt>
              </c:strCache>
            </c:strRef>
          </c:tx>
          <c:marker>
            <c:symbol val="none"/>
          </c:marke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Summary!$F$50:$T$50</c:f>
              <c:numCache>
                <c:formatCode>0</c:formatCode>
                <c:ptCount val="15"/>
                <c:pt idx="0">
                  <c:v>1.2977142412607559</c:v>
                </c:pt>
                <c:pt idx="1">
                  <c:v>2.5954284825215117</c:v>
                </c:pt>
                <c:pt idx="2">
                  <c:v>3.8931427237822676</c:v>
                </c:pt>
                <c:pt idx="3">
                  <c:v>5.1350552526688116</c:v>
                </c:pt>
                <c:pt idx="4">
                  <c:v>6.2471963574292788</c:v>
                </c:pt>
                <c:pt idx="5">
                  <c:v>7.2425431804762788</c:v>
                </c:pt>
                <c:pt idx="6">
                  <c:v>8.1048742937940528</c:v>
                </c:pt>
                <c:pt idx="7">
                  <c:v>8.8781822101613361</c:v>
                </c:pt>
                <c:pt idx="8">
                  <c:v>9.5194606796227497</c:v>
                </c:pt>
                <c:pt idx="9">
                  <c:v>10.074679931460716</c:v>
                </c:pt>
                <c:pt idx="10">
                  <c:v>10.515882788690059</c:v>
                </c:pt>
                <c:pt idx="11">
                  <c:v>10.901188603457026</c:v>
                </c:pt>
                <c:pt idx="12">
                  <c:v>11.23440272292612</c:v>
                </c:pt>
                <c:pt idx="13">
                  <c:v>11.528407052078586</c:v>
                </c:pt>
                <c:pt idx="14">
                  <c:v>11.792313426911127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Summary!$C$51</c:f>
              <c:strCache>
                <c:ptCount val="1"/>
                <c:pt idx="0">
                  <c:v>GGRF: Low Income Weather</c:v>
                </c:pt>
              </c:strCache>
            </c:strRef>
          </c:tx>
          <c:marker>
            <c:symbol val="none"/>
          </c:marke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Summary!$F$51:$T$51</c:f>
              <c:numCache>
                <c:formatCode>0</c:formatCode>
                <c:ptCount val="15"/>
                <c:pt idx="0">
                  <c:v>2.4968871936000001</c:v>
                </c:pt>
                <c:pt idx="1">
                  <c:v>4.9937743872000002</c:v>
                </c:pt>
                <c:pt idx="2">
                  <c:v>7.4906615808000003</c:v>
                </c:pt>
                <c:pt idx="3">
                  <c:v>9.8801826250752001</c:v>
                </c:pt>
                <c:pt idx="4">
                  <c:v>12.269703669350399</c:v>
                </c:pt>
                <c:pt idx="5">
                  <c:v>14.659224713625598</c:v>
                </c:pt>
                <c:pt idx="6">
                  <c:v>16.995062683238398</c:v>
                </c:pt>
                <c:pt idx="7">
                  <c:v>19.330900652851199</c:v>
                </c:pt>
                <c:pt idx="8">
                  <c:v>21.566863134720002</c:v>
                </c:pt>
                <c:pt idx="9">
                  <c:v>23.775984079257601</c:v>
                </c:pt>
                <c:pt idx="10">
                  <c:v>25.885229536051199</c:v>
                </c:pt>
                <c:pt idx="11">
                  <c:v>27.994474992844797</c:v>
                </c:pt>
                <c:pt idx="12">
                  <c:v>30.090299680972795</c:v>
                </c:pt>
                <c:pt idx="13">
                  <c:v>32.186124369100796</c:v>
                </c:pt>
                <c:pt idx="14">
                  <c:v>34.2819490572288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Summary!$C$52</c:f>
              <c:strCache>
                <c:ptCount val="1"/>
                <c:pt idx="0">
                  <c:v>GGRF: Water-Energy Grant</c:v>
                </c:pt>
              </c:strCache>
            </c:strRef>
          </c:tx>
          <c:marker>
            <c:symbol val="none"/>
          </c:marke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Summary!$F$52:$T$52</c:f>
              <c:numCache>
                <c:formatCode>0</c:formatCode>
                <c:ptCount val="15"/>
                <c:pt idx="0">
                  <c:v>9.4360189701923378</c:v>
                </c:pt>
                <c:pt idx="1">
                  <c:v>18.872037940384676</c:v>
                </c:pt>
                <c:pt idx="2">
                  <c:v>28.308056910577015</c:v>
                </c:pt>
                <c:pt idx="3">
                  <c:v>37.338327065051075</c:v>
                </c:pt>
                <c:pt idx="4">
                  <c:v>46.368597219525142</c:v>
                </c:pt>
                <c:pt idx="5">
                  <c:v>55.398867373999209</c:v>
                </c:pt>
                <c:pt idx="6">
                  <c:v>64.226263120614149</c:v>
                </c:pt>
                <c:pt idx="7">
                  <c:v>73.053658867229075</c:v>
                </c:pt>
                <c:pt idx="8">
                  <c:v>81.503613855036321</c:v>
                </c:pt>
                <c:pt idx="9">
                  <c:v>89.852131638913988</c:v>
                </c:pt>
                <c:pt idx="10">
                  <c:v>97.823208663983962</c:v>
                </c:pt>
                <c:pt idx="11">
                  <c:v>105.79428568905394</c:v>
                </c:pt>
                <c:pt idx="12">
                  <c:v>113.71464411215912</c:v>
                </c:pt>
                <c:pt idx="13">
                  <c:v>121.63500253526432</c:v>
                </c:pt>
                <c:pt idx="14">
                  <c:v>129.55536095836953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Summary!$C$53</c:f>
              <c:strCache>
                <c:ptCount val="1"/>
                <c:pt idx="0">
                  <c:v>DGS Energy Savings</c:v>
                </c:pt>
              </c:strCache>
            </c:strRef>
          </c:tx>
          <c:marker>
            <c:symbol val="none"/>
          </c:marke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Summary!$F$53:$T$53</c:f>
              <c:numCache>
                <c:formatCode>0</c:formatCode>
                <c:ptCount val="15"/>
                <c:pt idx="0">
                  <c:v>8.4447686008368075E-3</c:v>
                </c:pt>
                <c:pt idx="1">
                  <c:v>1.6889537201673615E-2</c:v>
                </c:pt>
                <c:pt idx="2">
                  <c:v>2.5334305802510421E-2</c:v>
                </c:pt>
                <c:pt idx="3">
                  <c:v>3.377907440334723E-2</c:v>
                </c:pt>
                <c:pt idx="4">
                  <c:v>4.2223843004184039E-2</c:v>
                </c:pt>
                <c:pt idx="5">
                  <c:v>5.0668611605020848E-2</c:v>
                </c:pt>
                <c:pt idx="6">
                  <c:v>5.9113380205857657E-2</c:v>
                </c:pt>
                <c:pt idx="7">
                  <c:v>6.755814880669446E-2</c:v>
                </c:pt>
                <c:pt idx="8">
                  <c:v>7.6002917407531262E-2</c:v>
                </c:pt>
                <c:pt idx="9">
                  <c:v>8.4447686008368064E-2</c:v>
                </c:pt>
                <c:pt idx="10">
                  <c:v>9.2892454609204866E-2</c:v>
                </c:pt>
                <c:pt idx="11">
                  <c:v>0.10133722321004167</c:v>
                </c:pt>
                <c:pt idx="12">
                  <c:v>0.10978199181087847</c:v>
                </c:pt>
                <c:pt idx="13">
                  <c:v>0.11822676041171527</c:v>
                </c:pt>
                <c:pt idx="14">
                  <c:v>0.12667152901255208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Summary!$C$55</c:f>
              <c:strCache>
                <c:ptCount val="1"/>
                <c:pt idx="0">
                  <c:v>PACE</c:v>
                </c:pt>
              </c:strCache>
            </c:strRef>
          </c:tx>
          <c:marker>
            <c:symbol val="none"/>
          </c:marke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Summary!$F$55:$T$55</c:f>
              <c:numCache>
                <c:formatCode>0</c:formatCode>
                <c:ptCount val="15"/>
                <c:pt idx="0">
                  <c:v>0.81313689153496327</c:v>
                </c:pt>
                <c:pt idx="1">
                  <c:v>1.6262737830699265</c:v>
                </c:pt>
                <c:pt idx="2">
                  <c:v>2.4394106746048898</c:v>
                </c:pt>
                <c:pt idx="3">
                  <c:v>3.2175826798038498</c:v>
                </c:pt>
                <c:pt idx="4">
                  <c:v>3.9957546850028094</c:v>
                </c:pt>
                <c:pt idx="5">
                  <c:v>4.773926690201769</c:v>
                </c:pt>
                <c:pt idx="6">
                  <c:v>5.5346162522327278</c:v>
                </c:pt>
                <c:pt idx="7">
                  <c:v>6.2953058142636857</c:v>
                </c:pt>
                <c:pt idx="8">
                  <c:v>7.0234699006332448</c:v>
                </c:pt>
                <c:pt idx="9">
                  <c:v>7.7428927654188042</c:v>
                </c:pt>
                <c:pt idx="10">
                  <c:v>8.4297901545429639</c:v>
                </c:pt>
                <c:pt idx="11">
                  <c:v>9.1166875436671244</c:v>
                </c:pt>
                <c:pt idx="12">
                  <c:v>9.7992143219992833</c:v>
                </c:pt>
                <c:pt idx="13">
                  <c:v>10.481741100331442</c:v>
                </c:pt>
                <c:pt idx="14">
                  <c:v>11.164267878663603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Summary!$C$54</c:f>
              <c:strCache>
                <c:ptCount val="1"/>
                <c:pt idx="0">
                  <c:v>ECAA </c:v>
                </c:pt>
              </c:strCache>
            </c:strRef>
          </c:tx>
          <c:marker>
            <c:symbol val="none"/>
          </c:marker>
          <c:cat>
            <c:numRef>
              <c:f>Summary!$F$67:$T$67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Summary!$F$54:$T$54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5.7732168000000006E-3</c:v>
                </c:pt>
                <c:pt idx="5">
                  <c:v>1.1546433600000001E-2</c:v>
                </c:pt>
                <c:pt idx="6">
                  <c:v>1.7319650400000001E-2</c:v>
                </c:pt>
                <c:pt idx="7">
                  <c:v>2.2844618877600004E-2</c:v>
                </c:pt>
                <c:pt idx="8">
                  <c:v>2.8369587355200003E-2</c:v>
                </c:pt>
                <c:pt idx="9">
                  <c:v>3.3894555832800002E-2</c:v>
                </c:pt>
                <c:pt idx="10">
                  <c:v>3.9295400149200001E-2</c:v>
                </c:pt>
                <c:pt idx="11">
                  <c:v>4.4696244465599999E-2</c:v>
                </c:pt>
                <c:pt idx="12">
                  <c:v>4.9866160110000002E-2</c:v>
                </c:pt>
                <c:pt idx="13">
                  <c:v>5.4974013673800004E-2</c:v>
                </c:pt>
                <c:pt idx="14">
                  <c:v>5.9850938565600004E-2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712832"/>
        <c:axId val="680718720"/>
      </c:lineChart>
      <c:catAx>
        <c:axId val="68071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0718720"/>
        <c:crosses val="autoZero"/>
        <c:auto val="1"/>
        <c:lblAlgn val="ctr"/>
        <c:lblOffset val="100"/>
        <c:noMultiLvlLbl val="0"/>
      </c:catAx>
      <c:valAx>
        <c:axId val="680718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Natural Gas Savings (MM Therms)</a:t>
                </a:r>
              </a:p>
            </c:rich>
          </c:tx>
          <c:layout>
            <c:manualLayout>
              <c:xMode val="edge"/>
              <c:yMode val="edge"/>
              <c:x val="9.0816904631408388E-2"/>
              <c:y val="0.16530094566783826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6807128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v>Benchmarking</c:v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Summary!$F$56:$T$56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0.73552349298262742</c:v>
                </c:pt>
                <c:pt idx="4">
                  <c:v>1.248358634477881</c:v>
                </c:pt>
                <c:pt idx="5">
                  <c:v>1.2693328622021927</c:v>
                </c:pt>
                <c:pt idx="6">
                  <c:v>1.2926660128268204</c:v>
                </c:pt>
                <c:pt idx="7">
                  <c:v>19.944544326531375</c:v>
                </c:pt>
                <c:pt idx="8">
                  <c:v>20.227446132769597</c:v>
                </c:pt>
                <c:pt idx="9">
                  <c:v>20.559953514939398</c:v>
                </c:pt>
                <c:pt idx="10">
                  <c:v>20.93819168490332</c:v>
                </c:pt>
                <c:pt idx="11">
                  <c:v>19.32416306484896</c:v>
                </c:pt>
                <c:pt idx="12">
                  <c:v>19.595922254937886</c:v>
                </c:pt>
                <c:pt idx="13">
                  <c:v>19.960374728972774</c:v>
                </c:pt>
                <c:pt idx="14">
                  <c:v>20.327554454016191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Summary!$C$57</c:f>
              <c:strCache>
                <c:ptCount val="1"/>
                <c:pt idx="0">
                  <c:v>BRO's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Summary!$F$57:$T$57</c:f>
              <c:numCache>
                <c:formatCode>0</c:formatCode>
                <c:ptCount val="15"/>
                <c:pt idx="0">
                  <c:v>0.32803900000000003</c:v>
                </c:pt>
                <c:pt idx="1">
                  <c:v>0.33087100000000003</c:v>
                </c:pt>
                <c:pt idx="2">
                  <c:v>0.33384459999999999</c:v>
                </c:pt>
                <c:pt idx="3">
                  <c:v>0.33696688000000002</c:v>
                </c:pt>
                <c:pt idx="4">
                  <c:v>6.8846274000000013E-2</c:v>
                </c:pt>
                <c:pt idx="5">
                  <c:v>7.2288587700000018E-2</c:v>
                </c:pt>
                <c:pt idx="6">
                  <c:v>7.5903017085000024E-2</c:v>
                </c:pt>
                <c:pt idx="7">
                  <c:v>7.9698167939250025E-2</c:v>
                </c:pt>
                <c:pt idx="8">
                  <c:v>8.3683076336212525E-2</c:v>
                </c:pt>
                <c:pt idx="9">
                  <c:v>8.7867230153023154E-2</c:v>
                </c:pt>
                <c:pt idx="10">
                  <c:v>9.226059166067431E-2</c:v>
                </c:pt>
                <c:pt idx="11">
                  <c:v>9.6873621243708033E-2</c:v>
                </c:pt>
                <c:pt idx="12">
                  <c:v>0.10171730230589345</c:v>
                </c:pt>
                <c:pt idx="13">
                  <c:v>0.10680316742118812</c:v>
                </c:pt>
                <c:pt idx="14">
                  <c:v>0.11214332579224753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Summary!$C$58</c:f>
              <c:strCache>
                <c:ptCount val="1"/>
                <c:pt idx="0">
                  <c:v>Energy Asset Rating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Summary!$F$58:$T$58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2.0012157475803725</c:v>
                </c:pt>
                <c:pt idx="4">
                  <c:v>2.0351731226845198</c:v>
                </c:pt>
                <c:pt idx="5">
                  <c:v>2.0739129944376895</c:v>
                </c:pt>
                <c:pt idx="6">
                  <c:v>5.913321897435174</c:v>
                </c:pt>
                <c:pt idx="7">
                  <c:v>6.0234608064652617</c:v>
                </c:pt>
                <c:pt idx="8">
                  <c:v>6.1356095518498996</c:v>
                </c:pt>
                <c:pt idx="9">
                  <c:v>6.2498979717500394</c:v>
                </c:pt>
                <c:pt idx="10">
                  <c:v>6.3663225929568101</c:v>
                </c:pt>
                <c:pt idx="11">
                  <c:v>6.284716071846784</c:v>
                </c:pt>
                <c:pt idx="12">
                  <c:v>6.4019230891947947</c:v>
                </c:pt>
                <c:pt idx="13">
                  <c:v>6.5207506343279364</c:v>
                </c:pt>
                <c:pt idx="14">
                  <c:v>6.2616624694895666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Summary!$C$59</c:f>
              <c:strCache>
                <c:ptCount val="1"/>
                <c:pt idx="0">
                  <c:v>Smart Meter and Controls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Summary!$F$59:$T$59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Fuel Substitution</c:v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Summary!$F$60:$T$60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1.8301287336637007</c:v>
                </c:pt>
                <c:pt idx="6">
                  <c:v>5.5652976619684598</c:v>
                </c:pt>
                <c:pt idx="7">
                  <c:v>11.25850601935017</c:v>
                </c:pt>
                <c:pt idx="8">
                  <c:v>18.93993278860404</c:v>
                </c:pt>
                <c:pt idx="9">
                  <c:v>28.605827867475597</c:v>
                </c:pt>
                <c:pt idx="10">
                  <c:v>40.23632011979393</c:v>
                </c:pt>
                <c:pt idx="11">
                  <c:v>53.828465238044103</c:v>
                </c:pt>
                <c:pt idx="12">
                  <c:v>69.555755461874185</c:v>
                </c:pt>
                <c:pt idx="13">
                  <c:v>87.484888615594613</c:v>
                </c:pt>
                <c:pt idx="14">
                  <c:v>107.67306457875083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813696"/>
        <c:axId val="680815232"/>
      </c:lineChart>
      <c:catAx>
        <c:axId val="68081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0815232"/>
        <c:crosses val="autoZero"/>
        <c:auto val="1"/>
        <c:lblAlgn val="ctr"/>
        <c:lblOffset val="100"/>
        <c:noMultiLvlLbl val="0"/>
      </c:catAx>
      <c:valAx>
        <c:axId val="680815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Natural</a:t>
                </a:r>
                <a:r>
                  <a:rPr lang="en-US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Gas Savings (MM Therms)</a:t>
                </a:r>
                <a:endParaRPr lang="en-US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9098594356387955E-2"/>
              <c:y val="0.1886705144260785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6808136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Summary!$C$61</c:f>
              <c:strCache>
                <c:ptCount val="1"/>
                <c:pt idx="0">
                  <c:v>Industrial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Summary!$F$61:$T$61</c:f>
              <c:numCache>
                <c:formatCode>0</c:formatCode>
                <c:ptCount val="15"/>
                <c:pt idx="0">
                  <c:v>0.22232437403546701</c:v>
                </c:pt>
                <c:pt idx="1">
                  <c:v>0.28963803413321898</c:v>
                </c:pt>
                <c:pt idx="2">
                  <c:v>0.40606944182974303</c:v>
                </c:pt>
                <c:pt idx="3">
                  <c:v>0.80586107190476497</c:v>
                </c:pt>
                <c:pt idx="4">
                  <c:v>1.2183235946259572</c:v>
                </c:pt>
                <c:pt idx="5">
                  <c:v>1.5465518926631248</c:v>
                </c:pt>
                <c:pt idx="6">
                  <c:v>1.9197542616338126</c:v>
                </c:pt>
                <c:pt idx="7">
                  <c:v>3.811897817705713</c:v>
                </c:pt>
                <c:pt idx="8">
                  <c:v>4.2700471305726069</c:v>
                </c:pt>
                <c:pt idx="9">
                  <c:v>4.4110909412421222</c:v>
                </c:pt>
                <c:pt idx="10">
                  <c:v>4.5373685657061458</c:v>
                </c:pt>
                <c:pt idx="11">
                  <c:v>4.9713080364527826</c:v>
                </c:pt>
                <c:pt idx="12">
                  <c:v>2.0606589339312222</c:v>
                </c:pt>
                <c:pt idx="13">
                  <c:v>6.5759862696808113</c:v>
                </c:pt>
                <c:pt idx="14">
                  <c:v>10.19421953746712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Summary!$C$62</c:f>
              <c:strCache>
                <c:ptCount val="1"/>
                <c:pt idx="0">
                  <c:v>Agricultural</c:v>
                </c:pt>
              </c:strCache>
            </c:strRef>
          </c:tx>
          <c:marker>
            <c:symbol val="none"/>
          </c:marker>
          <c:cat>
            <c:numRef>
              <c:f>Summary!$F$38:$T$38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Summary!$F$62:$T$62</c:f>
              <c:numCache>
                <c:formatCode>0</c:formatCode>
                <c:ptCount val="15"/>
                <c:pt idx="0">
                  <c:v>3.3357312890468338E-2</c:v>
                </c:pt>
                <c:pt idx="1">
                  <c:v>3.1837879857500528E-2</c:v>
                </c:pt>
                <c:pt idx="2">
                  <c:v>2.8123965482015123E-2</c:v>
                </c:pt>
                <c:pt idx="3">
                  <c:v>2.4658027174595532E-2</c:v>
                </c:pt>
                <c:pt idx="4">
                  <c:v>2.2349746116985258E-2</c:v>
                </c:pt>
                <c:pt idx="5">
                  <c:v>3.0338093064151472E-2</c:v>
                </c:pt>
                <c:pt idx="6">
                  <c:v>2.9840582778360769E-2</c:v>
                </c:pt>
                <c:pt idx="7">
                  <c:v>3.1181889597498014E-2</c:v>
                </c:pt>
                <c:pt idx="8">
                  <c:v>5.3863576369108657E-2</c:v>
                </c:pt>
                <c:pt idx="9">
                  <c:v>8.3925710711559631E-2</c:v>
                </c:pt>
                <c:pt idx="10">
                  <c:v>0.1265517932448823</c:v>
                </c:pt>
                <c:pt idx="11">
                  <c:v>0.18946751004689233</c:v>
                </c:pt>
                <c:pt idx="12">
                  <c:v>0.2828709186380145</c:v>
                </c:pt>
                <c:pt idx="13">
                  <c:v>0.42161749166804796</c:v>
                </c:pt>
                <c:pt idx="14">
                  <c:v>0.62791906753711402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017920"/>
        <c:axId val="682019456"/>
      </c:lineChart>
      <c:catAx>
        <c:axId val="68201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2019456"/>
        <c:crosses val="autoZero"/>
        <c:auto val="1"/>
        <c:lblAlgn val="ctr"/>
        <c:lblOffset val="100"/>
        <c:noMultiLvlLbl val="0"/>
      </c:catAx>
      <c:valAx>
        <c:axId val="68201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Natural Gas Savings</a:t>
                </a:r>
                <a:r>
                  <a:rPr lang="en-US" sz="14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(MM Therms)</a:t>
                </a:r>
                <a:endParaRPr lang="en-US" sz="14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68201792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3"/>
          <c:order val="0"/>
          <c:tx>
            <c:v>CalGreen</c:v>
          </c:tx>
          <c:spPr>
            <a:ln w="31750"/>
          </c:spPr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Summary!$F$18:$T$18</c:f>
              <c:numCache>
                <c:formatCode>0</c:formatCode>
                <c:ptCount val="15"/>
                <c:pt idx="0">
                  <c:v>0.80160089172887983</c:v>
                </c:pt>
                <c:pt idx="1">
                  <c:v>1.3679126535001789</c:v>
                </c:pt>
                <c:pt idx="2">
                  <c:v>2.7614394006524616</c:v>
                </c:pt>
                <c:pt idx="3">
                  <c:v>4.3975367087101036</c:v>
                </c:pt>
                <c:pt idx="4">
                  <c:v>6.0213990690764829</c:v>
                </c:pt>
                <c:pt idx="5">
                  <c:v>7.1653946179643375</c:v>
                </c:pt>
                <c:pt idx="6">
                  <c:v>8.3012843722728302</c:v>
                </c:pt>
                <c:pt idx="7">
                  <c:v>9.429691220446438</c:v>
                </c:pt>
                <c:pt idx="8">
                  <c:v>10.886171474546765</c:v>
                </c:pt>
                <c:pt idx="9">
                  <c:v>12.336533044274203</c:v>
                </c:pt>
                <c:pt idx="10">
                  <c:v>13.78146098966271</c:v>
                </c:pt>
                <c:pt idx="11">
                  <c:v>15.869669257848852</c:v>
                </c:pt>
                <c:pt idx="12">
                  <c:v>17.529023977502959</c:v>
                </c:pt>
                <c:pt idx="13">
                  <c:v>19.295592084290242</c:v>
                </c:pt>
                <c:pt idx="14">
                  <c:v>19.295592084290242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Summary!$C$15</c:f>
              <c:strCache>
                <c:ptCount val="1"/>
                <c:pt idx="0">
                  <c:v>Building Standards</c:v>
                </c:pt>
              </c:strCache>
            </c:strRef>
          </c:tx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Summary!$F$15:$T$15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157.51961882479679</c:v>
                </c:pt>
                <c:pt idx="3">
                  <c:v>398.59545486016106</c:v>
                </c:pt>
                <c:pt idx="4">
                  <c:v>651.35659353032065</c:v>
                </c:pt>
                <c:pt idx="5">
                  <c:v>1060.5825810008182</c:v>
                </c:pt>
                <c:pt idx="6">
                  <c:v>1597.6848583130175</c:v>
                </c:pt>
                <c:pt idx="7">
                  <c:v>2122.3859915176108</c:v>
                </c:pt>
                <c:pt idx="8">
                  <c:v>2697.2273853698935</c:v>
                </c:pt>
                <c:pt idx="9">
                  <c:v>3275.8195798605771</c:v>
                </c:pt>
                <c:pt idx="10">
                  <c:v>3861.8484047341462</c:v>
                </c:pt>
                <c:pt idx="11">
                  <c:v>4506.958425378939</c:v>
                </c:pt>
                <c:pt idx="12">
                  <c:v>5153.7633981988765</c:v>
                </c:pt>
                <c:pt idx="13">
                  <c:v>5801.8689956823837</c:v>
                </c:pt>
                <c:pt idx="14">
                  <c:v>6638.4758074761648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Summary!$C$16</c:f>
              <c:strCache>
                <c:ptCount val="1"/>
                <c:pt idx="0">
                  <c:v>Appliance Regulations</c:v>
                </c:pt>
              </c:strCache>
            </c:strRef>
          </c:tx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Summary!$F$16:$T$16</c:f>
              <c:numCache>
                <c:formatCode>0</c:formatCode>
                <c:ptCount val="15"/>
                <c:pt idx="0">
                  <c:v>92</c:v>
                </c:pt>
                <c:pt idx="1">
                  <c:v>242</c:v>
                </c:pt>
                <c:pt idx="2">
                  <c:v>502</c:v>
                </c:pt>
                <c:pt idx="3">
                  <c:v>851</c:v>
                </c:pt>
                <c:pt idx="4">
                  <c:v>1200</c:v>
                </c:pt>
                <c:pt idx="5">
                  <c:v>1848</c:v>
                </c:pt>
                <c:pt idx="6">
                  <c:v>2630.4855647305358</c:v>
                </c:pt>
                <c:pt idx="7">
                  <c:v>3410.9711294610697</c:v>
                </c:pt>
                <c:pt idx="8">
                  <c:v>4190.45669419161</c:v>
                </c:pt>
                <c:pt idx="9">
                  <c:v>5365.0230089221404</c:v>
                </c:pt>
                <c:pt idx="10">
                  <c:v>6554.2893236526797</c:v>
                </c:pt>
                <c:pt idx="11">
                  <c:v>7741.55563838322</c:v>
                </c:pt>
                <c:pt idx="12">
                  <c:v>9424.34</c:v>
                </c:pt>
                <c:pt idx="13">
                  <c:v>11134.130000000001</c:v>
                </c:pt>
                <c:pt idx="14">
                  <c:v>12864.53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Summary!$C$17</c:f>
              <c:strCache>
                <c:ptCount val="1"/>
                <c:pt idx="0">
                  <c:v>Federal Appliances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Summary!$F$9:$T$9</c:f>
              <c:numCache>
                <c:formatCode>General</c:formatCod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</c:numCache>
            </c:numRef>
          </c:cat>
          <c:val>
            <c:numRef>
              <c:f>Summary!$F$17:$T$17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22.888800000000003</c:v>
                </c:pt>
                <c:pt idx="10">
                  <c:v>550.9606500000001</c:v>
                </c:pt>
                <c:pt idx="11">
                  <c:v>1243.8135000000002</c:v>
                </c:pt>
                <c:pt idx="12">
                  <c:v>2102.9681700000006</c:v>
                </c:pt>
                <c:pt idx="13">
                  <c:v>2980.7582400000001</c:v>
                </c:pt>
                <c:pt idx="14">
                  <c:v>3905.6325300000008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37920"/>
        <c:axId val="723943808"/>
      </c:lineChart>
      <c:catAx>
        <c:axId val="72393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23943808"/>
        <c:crosses val="autoZero"/>
        <c:auto val="1"/>
        <c:lblAlgn val="ctr"/>
        <c:lblOffset val="100"/>
        <c:noMultiLvlLbl val="0"/>
      </c:catAx>
      <c:valAx>
        <c:axId val="723943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Electricity Savings (GWh)</a:t>
                </a:r>
              </a:p>
            </c:rich>
          </c:tx>
          <c:layout>
            <c:manualLayout>
              <c:xMode val="edge"/>
              <c:yMode val="edge"/>
              <c:x val="5.8591551375102191E-2"/>
              <c:y val="0.255853436183907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72393792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</c:plotArea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106" workbookViewId="0" zoomToFit="1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0.8837</cdr:x>
      <cdr:y>0.47289</cdr:y>
    </cdr:from>
    <cdr:to>
      <cdr:x>0.90385</cdr:x>
      <cdr:y>0.64817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7659691" y="2976577"/>
          <a:ext cx="174622" cy="1103298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0.88279</cdr:x>
      <cdr:y>0.25347</cdr:y>
    </cdr:from>
    <cdr:to>
      <cdr:x>0.90201</cdr:x>
      <cdr:y>0.47163</cdr:y>
    </cdr:to>
    <cdr:sp macro="" textlink="">
      <cdr:nvSpPr>
        <cdr:cNvPr id="3" name="Right Brace 2"/>
        <cdr:cNvSpPr/>
      </cdr:nvSpPr>
      <cdr:spPr>
        <a:xfrm xmlns:a="http://schemas.openxmlformats.org/drawingml/2006/main">
          <a:off x="7651803" y="1595438"/>
          <a:ext cx="166635" cy="1373208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0.89962</cdr:x>
      <cdr:y>0.27738</cdr:y>
    </cdr:from>
    <cdr:to>
      <cdr:x>1</cdr:x>
      <cdr:y>0.50316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797680" y="1745935"/>
          <a:ext cx="870070" cy="1421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Non-Utility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Programs: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Electricity  Savings from non-utility programs.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0.89852</cdr:x>
      <cdr:y>0.48237</cdr:y>
    </cdr:from>
    <cdr:to>
      <cdr:x>0.99908</cdr:x>
      <cdr:y>0.62799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88147" y="3036248"/>
          <a:ext cx="871629" cy="916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Utility Programs: 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Electricity s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avings from utility programs.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0.85606</cdr:x>
      <cdr:y>0.14045</cdr:y>
    </cdr:from>
    <cdr:to>
      <cdr:x>0.88736</cdr:x>
      <cdr:y>0.16141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7420114" y="884069"/>
          <a:ext cx="271301" cy="131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0.87557</cdr:x>
      <cdr:y>0.15557</cdr:y>
    </cdr:from>
    <cdr:to>
      <cdr:x>0.99451</cdr:x>
      <cdr:y>0.21306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589183" y="979217"/>
          <a:ext cx="1030942" cy="361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SB 350 Doubling Goal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0.8659</cdr:x>
      <cdr:y>0.39372</cdr:y>
    </cdr:from>
    <cdr:to>
      <cdr:x>1</cdr:x>
      <cdr:y>0.54679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00488" y="2477667"/>
          <a:ext cx="1161563" cy="963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Non-Utility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Programs: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Electricity savings from non-utility programs.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0.8642</cdr:x>
      <cdr:y>0.66768</cdr:y>
    </cdr:from>
    <cdr:to>
      <cdr:x>0.99173</cdr:x>
      <cdr:y>0.7986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485751" y="4201708"/>
          <a:ext cx="1104671" cy="823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Utility Programs: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Electricity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savings from utility programs.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</cdr:x>
      <cdr:y>0.32938</cdr:y>
    </cdr:from>
    <cdr:to>
      <cdr:x>0.86753</cdr:x>
      <cdr:y>0.61794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7277432" y="2070652"/>
          <a:ext cx="238509" cy="1814028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0.84333</cdr:x>
      <cdr:y>0.61913</cdr:y>
    </cdr:from>
    <cdr:to>
      <cdr:x>0.86556</cdr:x>
      <cdr:y>0.85099</cdr:y>
    </cdr:to>
    <cdr:sp macro="" textlink="">
      <cdr:nvSpPr>
        <cdr:cNvPr id="5" name="Right Brace 4"/>
        <cdr:cNvSpPr/>
      </cdr:nvSpPr>
      <cdr:spPr>
        <a:xfrm xmlns:a="http://schemas.openxmlformats.org/drawingml/2006/main">
          <a:off x="7318699" y="3898712"/>
          <a:ext cx="192886" cy="1460067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0.19134</cdr:y>
    </cdr:from>
    <cdr:to>
      <cdr:x>0.87803</cdr:x>
      <cdr:y>0.24969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7054366" y="1202843"/>
          <a:ext cx="552565" cy="36681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0.813</cdr:x>
      <cdr:y>0.24693</cdr:y>
    </cdr:from>
    <cdr:to>
      <cdr:x>1</cdr:x>
      <cdr:y>0.28752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042247" y="1553951"/>
          <a:ext cx="1619804" cy="255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SB 350 Doubling Goal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0.88979</cdr:x>
      <cdr:y>0.24735</cdr:y>
    </cdr:from>
    <cdr:to>
      <cdr:x>1</cdr:x>
      <cdr:y>0.40041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707406" y="1556555"/>
          <a:ext cx="954645" cy="963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Non-Utility</a:t>
          </a:r>
          <a:r>
            <a:rPr lang="en-US" sz="800" b="1" baseline="0">
              <a:latin typeface="Arial" panose="020B0604020202020204" pitchFamily="34" charset="0"/>
              <a:cs typeface="Arial" panose="020B0604020202020204" pitchFamily="34" charset="0"/>
            </a:rPr>
            <a:t> Programs: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Natural gas savings from non-utility programs.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0.89514</cdr:x>
      <cdr:y>0.49122</cdr:y>
    </cdr:from>
    <cdr:to>
      <cdr:x>1</cdr:x>
      <cdr:y>0.62215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753747" y="3091270"/>
          <a:ext cx="908304" cy="823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Utility Programs: 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Natural gas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savings from utility programs.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0.875</cdr:x>
      <cdr:y>0.4361</cdr:y>
    </cdr:from>
    <cdr:to>
      <cdr:x>0.89675</cdr:x>
      <cdr:y>0.66052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7580658" y="2741543"/>
          <a:ext cx="188429" cy="1410816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0.87156</cdr:x>
      <cdr:y>0.14493</cdr:y>
    </cdr:from>
    <cdr:to>
      <cdr:x>0.89736</cdr:x>
      <cdr:y>0.43478</cdr:y>
    </cdr:to>
    <cdr:sp macro="" textlink="">
      <cdr:nvSpPr>
        <cdr:cNvPr id="5" name="Right Brace 4"/>
        <cdr:cNvSpPr/>
      </cdr:nvSpPr>
      <cdr:spPr>
        <a:xfrm xmlns:a="http://schemas.openxmlformats.org/drawingml/2006/main">
          <a:off x="7550855" y="911087"/>
          <a:ext cx="223521" cy="1822174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0.61013</cdr:x>
      <cdr:y>0.313</cdr:y>
    </cdr:from>
    <cdr:to>
      <cdr:x>0.72531</cdr:x>
      <cdr:y>0.38311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5285919" y="1967690"/>
          <a:ext cx="997875" cy="44074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0.47331</cdr:x>
      <cdr:y>0.29391</cdr:y>
    </cdr:from>
    <cdr:to>
      <cdr:x>0.64474</cdr:x>
      <cdr:y>0.3345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100591" y="1847634"/>
          <a:ext cx="1485202" cy="255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SB 350 Doubling Goal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0.859</cdr:x>
      <cdr:y>0.27982</cdr:y>
    </cdr:from>
    <cdr:to>
      <cdr:x>0.99238</cdr:x>
      <cdr:y>0.43042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38159" y="1759113"/>
          <a:ext cx="1154950" cy="946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Non-Utility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Programs: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Natural gas savings from non-utility programs.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0.861</cdr:x>
      <cdr:y>0.58293</cdr:y>
    </cdr:from>
    <cdr:to>
      <cdr:x>0.99738</cdr:x>
      <cdr:y>0.69048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455477" y="3664594"/>
          <a:ext cx="1180927" cy="676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Utility Programs: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Natural gas 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savings from utility programs.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0.836</cdr:x>
      <cdr:y>0.14376</cdr:y>
    </cdr:from>
    <cdr:to>
      <cdr:x>0.864</cdr:x>
      <cdr:y>0.49559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7246239" y="904888"/>
          <a:ext cx="242697" cy="2214550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0.83645</cdr:x>
      <cdr:y>0.49433</cdr:y>
    </cdr:from>
    <cdr:to>
      <cdr:x>0.863</cdr:x>
      <cdr:y>0.76764</cdr:y>
    </cdr:to>
    <cdr:sp macro="" textlink="">
      <cdr:nvSpPr>
        <cdr:cNvPr id="5" name="Right Brace 4"/>
        <cdr:cNvSpPr/>
      </cdr:nvSpPr>
      <cdr:spPr>
        <a:xfrm xmlns:a="http://schemas.openxmlformats.org/drawingml/2006/main">
          <a:off x="7250139" y="3111500"/>
          <a:ext cx="230129" cy="1720362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0.50407</cdr:x>
      <cdr:y>0.38928</cdr:y>
    </cdr:from>
    <cdr:to>
      <cdr:x>0.61925</cdr:x>
      <cdr:y>0.45939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4369146" y="2450325"/>
          <a:ext cx="998352" cy="4413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0.41197</cdr:x>
      <cdr:y>0.34645</cdr:y>
    </cdr:from>
    <cdr:to>
      <cdr:x>0.5834</cdr:x>
      <cdr:y>0.38704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70849" y="2180690"/>
          <a:ext cx="1485912" cy="255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SB 350 Doubling Goal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0.8543</cdr:x>
      <cdr:y>0.23979</cdr:y>
    </cdr:from>
    <cdr:to>
      <cdr:x>0.87956</cdr:x>
      <cdr:y>0.55239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7401321" y="1507435"/>
          <a:ext cx="218843" cy="1965165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0.85524</cdr:x>
      <cdr:y>0.5511</cdr:y>
    </cdr:from>
    <cdr:to>
      <cdr:x>0.8805</cdr:x>
      <cdr:y>0.79459</cdr:y>
    </cdr:to>
    <cdr:sp macro="" textlink="">
      <cdr:nvSpPr>
        <cdr:cNvPr id="3" name="Right Brace 2"/>
        <cdr:cNvSpPr/>
      </cdr:nvSpPr>
      <cdr:spPr>
        <a:xfrm xmlns:a="http://schemas.openxmlformats.org/drawingml/2006/main">
          <a:off x="7408132" y="3468076"/>
          <a:ext cx="218804" cy="1532289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0.87576</cdr:x>
      <cdr:y>0.30941</cdr:y>
    </cdr:from>
    <cdr:to>
      <cdr:x>1</cdr:x>
      <cdr:y>0.48038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585882" y="1947105"/>
          <a:ext cx="1076169" cy="1075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Non-Utility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Programs: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Energy efficiency savings from non-utility programs.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0.875</cdr:x>
      <cdr:y>0.60517</cdr:y>
    </cdr:from>
    <cdr:to>
      <cdr:x>0.99821</cdr:x>
      <cdr:y>0.74774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579295" y="3808344"/>
          <a:ext cx="1067251" cy="89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Utility Programs: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Energy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efficiency savings from utility programs.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0.60041</cdr:x>
      <cdr:y>0.24245</cdr:y>
    </cdr:from>
    <cdr:to>
      <cdr:x>0.77162</cdr:x>
      <cdr:y>0.283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200753" y="1525734"/>
          <a:ext cx="1483030" cy="255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SB 350 Doubling Goal</a:t>
          </a:r>
        </a:p>
      </cdr:txBody>
    </cdr:sp>
  </cdr:relSizeAnchor>
  <cdr:relSizeAnchor xmlns:cdr="http://schemas.openxmlformats.org/drawingml/2006/chartDrawing">
    <cdr:from>
      <cdr:x>0.67011</cdr:x>
      <cdr:y>0.27124</cdr:y>
    </cdr:from>
    <cdr:to>
      <cdr:x>0.68755</cdr:x>
      <cdr:y>0.34153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5804551" y="1706911"/>
          <a:ext cx="151003" cy="44232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0.87691</cdr:x>
      <cdr:y>0.52166</cdr:y>
    </cdr:from>
    <cdr:to>
      <cdr:x>1</cdr:x>
      <cdr:y>0.70247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02941" y="3282787"/>
          <a:ext cx="1067251" cy="1137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Utility Programs: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Energy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efficiency savings from utility programs.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0.87869</cdr:x>
      <cdr:y>0.25128</cdr:y>
    </cdr:from>
    <cdr:to>
      <cdr:x>1</cdr:x>
      <cdr:y>0.42225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618446" y="1581312"/>
          <a:ext cx="1051746" cy="1075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Non-Utility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Programs: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Energy efficiency savings from non-utility programs.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0.86126</cdr:x>
      <cdr:y>0.2028</cdr:y>
    </cdr:from>
    <cdr:to>
      <cdr:x>0.88649</cdr:x>
      <cdr:y>0.49159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7458876" y="1274885"/>
          <a:ext cx="218502" cy="1815496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0.86197</cdr:x>
      <cdr:y>0.4903</cdr:y>
    </cdr:from>
    <cdr:to>
      <cdr:x>0.88462</cdr:x>
      <cdr:y>0.72419</cdr:y>
    </cdr:to>
    <cdr:sp macro="" textlink="">
      <cdr:nvSpPr>
        <cdr:cNvPr id="5" name="Right Brace 4"/>
        <cdr:cNvSpPr/>
      </cdr:nvSpPr>
      <cdr:spPr>
        <a:xfrm xmlns:a="http://schemas.openxmlformats.org/drawingml/2006/main">
          <a:off x="7473461" y="3085448"/>
          <a:ext cx="196335" cy="1471897"/>
        </a:xfrm>
        <a:prstGeom xmlns:a="http://schemas.openxmlformats.org/drawingml/2006/main" prst="rightBrace">
          <a:avLst>
            <a:gd name="adj1" fmla="val 19792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0.59835</cdr:x>
      <cdr:y>0.18789</cdr:y>
    </cdr:from>
    <cdr:to>
      <cdr:x>0.7694</cdr:x>
      <cdr:y>0.22844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187787" y="1182403"/>
          <a:ext cx="1483030" cy="255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SB 350 Doubling Goal</a:t>
          </a:r>
        </a:p>
      </cdr:txBody>
    </cdr:sp>
  </cdr:relSizeAnchor>
  <cdr:relSizeAnchor xmlns:cdr="http://schemas.openxmlformats.org/drawingml/2006/chartDrawing">
    <cdr:from>
      <cdr:x>0.71543</cdr:x>
      <cdr:y>0.22541</cdr:y>
    </cdr:from>
    <cdr:to>
      <cdr:x>0.73521</cdr:x>
      <cdr:y>0.26779</cdr:y>
    </cdr:to>
    <cdr:cxnSp macro="">
      <cdr:nvCxnSpPr>
        <cdr:cNvPr id="7" name="Straight Connector 6"/>
        <cdr:cNvCxnSpPr/>
      </cdr:nvCxnSpPr>
      <cdr:spPr>
        <a:xfrm xmlns:a="http://schemas.openxmlformats.org/drawingml/2006/main" flipH="1" flipV="1">
          <a:off x="6202936" y="1418493"/>
          <a:ext cx="171487" cy="2666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I127"/>
  <sheetViews>
    <sheetView tabSelected="1" zoomScale="90" zoomScaleNormal="90" workbookViewId="0">
      <selection activeCell="C5" sqref="C5"/>
    </sheetView>
  </sheetViews>
  <sheetFormatPr defaultRowHeight="15" x14ac:dyDescent="0.25"/>
  <cols>
    <col min="1" max="1" width="17.28515625" customWidth="1"/>
    <col min="2" max="2" width="26.42578125" bestFit="1" customWidth="1"/>
    <col min="3" max="3" width="29" bestFit="1" customWidth="1"/>
    <col min="4" max="4" width="17.140625" bestFit="1" customWidth="1"/>
    <col min="5" max="5" width="15.42578125" bestFit="1" customWidth="1"/>
    <col min="6" max="6" width="8.7109375" customWidth="1"/>
    <col min="7" max="7" width="8.85546875" customWidth="1"/>
    <col min="8" max="17" width="11.85546875" bestFit="1" customWidth="1"/>
    <col min="18" max="18" width="10.28515625" customWidth="1"/>
    <col min="19" max="19" width="10" customWidth="1"/>
    <col min="20" max="20" width="10.28515625" customWidth="1"/>
    <col min="21" max="21" width="13.28515625" customWidth="1"/>
    <col min="22" max="22" width="11.5703125" customWidth="1"/>
  </cols>
  <sheetData>
    <row r="1" spans="1:25" s="10" customFormat="1" ht="18.75" x14ac:dyDescent="0.3">
      <c r="A1" s="29" t="s">
        <v>48</v>
      </c>
      <c r="B1" s="29" t="s">
        <v>47</v>
      </c>
    </row>
    <row r="2" spans="1:25" ht="18.75" x14ac:dyDescent="0.3">
      <c r="A2" s="29" t="s">
        <v>49</v>
      </c>
      <c r="B2" s="29" t="s">
        <v>81</v>
      </c>
    </row>
    <row r="3" spans="1:25" ht="18.75" x14ac:dyDescent="0.3">
      <c r="A3" s="29"/>
      <c r="B3" s="29"/>
    </row>
    <row r="4" spans="1:25" ht="18.75" x14ac:dyDescent="0.3">
      <c r="A4" s="29" t="s">
        <v>45</v>
      </c>
      <c r="B4" s="30" t="s">
        <v>74</v>
      </c>
    </row>
    <row r="5" spans="1:25" ht="18.75" x14ac:dyDescent="0.3">
      <c r="A5" s="29" t="s">
        <v>46</v>
      </c>
      <c r="B5" s="32" t="s">
        <v>100</v>
      </c>
      <c r="C5" s="30" t="s">
        <v>97</v>
      </c>
    </row>
    <row r="6" spans="1:25" s="10" customFormat="1" ht="18.75" x14ac:dyDescent="0.3">
      <c r="A6" s="29"/>
      <c r="B6" s="31"/>
    </row>
    <row r="7" spans="1:25" ht="18.75" x14ac:dyDescent="0.3">
      <c r="B7" s="33" t="s">
        <v>80</v>
      </c>
    </row>
    <row r="9" spans="1:25" ht="18.75" x14ac:dyDescent="0.3">
      <c r="A9" s="11" t="s">
        <v>1</v>
      </c>
      <c r="B9" s="12" t="s">
        <v>12</v>
      </c>
      <c r="C9" s="12" t="s">
        <v>2</v>
      </c>
      <c r="D9" s="12" t="s">
        <v>22</v>
      </c>
      <c r="E9" s="13" t="s">
        <v>27</v>
      </c>
      <c r="F9" s="12">
        <v>2015</v>
      </c>
      <c r="G9" s="12">
        <v>2016</v>
      </c>
      <c r="H9" s="12">
        <v>2017</v>
      </c>
      <c r="I9" s="12">
        <v>2018</v>
      </c>
      <c r="J9" s="12">
        <v>2019</v>
      </c>
      <c r="K9" s="12">
        <v>2020</v>
      </c>
      <c r="L9" s="12">
        <v>2021</v>
      </c>
      <c r="M9" s="12">
        <v>2022</v>
      </c>
      <c r="N9" s="12">
        <v>2023</v>
      </c>
      <c r="O9" s="12">
        <v>2024</v>
      </c>
      <c r="P9" s="12">
        <v>2025</v>
      </c>
      <c r="Q9" s="12">
        <v>2026</v>
      </c>
      <c r="R9" s="14">
        <v>2027</v>
      </c>
      <c r="S9" s="14">
        <v>2028</v>
      </c>
      <c r="T9" s="14">
        <v>2029</v>
      </c>
      <c r="U9" s="93"/>
      <c r="V9" s="93"/>
      <c r="W9" s="93"/>
      <c r="X9" s="94"/>
    </row>
    <row r="10" spans="1:25" ht="18.75" x14ac:dyDescent="0.3">
      <c r="A10" s="15" t="s">
        <v>28</v>
      </c>
      <c r="B10" s="16"/>
      <c r="C10" s="16"/>
      <c r="D10" s="16"/>
      <c r="E10" s="16"/>
      <c r="F10" s="92" t="s">
        <v>75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4"/>
      <c r="V10" s="94"/>
      <c r="W10" s="94"/>
      <c r="X10" s="94"/>
    </row>
    <row r="11" spans="1:25" s="10" customFormat="1" ht="18.75" x14ac:dyDescent="0.3">
      <c r="A11" s="16"/>
      <c r="B11" s="21" t="s">
        <v>53</v>
      </c>
      <c r="C11" s="21"/>
      <c r="D11" s="21"/>
      <c r="E11" s="22" t="s">
        <v>0</v>
      </c>
      <c r="F11" s="23">
        <v>7285.9600993478198</v>
      </c>
      <c r="G11" s="23">
        <v>13463.505913580932</v>
      </c>
      <c r="H11" s="23">
        <v>19600.315639582805</v>
      </c>
      <c r="I11" s="23">
        <v>25108.513237948824</v>
      </c>
      <c r="J11" s="23">
        <v>30811.382504735851</v>
      </c>
      <c r="K11" s="23">
        <v>36017.745107556279</v>
      </c>
      <c r="L11" s="23">
        <v>41034.238621295844</v>
      </c>
      <c r="M11" s="23">
        <v>46044.164223844011</v>
      </c>
      <c r="N11" s="23">
        <v>51285.586436948812</v>
      </c>
      <c r="O11" s="23">
        <v>56661.756530054401</v>
      </c>
      <c r="P11" s="23">
        <v>62514.322053589567</v>
      </c>
      <c r="Q11" s="23">
        <v>67603.602496720399</v>
      </c>
      <c r="R11" s="23">
        <v>72692.882939851246</v>
      </c>
      <c r="S11" s="23">
        <v>77782.163382982078</v>
      </c>
      <c r="T11" s="23">
        <v>82871.443826112925</v>
      </c>
      <c r="U11" s="94"/>
      <c r="V11" s="94"/>
      <c r="W11" s="94"/>
      <c r="X11" s="94"/>
    </row>
    <row r="12" spans="1:25" x14ac:dyDescent="0.25">
      <c r="A12" s="18" t="s">
        <v>33</v>
      </c>
      <c r="B12" s="19" t="s">
        <v>34</v>
      </c>
      <c r="C12" s="19" t="s">
        <v>35</v>
      </c>
      <c r="D12" s="18" t="s">
        <v>31</v>
      </c>
      <c r="E12" s="18" t="s">
        <v>0</v>
      </c>
      <c r="F12" s="20">
        <f>EADproj!C5</f>
        <v>1427.0973999999999</v>
      </c>
      <c r="G12" s="20">
        <f>EADproj!D5</f>
        <v>2685.1149999999998</v>
      </c>
      <c r="H12" s="20">
        <f>EADproj!E5</f>
        <v>4179.1149999999998</v>
      </c>
      <c r="I12" s="20">
        <f>EADproj!F5</f>
        <v>5112.1771610924716</v>
      </c>
      <c r="J12" s="20">
        <f>EADproj!G5</f>
        <v>6168.6359921419362</v>
      </c>
      <c r="K12" s="20">
        <f>EADproj!H5</f>
        <v>7230.0995922311458</v>
      </c>
      <c r="L12" s="20">
        <f>EADproj!I5</f>
        <v>8372.7409954612594</v>
      </c>
      <c r="M12" s="20">
        <f>EADproj!J5</f>
        <v>9550.0829801493637</v>
      </c>
      <c r="N12" s="20">
        <f>EADproj!K5</f>
        <v>10767.723584347605</v>
      </c>
      <c r="O12" s="20">
        <f>EADproj!L5</f>
        <v>12052.151219237916</v>
      </c>
      <c r="P12" s="20">
        <f>EADproj!M5</f>
        <v>13384.995416358743</v>
      </c>
      <c r="Q12" s="20">
        <f>EADproj!N5</f>
        <v>14747.868322702325</v>
      </c>
      <c r="R12" s="20">
        <f>EADproj!O5</f>
        <v>16145.024682038709</v>
      </c>
      <c r="S12" s="20">
        <f>EADproj!P5</f>
        <v>17580.433671131126</v>
      </c>
      <c r="T12" s="20">
        <f>EADproj!Q5</f>
        <v>19050.025977779445</v>
      </c>
      <c r="U12" s="94"/>
      <c r="V12" s="95"/>
      <c r="W12" s="94"/>
      <c r="X12" s="94"/>
    </row>
    <row r="13" spans="1:25" x14ac:dyDescent="0.25">
      <c r="A13" s="18" t="s">
        <v>36</v>
      </c>
      <c r="B13" s="19" t="s">
        <v>34</v>
      </c>
      <c r="C13" s="19" t="s">
        <v>37</v>
      </c>
      <c r="D13" s="18" t="s">
        <v>31</v>
      </c>
      <c r="E13" s="18" t="s">
        <v>0</v>
      </c>
      <c r="F13" s="20">
        <f>EADproj!C6</f>
        <v>596</v>
      </c>
      <c r="G13" s="20">
        <f>EADproj!D6</f>
        <v>1190</v>
      </c>
      <c r="H13" s="20">
        <f>EADproj!E6</f>
        <v>1790</v>
      </c>
      <c r="I13" s="20">
        <f>EADproj!F6</f>
        <v>2360.3719999999998</v>
      </c>
      <c r="J13" s="20">
        <f>EADproj!G6</f>
        <v>2945.2339999999999</v>
      </c>
      <c r="K13" s="20">
        <f>EADproj!H6</f>
        <v>3501.1579999999999</v>
      </c>
      <c r="L13" s="20">
        <f>EADproj!I6</f>
        <v>4069.058</v>
      </c>
      <c r="M13" s="20">
        <f>EADproj!J6</f>
        <v>4645.0219999999999</v>
      </c>
      <c r="N13" s="20">
        <f>EADproj!K6</f>
        <v>5232.0140000000001</v>
      </c>
      <c r="O13" s="20">
        <f>EADproj!L6</f>
        <v>5821.933</v>
      </c>
      <c r="P13" s="20">
        <f>EADproj!M6</f>
        <v>6405.5129999999999</v>
      </c>
      <c r="Q13" s="20">
        <f>EADproj!N6</f>
        <v>6976.7640000000001</v>
      </c>
      <c r="R13" s="20">
        <f>EADproj!O6</f>
        <v>7519.5349999999999</v>
      </c>
      <c r="S13" s="20">
        <f>EADproj!P6</f>
        <v>8041.5349999999999</v>
      </c>
      <c r="T13" s="20">
        <f>EADproj!Q6</f>
        <v>8539.5349999999999</v>
      </c>
      <c r="U13" s="94"/>
      <c r="V13" s="95"/>
      <c r="W13" s="94"/>
      <c r="X13" s="94"/>
    </row>
    <row r="14" spans="1:25" x14ac:dyDescent="0.25">
      <c r="A14" s="24"/>
      <c r="B14" s="24" t="s">
        <v>44</v>
      </c>
      <c r="C14" s="24" t="s">
        <v>52</v>
      </c>
      <c r="D14" s="24" t="s">
        <v>19</v>
      </c>
      <c r="E14" s="24" t="s">
        <v>0</v>
      </c>
      <c r="F14" s="25">
        <f>SUM(F12+F13)</f>
        <v>2023.0973999999999</v>
      </c>
      <c r="G14" s="25">
        <f t="shared" ref="G14:L14" si="0">SUM(G12+G13)</f>
        <v>3875.1149999999998</v>
      </c>
      <c r="H14" s="25">
        <f t="shared" si="0"/>
        <v>5969.1149999999998</v>
      </c>
      <c r="I14" s="25">
        <f t="shared" si="0"/>
        <v>7472.549161092471</v>
      </c>
      <c r="J14" s="25">
        <f t="shared" si="0"/>
        <v>9113.8699921419357</v>
      </c>
      <c r="K14" s="25">
        <f t="shared" si="0"/>
        <v>10731.257592231146</v>
      </c>
      <c r="L14" s="25">
        <f t="shared" si="0"/>
        <v>12441.79899546126</v>
      </c>
      <c r="M14" s="25">
        <f t="shared" ref="M14" si="1">SUM(M12+M13)</f>
        <v>14195.104980149365</v>
      </c>
      <c r="N14" s="25">
        <f t="shared" ref="N14" si="2">SUM(N12+N13)</f>
        <v>15999.737584347604</v>
      </c>
      <c r="O14" s="25">
        <f t="shared" ref="O14" si="3">SUM(O12+O13)</f>
        <v>17874.084219237917</v>
      </c>
      <c r="P14" s="25">
        <f t="shared" ref="P14" si="4">SUM(P12+P13)</f>
        <v>19790.508416358742</v>
      </c>
      <c r="Q14" s="25">
        <f t="shared" ref="Q14:R14" si="5">SUM(Q12+Q13)</f>
        <v>21724.632322702324</v>
      </c>
      <c r="R14" s="25">
        <f t="shared" si="5"/>
        <v>23664.559682038707</v>
      </c>
      <c r="S14" s="25">
        <f t="shared" ref="S14" si="6">SUM(S12+S13)</f>
        <v>25621.968671131126</v>
      </c>
      <c r="T14" s="25">
        <f t="shared" ref="T14" si="7">SUM(T12+T13)</f>
        <v>27589.560977779445</v>
      </c>
      <c r="U14" s="94"/>
      <c r="V14" s="95"/>
      <c r="W14" s="94"/>
      <c r="X14" s="94"/>
    </row>
    <row r="15" spans="1:25" x14ac:dyDescent="0.25">
      <c r="B15" s="2" t="s">
        <v>6</v>
      </c>
      <c r="C15" s="59" t="s">
        <v>32</v>
      </c>
      <c r="D15" s="1" t="s">
        <v>19</v>
      </c>
      <c r="E15" s="8" t="s">
        <v>0</v>
      </c>
      <c r="F15" s="80">
        <v>0</v>
      </c>
      <c r="G15" s="80">
        <v>0</v>
      </c>
      <c r="H15" s="80">
        <v>157.51961882479679</v>
      </c>
      <c r="I15" s="80">
        <v>398.59545486016106</v>
      </c>
      <c r="J15" s="80">
        <v>651.35659353032065</v>
      </c>
      <c r="K15" s="80">
        <v>1060.5825810008182</v>
      </c>
      <c r="L15" s="80">
        <v>1597.6848583130175</v>
      </c>
      <c r="M15" s="80">
        <v>2122.3859915176108</v>
      </c>
      <c r="N15" s="80">
        <v>2697.2273853698935</v>
      </c>
      <c r="O15" s="80">
        <v>3275.8195798605771</v>
      </c>
      <c r="P15" s="80">
        <v>3861.8484047341462</v>
      </c>
      <c r="Q15" s="80">
        <v>4506.958425378939</v>
      </c>
      <c r="R15" s="80">
        <v>5153.7633981988765</v>
      </c>
      <c r="S15" s="80">
        <v>5801.8689956823837</v>
      </c>
      <c r="T15" s="80">
        <v>6638.4758074761648</v>
      </c>
      <c r="U15" s="96"/>
      <c r="V15" s="97"/>
      <c r="W15" s="94"/>
      <c r="X15" s="94"/>
    </row>
    <row r="16" spans="1:25" x14ac:dyDescent="0.25">
      <c r="B16" s="2" t="s">
        <v>6</v>
      </c>
      <c r="C16" s="59" t="s">
        <v>73</v>
      </c>
      <c r="D16" s="1" t="s">
        <v>19</v>
      </c>
      <c r="E16" s="8" t="s">
        <v>0</v>
      </c>
      <c r="F16" s="80">
        <v>92</v>
      </c>
      <c r="G16" s="80">
        <v>242</v>
      </c>
      <c r="H16" s="80">
        <v>502</v>
      </c>
      <c r="I16" s="80">
        <v>851</v>
      </c>
      <c r="J16" s="80">
        <v>1200</v>
      </c>
      <c r="K16" s="80">
        <v>1848</v>
      </c>
      <c r="L16" s="80">
        <v>2630.4855647305358</v>
      </c>
      <c r="M16" s="80">
        <v>3410.9711294610697</v>
      </c>
      <c r="N16" s="80">
        <v>4190.45669419161</v>
      </c>
      <c r="O16" s="80">
        <v>5365.0230089221404</v>
      </c>
      <c r="P16" s="80">
        <v>6554.2893236526797</v>
      </c>
      <c r="Q16" s="80">
        <v>7741.55563838322</v>
      </c>
      <c r="R16" s="80">
        <v>9424.34</v>
      </c>
      <c r="S16" s="80">
        <v>11134.130000000001</v>
      </c>
      <c r="T16" s="80">
        <v>12864.53</v>
      </c>
      <c r="U16" s="96"/>
      <c r="V16" s="97"/>
      <c r="W16" s="94"/>
      <c r="X16" s="94"/>
      <c r="Y16" t="s">
        <v>83</v>
      </c>
    </row>
    <row r="17" spans="2:35" x14ac:dyDescent="0.25">
      <c r="B17" s="2" t="s">
        <v>6</v>
      </c>
      <c r="C17" t="s">
        <v>14</v>
      </c>
      <c r="D17" s="1" t="s">
        <v>19</v>
      </c>
      <c r="E17" s="8" t="s">
        <v>0</v>
      </c>
      <c r="F17" s="81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22.888800000000003</v>
      </c>
      <c r="P17" s="82">
        <v>550.9606500000001</v>
      </c>
      <c r="Q17" s="82">
        <v>1243.8135000000002</v>
      </c>
      <c r="R17" s="82">
        <v>2102.9681700000006</v>
      </c>
      <c r="S17" s="82">
        <v>2980.7582400000001</v>
      </c>
      <c r="T17" s="82">
        <v>3905.6325300000008</v>
      </c>
      <c r="U17" s="96"/>
      <c r="V17" s="97"/>
      <c r="W17" s="94"/>
      <c r="X17" s="94"/>
    </row>
    <row r="18" spans="2:35" x14ac:dyDescent="0.25">
      <c r="B18" s="2" t="s">
        <v>6</v>
      </c>
      <c r="C18" t="s">
        <v>15</v>
      </c>
      <c r="D18" s="1" t="s">
        <v>19</v>
      </c>
      <c r="E18" s="8" t="s">
        <v>0</v>
      </c>
      <c r="F18" s="80">
        <v>0.80160089172887983</v>
      </c>
      <c r="G18" s="80">
        <v>1.3679126535001789</v>
      </c>
      <c r="H18" s="80">
        <v>2.7614394006524616</v>
      </c>
      <c r="I18" s="80">
        <v>4.3975367087101036</v>
      </c>
      <c r="J18" s="80">
        <v>6.0213990690764829</v>
      </c>
      <c r="K18" s="80">
        <v>7.1653946179643375</v>
      </c>
      <c r="L18" s="80">
        <v>8.3012843722728302</v>
      </c>
      <c r="M18" s="80">
        <v>9.429691220446438</v>
      </c>
      <c r="N18" s="80">
        <v>10.886171474546765</v>
      </c>
      <c r="O18" s="80">
        <v>12.336533044274203</v>
      </c>
      <c r="P18" s="80">
        <v>13.78146098966271</v>
      </c>
      <c r="Q18" s="80">
        <v>15.869669257848852</v>
      </c>
      <c r="R18" s="80">
        <v>17.529023977502959</v>
      </c>
      <c r="S18" s="80">
        <v>19.295592084290242</v>
      </c>
      <c r="T18" s="80">
        <v>19.295592084290242</v>
      </c>
      <c r="U18" s="96"/>
      <c r="V18" s="97"/>
      <c r="W18" s="94"/>
      <c r="X18" s="94"/>
    </row>
    <row r="19" spans="2:35" x14ac:dyDescent="0.25">
      <c r="B19" s="1" t="s">
        <v>6</v>
      </c>
      <c r="C19" s="60" t="s">
        <v>8</v>
      </c>
      <c r="D19" s="1" t="s">
        <v>19</v>
      </c>
      <c r="E19" s="8" t="s">
        <v>0</v>
      </c>
      <c r="F19" s="80">
        <v>0</v>
      </c>
      <c r="G19" s="80">
        <v>0</v>
      </c>
      <c r="H19" s="80">
        <v>10.705169063676934</v>
      </c>
      <c r="I19" s="80">
        <v>26.098681047243922</v>
      </c>
      <c r="J19" s="80">
        <v>41.924408877316068</v>
      </c>
      <c r="K19" s="80">
        <v>64.096295266380437</v>
      </c>
      <c r="L19" s="80">
        <v>88.559898687972492</v>
      </c>
      <c r="M19" s="80">
        <v>112.27985651747852</v>
      </c>
      <c r="N19" s="80">
        <v>138.39497206485811</v>
      </c>
      <c r="O19" s="80">
        <v>164.59719725334548</v>
      </c>
      <c r="P19" s="80">
        <v>191.08168605508689</v>
      </c>
      <c r="Q19" s="80">
        <v>220.44087070714986</v>
      </c>
      <c r="R19" s="80">
        <v>249.81494212726301</v>
      </c>
      <c r="S19" s="80">
        <v>279.19295678298477</v>
      </c>
      <c r="T19" s="80">
        <v>317.94296345116879</v>
      </c>
      <c r="U19" s="96"/>
      <c r="V19" s="97"/>
      <c r="W19" s="94"/>
      <c r="X19" s="94"/>
    </row>
    <row r="20" spans="2:35" x14ac:dyDescent="0.25">
      <c r="B20" s="1" t="s">
        <v>4</v>
      </c>
      <c r="C20" s="60" t="s">
        <v>16</v>
      </c>
      <c r="D20" s="1" t="s">
        <v>19</v>
      </c>
      <c r="E20" s="8" t="s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4.4373115401321046</v>
      </c>
      <c r="M20" s="80">
        <v>8.8746230802642092</v>
      </c>
      <c r="N20" s="80">
        <v>13.311934620396315</v>
      </c>
      <c r="O20" s="80">
        <v>17.558441764302735</v>
      </c>
      <c r="P20" s="80">
        <v>21.804948908209159</v>
      </c>
      <c r="Q20" s="80">
        <v>26.051456052115583</v>
      </c>
      <c r="R20" s="80">
        <v>30.202560997909167</v>
      </c>
      <c r="S20" s="80">
        <v>34.353665943702751</v>
      </c>
      <c r="T20" s="80">
        <v>38.327278427891052</v>
      </c>
      <c r="U20" s="96"/>
      <c r="V20" s="97"/>
      <c r="W20" s="94"/>
      <c r="X20" s="94"/>
    </row>
    <row r="21" spans="2:35" x14ac:dyDescent="0.25">
      <c r="B21" s="1" t="s">
        <v>4</v>
      </c>
      <c r="C21" s="60" t="s">
        <v>25</v>
      </c>
      <c r="D21" s="1" t="s">
        <v>21</v>
      </c>
      <c r="E21" s="8" t="s">
        <v>0</v>
      </c>
      <c r="F21" s="58">
        <v>149.37698198863524</v>
      </c>
      <c r="G21" s="58">
        <v>298.75396397727047</v>
      </c>
      <c r="H21" s="58">
        <v>448.13094596590571</v>
      </c>
      <c r="I21" s="58">
        <v>591.08471772902965</v>
      </c>
      <c r="J21" s="58">
        <v>719.10079129329006</v>
      </c>
      <c r="K21" s="58">
        <v>833.67293647857321</v>
      </c>
      <c r="L21" s="58">
        <v>932.93394101002127</v>
      </c>
      <c r="M21" s="58">
        <v>1021.947684577049</v>
      </c>
      <c r="N21" s="58">
        <v>1095.7638139965529</v>
      </c>
      <c r="O21" s="58">
        <v>1159.673859478499</v>
      </c>
      <c r="P21" s="58">
        <v>1210.4597329491123</v>
      </c>
      <c r="Q21" s="58">
        <v>1254.8114229611176</v>
      </c>
      <c r="R21" s="58">
        <v>1293.1669545101408</v>
      </c>
      <c r="S21" s="58">
        <v>1327.0091348484884</v>
      </c>
      <c r="T21" s="58">
        <v>1357.3868070251829</v>
      </c>
      <c r="U21" s="96"/>
      <c r="V21" s="97"/>
      <c r="W21" s="94"/>
      <c r="X21" s="94"/>
    </row>
    <row r="22" spans="2:35" x14ac:dyDescent="0.25">
      <c r="B22" s="1" t="s">
        <v>4</v>
      </c>
      <c r="C22" s="60" t="s">
        <v>26</v>
      </c>
      <c r="D22" s="1" t="s">
        <v>20</v>
      </c>
      <c r="E22" s="8" t="s">
        <v>0</v>
      </c>
      <c r="F22" s="82">
        <v>44.318742527999994</v>
      </c>
      <c r="G22" s="82">
        <v>88.637485055999989</v>
      </c>
      <c r="H22" s="82">
        <v>132.95622758399998</v>
      </c>
      <c r="I22" s="82">
        <v>175.369264183296</v>
      </c>
      <c r="J22" s="82">
        <v>217.78230078259199</v>
      </c>
      <c r="K22" s="82">
        <v>260.19533738188801</v>
      </c>
      <c r="L22" s="82">
        <v>301.65552101683193</v>
      </c>
      <c r="M22" s="82">
        <v>343.11570465177596</v>
      </c>
      <c r="N22" s="82">
        <v>382.80313858559987</v>
      </c>
      <c r="O22" s="82">
        <v>422.01414603724788</v>
      </c>
      <c r="P22" s="82">
        <v>459.45240378777589</v>
      </c>
      <c r="Q22" s="82">
        <v>496.89066153830385</v>
      </c>
      <c r="R22" s="82">
        <v>534.09070604774388</v>
      </c>
      <c r="S22" s="82">
        <v>571.29075055718386</v>
      </c>
      <c r="T22" s="82">
        <v>608.49079506662395</v>
      </c>
      <c r="U22" s="96"/>
      <c r="V22" s="97"/>
      <c r="W22" s="94"/>
      <c r="X22" s="94"/>
    </row>
    <row r="23" spans="2:35" x14ac:dyDescent="0.25">
      <c r="B23" s="1" t="s">
        <v>4</v>
      </c>
      <c r="C23" s="60" t="s">
        <v>24</v>
      </c>
      <c r="D23" s="1" t="s">
        <v>19</v>
      </c>
      <c r="E23" s="8" t="s">
        <v>0</v>
      </c>
      <c r="F23" s="83">
        <v>27.235693490622658</v>
      </c>
      <c r="G23" s="83">
        <v>54.471386981245317</v>
      </c>
      <c r="H23" s="83">
        <v>81.707080471867982</v>
      </c>
      <c r="I23" s="83">
        <v>107.77163914239387</v>
      </c>
      <c r="J23" s="83">
        <v>133.83619781291972</v>
      </c>
      <c r="K23" s="83">
        <v>159.9007564834456</v>
      </c>
      <c r="L23" s="83">
        <v>185.3797477439231</v>
      </c>
      <c r="M23" s="83">
        <v>210.8587390044006</v>
      </c>
      <c r="N23" s="83">
        <v>235.24830252525319</v>
      </c>
      <c r="O23" s="83">
        <v>259.34508234108159</v>
      </c>
      <c r="P23" s="83">
        <v>282.35243441728511</v>
      </c>
      <c r="Q23" s="83">
        <v>305.35978649348863</v>
      </c>
      <c r="R23" s="83">
        <v>328.22074671718002</v>
      </c>
      <c r="S23" s="83">
        <v>351.08170694087141</v>
      </c>
      <c r="T23" s="83">
        <v>373.94266716456286</v>
      </c>
      <c r="U23" s="96"/>
      <c r="V23" s="97"/>
      <c r="W23" s="94"/>
      <c r="X23" s="94"/>
    </row>
    <row r="24" spans="2:35" x14ac:dyDescent="0.25">
      <c r="B24" s="1" t="s">
        <v>4</v>
      </c>
      <c r="C24" s="60" t="s">
        <v>55</v>
      </c>
      <c r="D24" s="64" t="s">
        <v>21</v>
      </c>
      <c r="E24" s="8" t="s">
        <v>0</v>
      </c>
      <c r="F24" s="56">
        <v>4.185984581911101</v>
      </c>
      <c r="G24" s="56">
        <v>8.371969163822202</v>
      </c>
      <c r="H24" s="56">
        <v>12.557953745733304</v>
      </c>
      <c r="I24" s="56">
        <v>16.743938327644404</v>
      </c>
      <c r="J24" s="56">
        <v>20.929922909555504</v>
      </c>
      <c r="K24" s="56">
        <v>25.115907491466604</v>
      </c>
      <c r="L24" s="56">
        <v>29.301892073377704</v>
      </c>
      <c r="M24" s="56">
        <v>33.487876655288808</v>
      </c>
      <c r="N24" s="56">
        <v>37.673861237199908</v>
      </c>
      <c r="O24" s="56">
        <v>41.859845819111008</v>
      </c>
      <c r="P24" s="56">
        <v>46.045830401022108</v>
      </c>
      <c r="Q24" s="56">
        <v>50.231814982933209</v>
      </c>
      <c r="R24" s="56">
        <v>54.417799564844309</v>
      </c>
      <c r="S24" s="56">
        <v>58.603784146755409</v>
      </c>
      <c r="T24" s="56">
        <v>62.789768728666509</v>
      </c>
      <c r="U24" s="96"/>
      <c r="V24" s="97"/>
      <c r="W24" s="94"/>
      <c r="X24" s="94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2:35" x14ac:dyDescent="0.25">
      <c r="B25" s="9" t="s">
        <v>4</v>
      </c>
      <c r="C25" s="60" t="s">
        <v>71</v>
      </c>
      <c r="D25" s="9" t="s">
        <v>19</v>
      </c>
      <c r="E25" s="8" t="s">
        <v>0</v>
      </c>
      <c r="F25" s="81">
        <v>0</v>
      </c>
      <c r="G25" s="82">
        <v>0</v>
      </c>
      <c r="H25" s="82">
        <v>0</v>
      </c>
      <c r="I25" s="82">
        <v>0</v>
      </c>
      <c r="J25" s="82">
        <v>1.0361879999999999</v>
      </c>
      <c r="K25" s="82">
        <v>2.0723759999999998</v>
      </c>
      <c r="L25" s="82">
        <v>3.1085639999999994</v>
      </c>
      <c r="M25" s="82">
        <v>4.1001959159999997</v>
      </c>
      <c r="N25" s="82">
        <v>5.0918278319999999</v>
      </c>
      <c r="O25" s="82">
        <v>6.0834597480000001</v>
      </c>
      <c r="P25" s="82">
        <v>7.0528136220000004</v>
      </c>
      <c r="Q25" s="82">
        <v>8.0221674959999998</v>
      </c>
      <c r="R25" s="82">
        <v>8.9500738500000008</v>
      </c>
      <c r="S25" s="82">
        <v>9.866841183</v>
      </c>
      <c r="T25" s="82">
        <v>10.742160995999999</v>
      </c>
      <c r="U25" s="96"/>
      <c r="V25" s="97"/>
      <c r="W25" s="94"/>
      <c r="X25" s="94"/>
    </row>
    <row r="26" spans="2:35" x14ac:dyDescent="0.25">
      <c r="B26" s="1" t="s">
        <v>4</v>
      </c>
      <c r="C26" t="s">
        <v>69</v>
      </c>
      <c r="D26" s="1" t="s">
        <v>19</v>
      </c>
      <c r="E26" s="8" t="s">
        <v>0</v>
      </c>
      <c r="F26" s="80">
        <v>531.39519448432748</v>
      </c>
      <c r="G26" s="80">
        <v>1062.790388968655</v>
      </c>
      <c r="H26" s="80">
        <v>1594.1855834529824</v>
      </c>
      <c r="I26" s="80">
        <v>2102.7307845744836</v>
      </c>
      <c r="J26" s="80">
        <v>2611.2759856959851</v>
      </c>
      <c r="K26" s="80">
        <v>3119.8211868174867</v>
      </c>
      <c r="L26" s="80">
        <v>3616.9413912575747</v>
      </c>
      <c r="M26" s="80">
        <v>4114.0615956976635</v>
      </c>
      <c r="N26" s="80">
        <v>4589.9259923583786</v>
      </c>
      <c r="O26" s="80">
        <v>5060.077890678388</v>
      </c>
      <c r="P26" s="80">
        <v>5508.9739812190237</v>
      </c>
      <c r="Q26" s="80">
        <v>5957.8700717596594</v>
      </c>
      <c r="R26" s="80">
        <v>6403.9099131299408</v>
      </c>
      <c r="S26" s="80">
        <v>6849.9497545002232</v>
      </c>
      <c r="T26" s="80">
        <v>7295.9895958705047</v>
      </c>
      <c r="U26" s="96"/>
      <c r="V26" s="97"/>
      <c r="W26" s="94"/>
      <c r="X26" s="94"/>
    </row>
    <row r="27" spans="2:35" x14ac:dyDescent="0.25">
      <c r="B27" s="1" t="s">
        <v>11</v>
      </c>
      <c r="C27" t="s">
        <v>9</v>
      </c>
      <c r="D27" s="1" t="s">
        <v>19</v>
      </c>
      <c r="E27" s="8" t="s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-14.300049495086792</v>
      </c>
      <c r="L27" s="80">
        <v>-43.485483046715508</v>
      </c>
      <c r="M27" s="80">
        <v>-87.970419979769801</v>
      </c>
      <c r="N27" s="80">
        <v>-147.99066936043425</v>
      </c>
      <c r="O27" s="80">
        <v>-223.5169290708501</v>
      </c>
      <c r="P27" s="80">
        <v>-314.39393231172568</v>
      </c>
      <c r="Q27" s="80">
        <v>-420.59867319149834</v>
      </c>
      <c r="R27" s="80">
        <v>-543.48676542648536</v>
      </c>
      <c r="S27" s="80">
        <v>-683.57936480824912</v>
      </c>
      <c r="T27" s="80">
        <v>-841.32341317949601</v>
      </c>
      <c r="U27" s="96"/>
      <c r="V27" s="97"/>
      <c r="W27" s="94"/>
      <c r="X27" s="94"/>
    </row>
    <row r="28" spans="2:35" x14ac:dyDescent="0.25">
      <c r="B28" s="1" t="s">
        <v>13</v>
      </c>
      <c r="C28" s="60" t="s">
        <v>77</v>
      </c>
      <c r="D28" s="1" t="s">
        <v>19</v>
      </c>
      <c r="E28" s="8" t="s">
        <v>0</v>
      </c>
      <c r="F28" s="84">
        <v>0</v>
      </c>
      <c r="G28" s="84">
        <v>0</v>
      </c>
      <c r="H28" s="84">
        <v>0</v>
      </c>
      <c r="I28" s="84">
        <v>64.670881563537023</v>
      </c>
      <c r="J28" s="84">
        <v>109.76189634916892</v>
      </c>
      <c r="K28" s="84">
        <v>111.60605470710955</v>
      </c>
      <c r="L28" s="84">
        <v>113.65762129192446</v>
      </c>
      <c r="M28" s="84">
        <v>1394.0223874282874</v>
      </c>
      <c r="N28" s="84">
        <v>1413.4155488746676</v>
      </c>
      <c r="O28" s="84">
        <v>1437.7341372869666</v>
      </c>
      <c r="P28" s="84">
        <v>1464.1709275355522</v>
      </c>
      <c r="Q28" s="84">
        <v>1351.2882080243476</v>
      </c>
      <c r="R28" s="84">
        <v>1368.6445096745651</v>
      </c>
      <c r="S28" s="84">
        <v>1394.0282340562399</v>
      </c>
      <c r="T28" s="84">
        <v>1419.6852143972924</v>
      </c>
      <c r="U28" s="96"/>
      <c r="V28" s="97"/>
      <c r="W28" s="94"/>
      <c r="X28" s="94"/>
    </row>
    <row r="29" spans="2:35" x14ac:dyDescent="0.25">
      <c r="B29" s="1" t="s">
        <v>13</v>
      </c>
      <c r="C29" t="s">
        <v>23</v>
      </c>
      <c r="D29" s="1" t="s">
        <v>19</v>
      </c>
      <c r="E29" s="8" t="s">
        <v>0</v>
      </c>
      <c r="F29" s="81">
        <v>31.561300030884397</v>
      </c>
      <c r="G29" s="82">
        <v>38.915342970678964</v>
      </c>
      <c r="H29" s="82">
        <v>46.734015570756831</v>
      </c>
      <c r="I29" s="82">
        <v>55.051404568991813</v>
      </c>
      <c r="J29" s="82">
        <v>66.597740831779419</v>
      </c>
      <c r="K29" s="82">
        <v>83.808013991879477</v>
      </c>
      <c r="L29" s="82">
        <v>128.80469683441905</v>
      </c>
      <c r="M29" s="82">
        <v>152.49139112401053</v>
      </c>
      <c r="N29" s="82">
        <v>177.65714915382287</v>
      </c>
      <c r="O29" s="82">
        <v>205.31207279540689</v>
      </c>
      <c r="P29" s="82">
        <v>234.00238734412915</v>
      </c>
      <c r="Q29" s="82">
        <v>257.58206664184354</v>
      </c>
      <c r="R29" s="82">
        <v>282.18579379310302</v>
      </c>
      <c r="S29" s="82">
        <v>307.97647981458965</v>
      </c>
      <c r="T29" s="82">
        <v>335.71325347201844</v>
      </c>
      <c r="U29" s="96"/>
      <c r="V29" s="97"/>
      <c r="W29" s="94"/>
      <c r="X29" s="94"/>
    </row>
    <row r="30" spans="2:35" x14ac:dyDescent="0.25">
      <c r="B30" s="1" t="s">
        <v>13</v>
      </c>
      <c r="C30" s="60" t="s">
        <v>5</v>
      </c>
      <c r="D30" s="1" t="s">
        <v>19</v>
      </c>
      <c r="E30" s="8" t="s">
        <v>0</v>
      </c>
      <c r="F30" s="81">
        <v>0</v>
      </c>
      <c r="G30" s="82">
        <v>0</v>
      </c>
      <c r="H30" s="82">
        <v>0</v>
      </c>
      <c r="I30" s="82">
        <v>175.99100666985561</v>
      </c>
      <c r="J30" s="82">
        <v>179.01621159690569</v>
      </c>
      <c r="K30" s="82">
        <v>182.46191062452024</v>
      </c>
      <c r="L30" s="82">
        <v>520.08174324281447</v>
      </c>
      <c r="M30" s="82">
        <v>529.8062686346708</v>
      </c>
      <c r="N30" s="82">
        <v>539.71284365001748</v>
      </c>
      <c r="O30" s="82">
        <v>549.80776129197159</v>
      </c>
      <c r="P30" s="82">
        <v>560.09061438481558</v>
      </c>
      <c r="Q30" s="82">
        <v>552.95693662669999</v>
      </c>
      <c r="R30" s="82">
        <v>563.30208866770363</v>
      </c>
      <c r="S30" s="82">
        <v>573.78873942754785</v>
      </c>
      <c r="T30" s="82">
        <v>551.04766982274157</v>
      </c>
      <c r="U30" s="96"/>
      <c r="V30" s="97"/>
      <c r="W30" s="94"/>
      <c r="X30" s="94"/>
    </row>
    <row r="31" spans="2:35" x14ac:dyDescent="0.25">
      <c r="B31" s="1" t="s">
        <v>13</v>
      </c>
      <c r="C31" t="s">
        <v>54</v>
      </c>
      <c r="D31" s="1" t="s">
        <v>19</v>
      </c>
      <c r="E31" s="8" t="s">
        <v>0</v>
      </c>
      <c r="F31" s="80">
        <v>0</v>
      </c>
      <c r="G31" s="80">
        <v>0</v>
      </c>
      <c r="H31" s="80">
        <v>0</v>
      </c>
      <c r="I31" s="80">
        <v>0</v>
      </c>
      <c r="J31" s="80">
        <v>10.697283324635494</v>
      </c>
      <c r="K31" s="80">
        <v>11.68949729026909</v>
      </c>
      <c r="L31" s="80">
        <v>12.796561761482643</v>
      </c>
      <c r="M31" s="80">
        <v>14.056134846643946</v>
      </c>
      <c r="N31" s="80">
        <v>15.466692985743821</v>
      </c>
      <c r="O31" s="80">
        <v>17.001770734202395</v>
      </c>
      <c r="P31" s="80">
        <v>18.693141042485934</v>
      </c>
      <c r="Q31" s="80">
        <v>20.543167435340116</v>
      </c>
      <c r="R31" s="80">
        <v>22.578250787399199</v>
      </c>
      <c r="S31" s="80">
        <v>24.670802502309584</v>
      </c>
      <c r="T31" s="80">
        <v>26.957337450893931</v>
      </c>
      <c r="U31" s="96"/>
      <c r="V31" s="97"/>
      <c r="W31" s="94"/>
      <c r="X31" s="94"/>
    </row>
    <row r="32" spans="2:35" s="10" customFormat="1" x14ac:dyDescent="0.25">
      <c r="B32" s="1" t="s">
        <v>62</v>
      </c>
      <c r="C32" s="1" t="s">
        <v>62</v>
      </c>
      <c r="D32" s="1" t="s">
        <v>21</v>
      </c>
      <c r="E32" s="8" t="s">
        <v>0</v>
      </c>
      <c r="F32" s="50">
        <v>1.7898022415755861</v>
      </c>
      <c r="G32" s="50">
        <v>20.156448247654509</v>
      </c>
      <c r="H32" s="50">
        <v>34.767181322022566</v>
      </c>
      <c r="I32" s="50">
        <v>58.99779182946088</v>
      </c>
      <c r="J32" s="50">
        <v>77.663079293166334</v>
      </c>
      <c r="K32" s="50">
        <v>75.259381708092974</v>
      </c>
      <c r="L32" s="50">
        <v>66.128494665769495</v>
      </c>
      <c r="M32" s="50">
        <v>55.076813385858941</v>
      </c>
      <c r="N32" s="50">
        <v>38.009870163174355</v>
      </c>
      <c r="O32" s="50">
        <v>24.556705260585488</v>
      </c>
      <c r="P32" s="50">
        <v>14.200057951036683</v>
      </c>
      <c r="Q32" s="50">
        <v>7.9745920723005383</v>
      </c>
      <c r="R32" s="50">
        <v>6.5927168838985608</v>
      </c>
      <c r="S32" s="50">
        <v>11.882722008624569</v>
      </c>
      <c r="T32" s="50">
        <v>21.24173149491952</v>
      </c>
      <c r="U32" s="94"/>
      <c r="V32" s="97"/>
      <c r="W32" s="94"/>
      <c r="X32" s="94"/>
    </row>
    <row r="33" spans="1:24" s="10" customFormat="1" x14ac:dyDescent="0.25">
      <c r="B33" s="1" t="s">
        <v>63</v>
      </c>
      <c r="C33" s="1" t="s">
        <v>63</v>
      </c>
      <c r="D33" s="1" t="s">
        <v>21</v>
      </c>
      <c r="E33" s="8" t="s">
        <v>0</v>
      </c>
      <c r="F33" s="50">
        <v>0.27100741246066207</v>
      </c>
      <c r="G33" s="50">
        <v>12.763688175155735</v>
      </c>
      <c r="H33" s="50">
        <v>23.403877912958109</v>
      </c>
      <c r="I33" s="50">
        <v>36.238820954577648</v>
      </c>
      <c r="J33" s="50">
        <v>40.80626350050153</v>
      </c>
      <c r="K33" s="50">
        <v>45.953955958385961</v>
      </c>
      <c r="L33" s="50">
        <v>50.316266230743395</v>
      </c>
      <c r="M33" s="50">
        <v>54.071772512319512</v>
      </c>
      <c r="N33" s="50">
        <v>56.352035247879485</v>
      </c>
      <c r="O33" s="50">
        <v>58.6005163204361</v>
      </c>
      <c r="P33" s="50">
        <v>62.014694549590445</v>
      </c>
      <c r="Q33" s="50">
        <v>67.409504613782019</v>
      </c>
      <c r="R33" s="50">
        <v>75.534740852302662</v>
      </c>
      <c r="S33" s="50">
        <v>87.55747820722695</v>
      </c>
      <c r="T33" s="50">
        <v>105.25960485994221</v>
      </c>
      <c r="U33" s="94"/>
      <c r="V33" s="94"/>
      <c r="W33" s="94"/>
      <c r="X33" s="94"/>
    </row>
    <row r="34" spans="1:24" x14ac:dyDescent="0.25">
      <c r="B34" s="26" t="s">
        <v>41</v>
      </c>
      <c r="C34" s="26"/>
      <c r="D34" s="26"/>
      <c r="E34" s="26"/>
      <c r="F34" s="70">
        <f t="shared" ref="F34:T34" si="8">SUM(F15:F33)</f>
        <v>882.93630765014586</v>
      </c>
      <c r="G34" s="70">
        <f t="shared" si="8"/>
        <v>1828.2285861939822</v>
      </c>
      <c r="H34" s="70">
        <f t="shared" si="8"/>
        <v>3047.4290933153534</v>
      </c>
      <c r="I34" s="70">
        <f t="shared" si="8"/>
        <v>4664.7419221593864</v>
      </c>
      <c r="J34" s="70">
        <f t="shared" si="8"/>
        <v>6087.8062628672133</v>
      </c>
      <c r="K34" s="70">
        <f t="shared" si="8"/>
        <v>7877.1015363231945</v>
      </c>
      <c r="L34" s="70">
        <f t="shared" si="8"/>
        <v>10247.089875726095</v>
      </c>
      <c r="M34" s="70">
        <f t="shared" si="8"/>
        <v>13503.067436251069</v>
      </c>
      <c r="N34" s="70">
        <f t="shared" si="8"/>
        <v>15489.407564971161</v>
      </c>
      <c r="O34" s="70">
        <f t="shared" si="8"/>
        <v>17876.773879565688</v>
      </c>
      <c r="P34" s="70">
        <f t="shared" si="8"/>
        <v>20746.88156123189</v>
      </c>
      <c r="Q34" s="70">
        <f t="shared" si="8"/>
        <v>23665.031287233585</v>
      </c>
      <c r="R34" s="70">
        <f t="shared" si="8"/>
        <v>27376.725624353887</v>
      </c>
      <c r="S34" s="70">
        <f t="shared" si="8"/>
        <v>31133.726513878173</v>
      </c>
      <c r="T34" s="70">
        <f t="shared" si="8"/>
        <v>35112.127364609369</v>
      </c>
      <c r="U34" s="94"/>
      <c r="V34" s="98"/>
      <c r="W34" s="94"/>
      <c r="X34" s="94"/>
    </row>
    <row r="35" spans="1:24" x14ac:dyDescent="0.25">
      <c r="B35" s="26" t="s">
        <v>42</v>
      </c>
      <c r="F35" s="70">
        <f>F34</f>
        <v>882.93630765014586</v>
      </c>
      <c r="G35" s="70">
        <f t="shared" ref="G35:T35" si="9">G34</f>
        <v>1828.2285861939822</v>
      </c>
      <c r="H35" s="70">
        <f t="shared" si="9"/>
        <v>3047.4290933153534</v>
      </c>
      <c r="I35" s="70">
        <f t="shared" si="9"/>
        <v>4664.7419221593864</v>
      </c>
      <c r="J35" s="70">
        <f t="shared" si="9"/>
        <v>6087.8062628672133</v>
      </c>
      <c r="K35" s="70">
        <f t="shared" si="9"/>
        <v>7877.1015363231945</v>
      </c>
      <c r="L35" s="70">
        <f t="shared" si="9"/>
        <v>10247.089875726095</v>
      </c>
      <c r="M35" s="70">
        <f t="shared" si="9"/>
        <v>13503.067436251069</v>
      </c>
      <c r="N35" s="70">
        <f t="shared" si="9"/>
        <v>15489.407564971161</v>
      </c>
      <c r="O35" s="70">
        <f t="shared" si="9"/>
        <v>17876.773879565688</v>
      </c>
      <c r="P35" s="70">
        <f t="shared" si="9"/>
        <v>20746.88156123189</v>
      </c>
      <c r="Q35" s="70">
        <f t="shared" si="9"/>
        <v>23665.031287233585</v>
      </c>
      <c r="R35" s="70">
        <f t="shared" si="9"/>
        <v>27376.725624353887</v>
      </c>
      <c r="S35" s="70">
        <f t="shared" si="9"/>
        <v>31133.726513878173</v>
      </c>
      <c r="T35" s="70">
        <f t="shared" si="9"/>
        <v>35112.127364609369</v>
      </c>
      <c r="U35" s="94"/>
      <c r="V35" s="94"/>
      <c r="W35" s="94"/>
      <c r="X35" s="94"/>
    </row>
    <row r="36" spans="1:24" s="10" customFormat="1" x14ac:dyDescent="0.25">
      <c r="B36" s="26" t="s">
        <v>43</v>
      </c>
      <c r="F36" s="70">
        <f t="shared" ref="F36:T36" si="10">F14+F35</f>
        <v>2906.0337076501455</v>
      </c>
      <c r="G36" s="70">
        <f t="shared" si="10"/>
        <v>5703.3435861939815</v>
      </c>
      <c r="H36" s="70">
        <f t="shared" si="10"/>
        <v>9016.5440933153532</v>
      </c>
      <c r="I36" s="70">
        <f t="shared" si="10"/>
        <v>12137.291083251857</v>
      </c>
      <c r="J36" s="70">
        <f t="shared" si="10"/>
        <v>15201.676255009148</v>
      </c>
      <c r="K36" s="70">
        <f t="shared" si="10"/>
        <v>18608.359128554341</v>
      </c>
      <c r="L36" s="70">
        <f t="shared" si="10"/>
        <v>22688.888871187355</v>
      </c>
      <c r="M36" s="70">
        <f t="shared" si="10"/>
        <v>27698.172416400434</v>
      </c>
      <c r="N36" s="70">
        <f t="shared" si="10"/>
        <v>31489.145149318763</v>
      </c>
      <c r="O36" s="70">
        <f t="shared" si="10"/>
        <v>35750.858098803605</v>
      </c>
      <c r="P36" s="70">
        <f t="shared" si="10"/>
        <v>40537.389977590632</v>
      </c>
      <c r="Q36" s="70">
        <f t="shared" si="10"/>
        <v>45389.663609935909</v>
      </c>
      <c r="R36" s="70">
        <f t="shared" si="10"/>
        <v>51041.285306392594</v>
      </c>
      <c r="S36" s="70">
        <f t="shared" si="10"/>
        <v>56755.695185009303</v>
      </c>
      <c r="T36" s="70">
        <f t="shared" si="10"/>
        <v>62701.688342388814</v>
      </c>
      <c r="U36" s="94"/>
      <c r="V36" s="99"/>
      <c r="W36" s="94"/>
      <c r="X36" s="94"/>
    </row>
    <row r="37" spans="1:24" s="10" customFormat="1" x14ac:dyDescent="0.25">
      <c r="U37" s="94"/>
      <c r="V37" s="94"/>
      <c r="W37" s="94"/>
      <c r="X37" s="94"/>
    </row>
    <row r="38" spans="1:24" ht="18.75" x14ac:dyDescent="0.3">
      <c r="A38" s="3" t="s">
        <v>1</v>
      </c>
      <c r="B38" s="4" t="s">
        <v>12</v>
      </c>
      <c r="C38" s="4" t="s">
        <v>2</v>
      </c>
      <c r="D38" s="4" t="s">
        <v>22</v>
      </c>
      <c r="E38" s="5" t="s">
        <v>27</v>
      </c>
      <c r="F38" s="4">
        <v>2015</v>
      </c>
      <c r="G38" s="4">
        <v>2016</v>
      </c>
      <c r="H38" s="4">
        <v>2017</v>
      </c>
      <c r="I38" s="4">
        <v>2018</v>
      </c>
      <c r="J38" s="4">
        <v>2019</v>
      </c>
      <c r="K38" s="4">
        <v>2020</v>
      </c>
      <c r="L38" s="4">
        <v>2021</v>
      </c>
      <c r="M38" s="4">
        <v>2022</v>
      </c>
      <c r="N38" s="4">
        <v>2023</v>
      </c>
      <c r="O38" s="4">
        <v>2024</v>
      </c>
      <c r="P38" s="4">
        <v>2025</v>
      </c>
      <c r="Q38" s="4">
        <v>2026</v>
      </c>
      <c r="R38" s="6">
        <v>2027</v>
      </c>
      <c r="S38" s="6">
        <v>2028</v>
      </c>
      <c r="T38" s="6">
        <v>2029</v>
      </c>
    </row>
    <row r="39" spans="1:24" ht="18.75" x14ac:dyDescent="0.3">
      <c r="A39" s="15" t="s">
        <v>29</v>
      </c>
      <c r="B39" s="16"/>
      <c r="C39" s="16"/>
      <c r="D39" s="16"/>
      <c r="E39" s="16"/>
      <c r="F39" s="92" t="s">
        <v>76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</row>
    <row r="40" spans="1:24" s="10" customFormat="1" ht="18.75" x14ac:dyDescent="0.3">
      <c r="A40" s="16"/>
      <c r="B40" s="21" t="s">
        <v>53</v>
      </c>
      <c r="C40" s="21"/>
      <c r="D40" s="21"/>
      <c r="E40" s="22" t="s">
        <v>3</v>
      </c>
      <c r="F40" s="23">
        <v>42.298721957172511</v>
      </c>
      <c r="G40" s="23">
        <v>99.339435445673558</v>
      </c>
      <c r="H40" s="23">
        <v>155.86046230733939</v>
      </c>
      <c r="I40" s="23">
        <v>228.4388924086461</v>
      </c>
      <c r="J40" s="23">
        <v>308.6947012540291</v>
      </c>
      <c r="K40" s="23">
        <v>385.2329816051888</v>
      </c>
      <c r="L40" s="23">
        <v>469.16431235884301</v>
      </c>
      <c r="M40" s="23">
        <v>554.8396602966377</v>
      </c>
      <c r="N40" s="23">
        <v>641.4557924806337</v>
      </c>
      <c r="O40" s="23">
        <v>730.76247984448094</v>
      </c>
      <c r="P40" s="23">
        <v>832.74401561853074</v>
      </c>
      <c r="Q40" s="23">
        <v>918.15161924367908</v>
      </c>
      <c r="R40" s="23">
        <v>1003.5592228688274</v>
      </c>
      <c r="S40" s="23">
        <v>1088.9668264939758</v>
      </c>
      <c r="T40" s="23">
        <v>1174.3744301191241</v>
      </c>
    </row>
    <row r="41" spans="1:24" s="10" customFormat="1" x14ac:dyDescent="0.25">
      <c r="A41" s="18" t="s">
        <v>33</v>
      </c>
      <c r="B41" s="19" t="s">
        <v>34</v>
      </c>
      <c r="C41" s="19" t="s">
        <v>35</v>
      </c>
      <c r="D41" s="18" t="s">
        <v>31</v>
      </c>
      <c r="E41" s="18" t="s">
        <v>3</v>
      </c>
      <c r="F41" s="20">
        <f>EADproj!C11</f>
        <v>37.034000000000006</v>
      </c>
      <c r="G41" s="20">
        <f>EADproj!D11</f>
        <v>67.082000000000008</v>
      </c>
      <c r="H41" s="20">
        <f>EADproj!E11</f>
        <v>119.932</v>
      </c>
      <c r="I41" s="20">
        <f>EADproj!F11</f>
        <v>158.45317633679986</v>
      </c>
      <c r="J41" s="20">
        <f>EADproj!G11</f>
        <v>202.17364999466821</v>
      </c>
      <c r="K41" s="20">
        <f>EADproj!H11</f>
        <v>246.96350950266415</v>
      </c>
      <c r="L41" s="20">
        <f>EADproj!I11</f>
        <v>295.10555917647991</v>
      </c>
      <c r="M41" s="20">
        <f>EADproj!J11</f>
        <v>346.53794147343979</v>
      </c>
      <c r="N41" s="20">
        <f>EADproj!K11</f>
        <v>402.71692626909271</v>
      </c>
      <c r="O41" s="20">
        <f>EADproj!L11</f>
        <v>458.85144521313742</v>
      </c>
      <c r="P41" s="20">
        <f>EADproj!M11</f>
        <v>514.91526272452029</v>
      </c>
      <c r="Q41" s="20">
        <f>EADproj!N11</f>
        <v>570.14386471331636</v>
      </c>
      <c r="R41" s="20">
        <f>EADproj!O11</f>
        <v>625.06991376080919</v>
      </c>
      <c r="S41" s="20">
        <f>EADproj!P11</f>
        <v>680.38311179709228</v>
      </c>
      <c r="T41" s="20">
        <f>EADproj!Q11</f>
        <v>736.26320713308905</v>
      </c>
      <c r="U41" s="94"/>
      <c r="V41" s="95"/>
      <c r="W41" s="100"/>
    </row>
    <row r="42" spans="1:24" s="10" customFormat="1" x14ac:dyDescent="0.25">
      <c r="A42" s="18" t="s">
        <v>36</v>
      </c>
      <c r="B42" s="19" t="s">
        <v>34</v>
      </c>
      <c r="C42" s="19" t="s">
        <v>37</v>
      </c>
      <c r="D42" s="18" t="s">
        <v>31</v>
      </c>
      <c r="E42" s="18" t="s">
        <v>3</v>
      </c>
      <c r="F42" s="20">
        <f>EADproj!C12</f>
        <v>0.39225338629188311</v>
      </c>
      <c r="G42" s="20">
        <f>EADproj!D12</f>
        <v>0.71051308687239034</v>
      </c>
      <c r="H42" s="20">
        <f>EADproj!E12</f>
        <v>1.2702849577350035</v>
      </c>
      <c r="I42" s="20">
        <f>EADproj!F12</f>
        <v>1.6674278603515047</v>
      </c>
      <c r="J42" s="20">
        <f>EADproj!G12</f>
        <v>2.0863889833354596</v>
      </c>
      <c r="K42" s="20">
        <f>EADproj!H12</f>
        <v>2.4917807443826225</v>
      </c>
      <c r="L42" s="20">
        <f>EADproj!I12</f>
        <v>2.932224090195791</v>
      </c>
      <c r="M42" s="20">
        <f>EADproj!J12</f>
        <v>3.3955083211665649</v>
      </c>
      <c r="N42" s="20">
        <f>EADproj!K12</f>
        <v>3.870000783882904</v>
      </c>
      <c r="O42" s="20">
        <f>EADproj!L12</f>
        <v>4.3437441319198236</v>
      </c>
      <c r="P42" s="20">
        <f>EADproj!M12</f>
        <v>4.8395271851828587</v>
      </c>
      <c r="Q42" s="20">
        <f>EADproj!N12</f>
        <v>5.3589912976413761</v>
      </c>
      <c r="R42" s="20">
        <f>EADproj!O12</f>
        <v>5.8869642488353255</v>
      </c>
      <c r="S42" s="20">
        <f>EADproj!P12</f>
        <v>6.427237596272775</v>
      </c>
      <c r="T42" s="20">
        <f>EADproj!Q12</f>
        <v>6.9813083110517136</v>
      </c>
      <c r="U42" s="94"/>
      <c r="V42" s="95"/>
      <c r="W42" s="100"/>
    </row>
    <row r="43" spans="1:24" s="10" customFormat="1" x14ac:dyDescent="0.25">
      <c r="A43" s="24"/>
      <c r="B43" s="24" t="s">
        <v>44</v>
      </c>
      <c r="C43" s="24" t="s">
        <v>52</v>
      </c>
      <c r="D43" s="24" t="s">
        <v>19</v>
      </c>
      <c r="E43" s="28" t="s">
        <v>3</v>
      </c>
      <c r="F43" s="25">
        <f>SUM(F41+F42)</f>
        <v>37.42625338629189</v>
      </c>
      <c r="G43" s="25">
        <f t="shared" ref="G43:L43" si="11">SUM(G41+G42)</f>
        <v>67.792513086872404</v>
      </c>
      <c r="H43" s="25">
        <f t="shared" si="11"/>
        <v>121.202284957735</v>
      </c>
      <c r="I43" s="25">
        <f t="shared" si="11"/>
        <v>160.12060419715135</v>
      </c>
      <c r="J43" s="25">
        <f t="shared" si="11"/>
        <v>204.26003897800368</v>
      </c>
      <c r="K43" s="25">
        <f t="shared" si="11"/>
        <v>249.45529024704678</v>
      </c>
      <c r="L43" s="25">
        <f t="shared" si="11"/>
        <v>298.03778326667572</v>
      </c>
      <c r="M43" s="25">
        <f t="shared" ref="M43" si="12">SUM(M41+M42)</f>
        <v>349.93344979460636</v>
      </c>
      <c r="N43" s="25">
        <f t="shared" ref="N43" si="13">SUM(N41+N42)</f>
        <v>406.58692705297562</v>
      </c>
      <c r="O43" s="25">
        <f t="shared" ref="O43" si="14">SUM(O41+O42)</f>
        <v>463.19518934505726</v>
      </c>
      <c r="P43" s="25">
        <f t="shared" ref="P43" si="15">SUM(P41+P42)</f>
        <v>519.75478990970316</v>
      </c>
      <c r="Q43" s="25">
        <f t="shared" ref="Q43" si="16">SUM(Q41+Q42)</f>
        <v>575.50285601095777</v>
      </c>
      <c r="R43" s="25">
        <f t="shared" ref="R43" si="17">SUM(R41+R42)</f>
        <v>630.95687800964447</v>
      </c>
      <c r="S43" s="25">
        <f t="shared" ref="S43" si="18">SUM(S41+S42)</f>
        <v>686.81034939336507</v>
      </c>
      <c r="T43" s="25">
        <f t="shared" ref="T43" si="19">SUM(T41+T42)</f>
        <v>743.2445154441408</v>
      </c>
      <c r="U43" s="94"/>
      <c r="V43" s="95"/>
      <c r="W43" s="100"/>
    </row>
    <row r="44" spans="1:24" x14ac:dyDescent="0.25">
      <c r="A44" s="7"/>
      <c r="B44" s="2" t="s">
        <v>6</v>
      </c>
      <c r="C44" s="59" t="s">
        <v>32</v>
      </c>
      <c r="D44" s="1" t="s">
        <v>19</v>
      </c>
      <c r="E44" s="8" t="s">
        <v>3</v>
      </c>
      <c r="F44" s="85">
        <v>0</v>
      </c>
      <c r="G44" s="85">
        <v>0</v>
      </c>
      <c r="H44" s="85">
        <v>22.200092178835384</v>
      </c>
      <c r="I44" s="85">
        <v>45.861132437260778</v>
      </c>
      <c r="J44" s="85">
        <v>69.602515454011098</v>
      </c>
      <c r="K44" s="85">
        <v>100.77456958571304</v>
      </c>
      <c r="L44" s="85">
        <v>138.14782108191679</v>
      </c>
      <c r="M44" s="85">
        <v>175.39349487434876</v>
      </c>
      <c r="N44" s="85">
        <v>213.43466800750895</v>
      </c>
      <c r="O44" s="85">
        <v>251.47708218417279</v>
      </c>
      <c r="P44" s="85">
        <v>289.49501005508296</v>
      </c>
      <c r="Q44" s="85">
        <v>328.15772802170386</v>
      </c>
      <c r="R44" s="85">
        <v>366.81109906423967</v>
      </c>
      <c r="S44" s="85">
        <v>405.45427651724765</v>
      </c>
      <c r="T44" s="85">
        <v>445.16792530593148</v>
      </c>
      <c r="U44" s="96"/>
      <c r="V44" s="101"/>
      <c r="W44" s="100"/>
    </row>
    <row r="45" spans="1:24" x14ac:dyDescent="0.25">
      <c r="B45" s="2" t="s">
        <v>6</v>
      </c>
      <c r="C45" s="59" t="s">
        <v>73</v>
      </c>
      <c r="D45" s="1" t="s">
        <v>19</v>
      </c>
      <c r="E45" s="8" t="s">
        <v>3</v>
      </c>
      <c r="F45" s="50">
        <v>3.9</v>
      </c>
      <c r="G45" s="50">
        <v>11.4</v>
      </c>
      <c r="H45" s="50">
        <v>15.5</v>
      </c>
      <c r="I45" s="50">
        <v>18.8</v>
      </c>
      <c r="J45" s="50">
        <v>22.1</v>
      </c>
      <c r="K45" s="50">
        <v>25.5</v>
      </c>
      <c r="L45" s="50">
        <v>29.1</v>
      </c>
      <c r="M45" s="50">
        <v>32.612000000000002</v>
      </c>
      <c r="N45" s="50">
        <v>36.224000000000004</v>
      </c>
      <c r="O45" s="50">
        <v>40.436</v>
      </c>
      <c r="P45" s="50">
        <v>44.748000000000005</v>
      </c>
      <c r="Q45" s="50">
        <v>49.06</v>
      </c>
      <c r="R45" s="50">
        <v>53.372</v>
      </c>
      <c r="S45" s="50">
        <v>57.684000000000005</v>
      </c>
      <c r="T45" s="50">
        <v>61.895999999999994</v>
      </c>
      <c r="U45" s="96"/>
      <c r="V45" s="101"/>
      <c r="W45" s="100"/>
      <c r="X45" s="61" t="s">
        <v>83</v>
      </c>
    </row>
    <row r="46" spans="1:24" x14ac:dyDescent="0.25">
      <c r="B46" s="2" t="s">
        <v>6</v>
      </c>
      <c r="C46" t="s">
        <v>14</v>
      </c>
      <c r="D46" s="1" t="s">
        <v>19</v>
      </c>
      <c r="E46" s="8" t="s">
        <v>3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v>1.2392999999999998</v>
      </c>
      <c r="P46" s="86">
        <v>16.317449999999997</v>
      </c>
      <c r="Q46" s="86">
        <v>33.002099999999999</v>
      </c>
      <c r="R46" s="86">
        <v>49.686749999999996</v>
      </c>
      <c r="S46" s="86">
        <v>66.38669999999999</v>
      </c>
      <c r="T46" s="86">
        <v>85.718249999999998</v>
      </c>
      <c r="U46" s="96"/>
      <c r="V46" s="101"/>
      <c r="W46" s="100"/>
    </row>
    <row r="47" spans="1:24" x14ac:dyDescent="0.25">
      <c r="B47" s="2" t="s">
        <v>6</v>
      </c>
      <c r="C47" t="s">
        <v>15</v>
      </c>
      <c r="D47" s="1" t="s">
        <v>19</v>
      </c>
      <c r="E47" s="8" t="s">
        <v>3</v>
      </c>
      <c r="F47" s="83">
        <v>5.6912282369206584E-2</v>
      </c>
      <c r="G47" s="83">
        <v>9.40334663219278E-2</v>
      </c>
      <c r="H47" s="83">
        <v>0.18302350600504941</v>
      </c>
      <c r="I47" s="83">
        <v>0.31283849322923912</v>
      </c>
      <c r="J47" s="83">
        <v>0.44226261426872471</v>
      </c>
      <c r="K47" s="83">
        <v>0.45750197685234562</v>
      </c>
      <c r="L47" s="83">
        <v>0.47276985599123572</v>
      </c>
      <c r="M47" s="83">
        <v>0.48806406033541944</v>
      </c>
      <c r="N47" s="83">
        <v>0.50823121100965107</v>
      </c>
      <c r="O47" s="83">
        <v>0.5284198874947561</v>
      </c>
      <c r="P47" s="83">
        <v>0.54862767971826965</v>
      </c>
      <c r="Q47" s="83">
        <v>0.57966402931330085</v>
      </c>
      <c r="R47" s="83">
        <v>0.60357129125889253</v>
      </c>
      <c r="S47" s="83">
        <v>0.62923833746728564</v>
      </c>
      <c r="T47" s="83">
        <v>0.62923833746728564</v>
      </c>
      <c r="U47" s="96"/>
      <c r="V47" s="101"/>
      <c r="W47" s="100"/>
    </row>
    <row r="48" spans="1:24" x14ac:dyDescent="0.25">
      <c r="B48" s="1" t="s">
        <v>6</v>
      </c>
      <c r="C48" t="s">
        <v>8</v>
      </c>
      <c r="D48" s="1" t="s">
        <v>19</v>
      </c>
      <c r="E48" s="8" t="s">
        <v>3</v>
      </c>
      <c r="F48" s="83">
        <v>0</v>
      </c>
      <c r="G48" s="83">
        <v>0</v>
      </c>
      <c r="H48" s="83">
        <v>1.1760921202975148</v>
      </c>
      <c r="I48" s="83">
        <v>2.4813408867053264</v>
      </c>
      <c r="J48" s="83">
        <v>3.7888588201457383</v>
      </c>
      <c r="K48" s="83">
        <v>5.4709425097664806</v>
      </c>
      <c r="L48" s="83">
        <v>7.4755185357929808</v>
      </c>
      <c r="M48" s="83">
        <v>9.4723359007209265</v>
      </c>
      <c r="N48" s="83">
        <v>11.507692165349415</v>
      </c>
      <c r="O48" s="83">
        <v>13.542010686745142</v>
      </c>
      <c r="P48" s="83">
        <v>15.574131477363748</v>
      </c>
      <c r="Q48" s="83">
        <v>17.637634519721949</v>
      </c>
      <c r="R48" s="83">
        <v>19.699919231636215</v>
      </c>
      <c r="S48" s="83">
        <v>21.761040022675161</v>
      </c>
      <c r="T48" s="83">
        <v>23.875117642649244</v>
      </c>
      <c r="U48" s="96"/>
      <c r="V48" s="101"/>
      <c r="W48" s="100"/>
    </row>
    <row r="49" spans="2:23" x14ac:dyDescent="0.25">
      <c r="B49" s="1" t="s">
        <v>4</v>
      </c>
      <c r="C49" t="s">
        <v>16</v>
      </c>
      <c r="D49" s="1" t="s">
        <v>19</v>
      </c>
      <c r="E49" s="8" t="s">
        <v>3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0.15433375474924435</v>
      </c>
      <c r="M49" s="58">
        <v>0.3086675094984887</v>
      </c>
      <c r="N49" s="58">
        <v>0.46300126424773302</v>
      </c>
      <c r="O49" s="58">
        <v>0.61069866754275992</v>
      </c>
      <c r="P49" s="58">
        <v>0.75839607083778682</v>
      </c>
      <c r="Q49" s="58">
        <v>0.90609347413281371</v>
      </c>
      <c r="R49" s="58">
        <v>1.0504727017007318</v>
      </c>
      <c r="S49" s="58">
        <v>1.1948519292686499</v>
      </c>
      <c r="T49" s="58">
        <v>1.3330578066465981</v>
      </c>
      <c r="U49" s="96"/>
      <c r="V49" s="101"/>
      <c r="W49" s="100"/>
    </row>
    <row r="50" spans="2:23" x14ac:dyDescent="0.25">
      <c r="B50" s="1" t="s">
        <v>4</v>
      </c>
      <c r="C50" t="s">
        <v>25</v>
      </c>
      <c r="D50" s="1" t="s">
        <v>21</v>
      </c>
      <c r="E50" s="8" t="s">
        <v>3</v>
      </c>
      <c r="F50" s="83">
        <v>1.2977142412607559</v>
      </c>
      <c r="G50" s="83">
        <v>2.5954284825215117</v>
      </c>
      <c r="H50" s="83">
        <v>3.8931427237822676</v>
      </c>
      <c r="I50" s="83">
        <v>5.1350552526688116</v>
      </c>
      <c r="J50" s="83">
        <v>6.2471963574292788</v>
      </c>
      <c r="K50" s="83">
        <v>7.2425431804762788</v>
      </c>
      <c r="L50" s="83">
        <v>8.1048742937940528</v>
      </c>
      <c r="M50" s="83">
        <v>8.8781822101613361</v>
      </c>
      <c r="N50" s="83">
        <v>9.5194606796227497</v>
      </c>
      <c r="O50" s="83">
        <v>10.074679931460716</v>
      </c>
      <c r="P50" s="83">
        <v>10.515882788690059</v>
      </c>
      <c r="Q50" s="83">
        <v>10.901188603457026</v>
      </c>
      <c r="R50" s="83">
        <v>11.23440272292612</v>
      </c>
      <c r="S50" s="83">
        <v>11.528407052078586</v>
      </c>
      <c r="T50" s="83">
        <v>11.792313426911127</v>
      </c>
      <c r="U50" s="96"/>
      <c r="V50" s="101"/>
      <c r="W50" s="100"/>
    </row>
    <row r="51" spans="2:23" x14ac:dyDescent="0.25">
      <c r="B51" s="1" t="s">
        <v>4</v>
      </c>
      <c r="C51" t="s">
        <v>26</v>
      </c>
      <c r="D51" s="1" t="s">
        <v>20</v>
      </c>
      <c r="E51" s="8" t="s">
        <v>3</v>
      </c>
      <c r="F51" s="58">
        <v>2.4968871936000001</v>
      </c>
      <c r="G51" s="58">
        <v>4.9937743872000002</v>
      </c>
      <c r="H51" s="58">
        <v>7.4906615808000003</v>
      </c>
      <c r="I51" s="58">
        <v>9.8801826250752001</v>
      </c>
      <c r="J51" s="58">
        <v>12.269703669350399</v>
      </c>
      <c r="K51" s="58">
        <v>14.659224713625598</v>
      </c>
      <c r="L51" s="58">
        <v>16.995062683238398</v>
      </c>
      <c r="M51" s="58">
        <v>19.330900652851199</v>
      </c>
      <c r="N51" s="58">
        <v>21.566863134720002</v>
      </c>
      <c r="O51" s="58">
        <v>23.775984079257601</v>
      </c>
      <c r="P51" s="58">
        <v>25.885229536051199</v>
      </c>
      <c r="Q51" s="58">
        <v>27.994474992844797</v>
      </c>
      <c r="R51" s="58">
        <v>30.090299680972795</v>
      </c>
      <c r="S51" s="58">
        <v>32.186124369100796</v>
      </c>
      <c r="T51" s="58">
        <v>34.2819490572288</v>
      </c>
      <c r="U51" s="96"/>
      <c r="V51" s="101"/>
      <c r="W51" s="100"/>
    </row>
    <row r="52" spans="2:23" x14ac:dyDescent="0.25">
      <c r="B52" s="1" t="s">
        <v>4</v>
      </c>
      <c r="C52" t="s">
        <v>24</v>
      </c>
      <c r="D52" s="1" t="s">
        <v>19</v>
      </c>
      <c r="E52" s="8" t="s">
        <v>3</v>
      </c>
      <c r="F52" s="83">
        <v>9.4360189701923378</v>
      </c>
      <c r="G52" s="83">
        <v>18.872037940384676</v>
      </c>
      <c r="H52" s="83">
        <v>28.308056910577015</v>
      </c>
      <c r="I52" s="83">
        <v>37.338327065051075</v>
      </c>
      <c r="J52" s="83">
        <v>46.368597219525142</v>
      </c>
      <c r="K52" s="83">
        <v>55.398867373999209</v>
      </c>
      <c r="L52" s="83">
        <v>64.226263120614149</v>
      </c>
      <c r="M52" s="83">
        <v>73.053658867229075</v>
      </c>
      <c r="N52" s="83">
        <v>81.503613855036321</v>
      </c>
      <c r="O52" s="83">
        <v>89.852131638913988</v>
      </c>
      <c r="P52" s="83">
        <v>97.823208663983962</v>
      </c>
      <c r="Q52" s="83">
        <v>105.79428568905394</v>
      </c>
      <c r="R52" s="83">
        <v>113.71464411215912</v>
      </c>
      <c r="S52" s="83">
        <v>121.63500253526432</v>
      </c>
      <c r="T52" s="83">
        <v>129.55536095836953</v>
      </c>
      <c r="U52" s="96"/>
      <c r="V52" s="101"/>
      <c r="W52" s="100"/>
    </row>
    <row r="53" spans="2:23" x14ac:dyDescent="0.25">
      <c r="B53" s="1" t="s">
        <v>4</v>
      </c>
      <c r="C53" t="s">
        <v>55</v>
      </c>
      <c r="D53" s="64" t="s">
        <v>21</v>
      </c>
      <c r="E53" s="8" t="s">
        <v>3</v>
      </c>
      <c r="F53" s="56">
        <v>8.4447686008368075E-3</v>
      </c>
      <c r="G53" s="56">
        <v>1.6889537201673615E-2</v>
      </c>
      <c r="H53" s="56">
        <v>2.5334305802510421E-2</v>
      </c>
      <c r="I53" s="56">
        <v>3.377907440334723E-2</v>
      </c>
      <c r="J53" s="56">
        <v>4.2223843004184039E-2</v>
      </c>
      <c r="K53" s="56">
        <v>5.0668611605020848E-2</v>
      </c>
      <c r="L53" s="56">
        <v>5.9113380205857657E-2</v>
      </c>
      <c r="M53" s="56">
        <v>6.755814880669446E-2</v>
      </c>
      <c r="N53" s="56">
        <v>7.6002917407531262E-2</v>
      </c>
      <c r="O53" s="56">
        <v>8.4447686008368064E-2</v>
      </c>
      <c r="P53" s="56">
        <v>9.2892454609204866E-2</v>
      </c>
      <c r="Q53" s="56">
        <v>0.10133722321004167</v>
      </c>
      <c r="R53" s="56">
        <v>0.10978199181087847</v>
      </c>
      <c r="S53" s="56">
        <v>0.11822676041171527</v>
      </c>
      <c r="T53" s="56">
        <v>0.12667152901255208</v>
      </c>
      <c r="U53" s="96"/>
      <c r="V53" s="101"/>
      <c r="W53" s="100"/>
    </row>
    <row r="54" spans="2:23" x14ac:dyDescent="0.25">
      <c r="B54" s="9" t="s">
        <v>4</v>
      </c>
      <c r="C54" t="s">
        <v>71</v>
      </c>
      <c r="D54" s="9" t="s">
        <v>19</v>
      </c>
      <c r="E54" s="8" t="s">
        <v>3</v>
      </c>
      <c r="F54" s="87">
        <v>0</v>
      </c>
      <c r="G54" s="88">
        <v>0</v>
      </c>
      <c r="H54" s="88">
        <v>0</v>
      </c>
      <c r="I54" s="88">
        <v>0</v>
      </c>
      <c r="J54" s="88">
        <v>5.7732168000000006E-3</v>
      </c>
      <c r="K54" s="88">
        <v>1.1546433600000001E-2</v>
      </c>
      <c r="L54" s="88">
        <v>1.7319650400000001E-2</v>
      </c>
      <c r="M54" s="88">
        <v>2.2844618877600004E-2</v>
      </c>
      <c r="N54" s="88">
        <v>2.8369587355200003E-2</v>
      </c>
      <c r="O54" s="88">
        <v>3.3894555832800002E-2</v>
      </c>
      <c r="P54" s="88">
        <v>3.9295400149200001E-2</v>
      </c>
      <c r="Q54" s="88">
        <v>4.4696244465599999E-2</v>
      </c>
      <c r="R54" s="88">
        <v>4.9866160110000002E-2</v>
      </c>
      <c r="S54" s="88">
        <v>5.4974013673800004E-2</v>
      </c>
      <c r="T54" s="88">
        <v>5.9850938565600004E-2</v>
      </c>
      <c r="U54" s="96"/>
      <c r="V54" s="101"/>
      <c r="W54" s="100"/>
    </row>
    <row r="55" spans="2:23" x14ac:dyDescent="0.25">
      <c r="B55" s="1" t="s">
        <v>4</v>
      </c>
      <c r="C55" t="s">
        <v>70</v>
      </c>
      <c r="D55" s="1" t="s">
        <v>19</v>
      </c>
      <c r="E55" s="8" t="s">
        <v>3</v>
      </c>
      <c r="F55" s="83">
        <v>0.81313689153496327</v>
      </c>
      <c r="G55" s="83">
        <v>1.6262737830699265</v>
      </c>
      <c r="H55" s="83">
        <v>2.4394106746048898</v>
      </c>
      <c r="I55" s="83">
        <v>3.2175826798038498</v>
      </c>
      <c r="J55" s="83">
        <v>3.9957546850028094</v>
      </c>
      <c r="K55" s="83">
        <v>4.773926690201769</v>
      </c>
      <c r="L55" s="83">
        <v>5.5346162522327278</v>
      </c>
      <c r="M55" s="83">
        <v>6.2953058142636857</v>
      </c>
      <c r="N55" s="83">
        <v>7.0234699006332448</v>
      </c>
      <c r="O55" s="83">
        <v>7.7428927654188042</v>
      </c>
      <c r="P55" s="83">
        <v>8.4297901545429639</v>
      </c>
      <c r="Q55" s="83">
        <v>9.1166875436671244</v>
      </c>
      <c r="R55" s="83">
        <v>9.7992143219992833</v>
      </c>
      <c r="S55" s="83">
        <v>10.481741100331442</v>
      </c>
      <c r="T55" s="83">
        <v>11.164267878663603</v>
      </c>
      <c r="U55" s="96"/>
      <c r="V55" s="101"/>
      <c r="W55" s="100"/>
    </row>
    <row r="56" spans="2:23" x14ac:dyDescent="0.25">
      <c r="B56" s="1" t="s">
        <v>13</v>
      </c>
      <c r="C56" s="60" t="s">
        <v>77</v>
      </c>
      <c r="D56" s="1" t="s">
        <v>19</v>
      </c>
      <c r="E56" s="8" t="s">
        <v>3</v>
      </c>
      <c r="F56" s="58">
        <v>0</v>
      </c>
      <c r="G56" s="58">
        <v>0</v>
      </c>
      <c r="H56" s="58">
        <v>0</v>
      </c>
      <c r="I56" s="58">
        <v>0.73552349298262742</v>
      </c>
      <c r="J56" s="58">
        <v>1.248358634477881</v>
      </c>
      <c r="K56" s="58">
        <v>1.2693328622021927</v>
      </c>
      <c r="L56" s="58">
        <v>1.2926660128268204</v>
      </c>
      <c r="M56" s="58">
        <v>19.944544326531375</v>
      </c>
      <c r="N56" s="58">
        <v>20.227446132769597</v>
      </c>
      <c r="O56" s="58">
        <v>20.559953514939398</v>
      </c>
      <c r="P56" s="58">
        <v>20.93819168490332</v>
      </c>
      <c r="Q56" s="58">
        <v>19.32416306484896</v>
      </c>
      <c r="R56" s="58">
        <v>19.595922254937886</v>
      </c>
      <c r="S56" s="58">
        <v>19.960374728972774</v>
      </c>
      <c r="T56" s="58">
        <v>20.327554454016191</v>
      </c>
      <c r="U56" s="96"/>
      <c r="V56" s="101"/>
      <c r="W56" s="100"/>
    </row>
    <row r="57" spans="2:23" x14ac:dyDescent="0.25">
      <c r="B57" s="1" t="s">
        <v>13</v>
      </c>
      <c r="C57" t="s">
        <v>23</v>
      </c>
      <c r="D57" s="1" t="s">
        <v>19</v>
      </c>
      <c r="E57" s="8" t="s">
        <v>3</v>
      </c>
      <c r="F57" s="89">
        <v>0.32803900000000003</v>
      </c>
      <c r="G57" s="89">
        <v>0.33087100000000003</v>
      </c>
      <c r="H57" s="89">
        <v>0.33384459999999999</v>
      </c>
      <c r="I57" s="89">
        <v>0.33696688000000002</v>
      </c>
      <c r="J57" s="89">
        <v>6.8846274000000013E-2</v>
      </c>
      <c r="K57" s="89">
        <v>7.2288587700000018E-2</v>
      </c>
      <c r="L57" s="89">
        <v>7.5903017085000024E-2</v>
      </c>
      <c r="M57" s="89">
        <v>7.9698167939250025E-2</v>
      </c>
      <c r="N57" s="89">
        <v>8.3683076336212525E-2</v>
      </c>
      <c r="O57" s="89">
        <v>8.7867230153023154E-2</v>
      </c>
      <c r="P57" s="89">
        <v>9.226059166067431E-2</v>
      </c>
      <c r="Q57" s="89">
        <v>9.6873621243708033E-2</v>
      </c>
      <c r="R57" s="89">
        <v>0.10171730230589345</v>
      </c>
      <c r="S57" s="89">
        <v>0.10680316742118812</v>
      </c>
      <c r="T57" s="89">
        <v>0.11214332579224753</v>
      </c>
      <c r="U57" s="96"/>
      <c r="V57" s="101"/>
      <c r="W57" s="100"/>
    </row>
    <row r="58" spans="2:23" x14ac:dyDescent="0.25">
      <c r="B58" s="1" t="s">
        <v>13</v>
      </c>
      <c r="C58" t="s">
        <v>5</v>
      </c>
      <c r="D58" s="1" t="s">
        <v>19</v>
      </c>
      <c r="E58" s="8" t="s">
        <v>3</v>
      </c>
      <c r="F58" s="90">
        <v>0</v>
      </c>
      <c r="G58" s="89">
        <v>0</v>
      </c>
      <c r="H58" s="89">
        <v>0</v>
      </c>
      <c r="I58" s="89">
        <v>2.0012157475803725</v>
      </c>
      <c r="J58" s="89">
        <v>2.0351731226845198</v>
      </c>
      <c r="K58" s="89">
        <v>2.0739129944376895</v>
      </c>
      <c r="L58" s="89">
        <v>5.913321897435174</v>
      </c>
      <c r="M58" s="89">
        <v>6.0234608064652617</v>
      </c>
      <c r="N58" s="89">
        <v>6.1356095518498996</v>
      </c>
      <c r="O58" s="89">
        <v>6.2498979717500394</v>
      </c>
      <c r="P58" s="89">
        <v>6.3663225929568101</v>
      </c>
      <c r="Q58" s="89">
        <v>6.284716071846784</v>
      </c>
      <c r="R58" s="89">
        <v>6.4019230891947947</v>
      </c>
      <c r="S58" s="89">
        <v>6.5207506343279364</v>
      </c>
      <c r="T58" s="89">
        <v>6.2616624694895666</v>
      </c>
      <c r="U58" s="96"/>
      <c r="V58" s="101"/>
      <c r="W58" s="100"/>
    </row>
    <row r="59" spans="2:23" x14ac:dyDescent="0.25">
      <c r="B59" s="1" t="s">
        <v>13</v>
      </c>
      <c r="C59" s="10" t="s">
        <v>54</v>
      </c>
      <c r="D59" s="1" t="s">
        <v>19</v>
      </c>
      <c r="E59" s="8" t="s">
        <v>3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0</v>
      </c>
      <c r="P59" s="83">
        <v>0</v>
      </c>
      <c r="Q59" s="83">
        <v>0</v>
      </c>
      <c r="R59" s="83">
        <v>0</v>
      </c>
      <c r="S59" s="83">
        <v>0</v>
      </c>
      <c r="T59" s="83">
        <v>0</v>
      </c>
      <c r="U59" s="96"/>
      <c r="V59" s="101"/>
      <c r="W59" s="100"/>
    </row>
    <row r="60" spans="2:23" x14ac:dyDescent="0.25">
      <c r="B60" s="62" t="s">
        <v>13</v>
      </c>
      <c r="C60" t="s">
        <v>9</v>
      </c>
      <c r="D60" s="1" t="s">
        <v>19</v>
      </c>
      <c r="E60" s="8" t="s">
        <v>3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1.8301287336637007</v>
      </c>
      <c r="L60" s="78">
        <v>5.5652976619684598</v>
      </c>
      <c r="M60" s="78">
        <v>11.25850601935017</v>
      </c>
      <c r="N60" s="78">
        <v>18.93993278860404</v>
      </c>
      <c r="O60" s="78">
        <v>28.605827867475597</v>
      </c>
      <c r="P60" s="78">
        <v>40.23632011979393</v>
      </c>
      <c r="Q60" s="78">
        <v>53.828465238044103</v>
      </c>
      <c r="R60" s="78">
        <v>69.555755461874185</v>
      </c>
      <c r="S60" s="78">
        <v>87.484888615594613</v>
      </c>
      <c r="T60" s="78">
        <v>107.67306457875083</v>
      </c>
      <c r="U60" s="96"/>
      <c r="V60" s="101"/>
      <c r="W60" s="100"/>
    </row>
    <row r="61" spans="2:23" s="10" customFormat="1" x14ac:dyDescent="0.25">
      <c r="B61" s="1" t="s">
        <v>62</v>
      </c>
      <c r="C61" s="1" t="s">
        <v>62</v>
      </c>
      <c r="D61" s="1" t="s">
        <v>21</v>
      </c>
      <c r="E61" s="8" t="s">
        <v>3</v>
      </c>
      <c r="F61" s="50">
        <v>0.22232437403546701</v>
      </c>
      <c r="G61" s="50">
        <v>0.28963803413321898</v>
      </c>
      <c r="H61" s="50">
        <v>0.40606944182974303</v>
      </c>
      <c r="I61" s="50">
        <v>0.80586107190476497</v>
      </c>
      <c r="J61" s="50">
        <v>1.2183235946259572</v>
      </c>
      <c r="K61" s="50">
        <v>1.5465518926631248</v>
      </c>
      <c r="L61" s="50">
        <v>1.9197542616338126</v>
      </c>
      <c r="M61" s="50">
        <v>3.811897817705713</v>
      </c>
      <c r="N61" s="50">
        <v>4.2700471305726069</v>
      </c>
      <c r="O61" s="50">
        <v>4.4110909412421222</v>
      </c>
      <c r="P61" s="50">
        <v>4.5373685657061458</v>
      </c>
      <c r="Q61" s="50">
        <v>4.9713080364527826</v>
      </c>
      <c r="R61" s="50">
        <v>2.0606589339312222</v>
      </c>
      <c r="S61" s="50">
        <v>6.5759862696808113</v>
      </c>
      <c r="T61" s="50">
        <v>10.19421953746712</v>
      </c>
      <c r="U61" s="94"/>
      <c r="V61" s="101"/>
      <c r="W61" s="100"/>
    </row>
    <row r="62" spans="2:23" s="10" customFormat="1" x14ac:dyDescent="0.25">
      <c r="B62" s="1" t="s">
        <v>63</v>
      </c>
      <c r="C62" s="1" t="s">
        <v>63</v>
      </c>
      <c r="D62" s="1" t="s">
        <v>21</v>
      </c>
      <c r="E62" s="8" t="s">
        <v>3</v>
      </c>
      <c r="F62" s="50">
        <v>3.3357312890468338E-2</v>
      </c>
      <c r="G62" s="50">
        <v>3.1837879857500528E-2</v>
      </c>
      <c r="H62" s="50">
        <v>2.8123965482015123E-2</v>
      </c>
      <c r="I62" s="50">
        <v>2.4658027174595532E-2</v>
      </c>
      <c r="J62" s="50">
        <v>2.2349746116985258E-2</v>
      </c>
      <c r="K62" s="50">
        <v>3.0338093064151472E-2</v>
      </c>
      <c r="L62" s="50">
        <v>2.9840582778360769E-2</v>
      </c>
      <c r="M62" s="50">
        <v>3.1181889597498014E-2</v>
      </c>
      <c r="N62" s="50">
        <v>5.3863576369108657E-2</v>
      </c>
      <c r="O62" s="50">
        <v>8.3925710711559631E-2</v>
      </c>
      <c r="P62" s="50">
        <v>0.1265517932448823</v>
      </c>
      <c r="Q62" s="50">
        <v>0.18946751004689233</v>
      </c>
      <c r="R62" s="50">
        <v>0.2828709186380145</v>
      </c>
      <c r="S62" s="50">
        <v>0.42161749166804796</v>
      </c>
      <c r="T62" s="50">
        <v>0.62791906753711402</v>
      </c>
      <c r="U62" s="94"/>
      <c r="V62" s="101"/>
      <c r="W62" s="100"/>
    </row>
    <row r="63" spans="2:23" s="10" customFormat="1" x14ac:dyDescent="0.25">
      <c r="B63" s="26" t="s">
        <v>41</v>
      </c>
      <c r="C63" s="26"/>
      <c r="D63" s="26"/>
      <c r="E63" s="26"/>
      <c r="F63" s="70">
        <f>SUM(F44:F62)</f>
        <v>18.592835034484036</v>
      </c>
      <c r="G63" s="70">
        <f t="shared" ref="G63:T63" si="20">SUM(G44:G62)</f>
        <v>40.25078451069043</v>
      </c>
      <c r="H63" s="70">
        <f t="shared" si="20"/>
        <v>81.983852008016385</v>
      </c>
      <c r="I63" s="70">
        <f t="shared" si="20"/>
        <v>126.96446373383996</v>
      </c>
      <c r="J63" s="70">
        <f t="shared" si="20"/>
        <v>169.45593725144272</v>
      </c>
      <c r="K63" s="70">
        <f t="shared" si="20"/>
        <v>221.16234423957061</v>
      </c>
      <c r="L63" s="70">
        <f t="shared" si="20"/>
        <v>285.0844760426632</v>
      </c>
      <c r="M63" s="70">
        <f t="shared" si="20"/>
        <v>367.0723016846826</v>
      </c>
      <c r="N63" s="70">
        <f t="shared" si="20"/>
        <v>431.5659549793923</v>
      </c>
      <c r="O63" s="70">
        <f t="shared" si="20"/>
        <v>499.39610531911956</v>
      </c>
      <c r="P63" s="70">
        <f t="shared" si="20"/>
        <v>582.52492962929512</v>
      </c>
      <c r="Q63" s="70">
        <f t="shared" si="20"/>
        <v>667.9908838840538</v>
      </c>
      <c r="R63" s="70">
        <f t="shared" si="20"/>
        <v>754.22086923969596</v>
      </c>
      <c r="S63" s="70">
        <f t="shared" si="20"/>
        <v>850.18500354518471</v>
      </c>
      <c r="T63" s="70">
        <f t="shared" si="20"/>
        <v>950.79656631449893</v>
      </c>
      <c r="U63" s="94"/>
      <c r="V63" s="101"/>
      <c r="W63" s="100"/>
    </row>
    <row r="64" spans="2:23" s="10" customFormat="1" x14ac:dyDescent="0.25">
      <c r="B64" s="26" t="s">
        <v>42</v>
      </c>
      <c r="F64" s="70">
        <f>F63</f>
        <v>18.592835034484036</v>
      </c>
      <c r="G64" s="70">
        <f t="shared" ref="G64:T64" si="21">G63</f>
        <v>40.25078451069043</v>
      </c>
      <c r="H64" s="70">
        <f t="shared" si="21"/>
        <v>81.983852008016385</v>
      </c>
      <c r="I64" s="70">
        <f t="shared" si="21"/>
        <v>126.96446373383996</v>
      </c>
      <c r="J64" s="70">
        <f t="shared" si="21"/>
        <v>169.45593725144272</v>
      </c>
      <c r="K64" s="70">
        <f t="shared" si="21"/>
        <v>221.16234423957061</v>
      </c>
      <c r="L64" s="70">
        <f t="shared" si="21"/>
        <v>285.0844760426632</v>
      </c>
      <c r="M64" s="70">
        <f t="shared" si="21"/>
        <v>367.0723016846826</v>
      </c>
      <c r="N64" s="70">
        <f t="shared" si="21"/>
        <v>431.5659549793923</v>
      </c>
      <c r="O64" s="70">
        <f t="shared" si="21"/>
        <v>499.39610531911956</v>
      </c>
      <c r="P64" s="70">
        <f t="shared" si="21"/>
        <v>582.52492962929512</v>
      </c>
      <c r="Q64" s="70">
        <f t="shared" si="21"/>
        <v>667.9908838840538</v>
      </c>
      <c r="R64" s="70">
        <f t="shared" si="21"/>
        <v>754.22086923969596</v>
      </c>
      <c r="S64" s="70">
        <f t="shared" si="21"/>
        <v>850.18500354518471</v>
      </c>
      <c r="T64" s="70">
        <f t="shared" si="21"/>
        <v>950.79656631449893</v>
      </c>
      <c r="U64" s="94"/>
      <c r="V64" s="101"/>
      <c r="W64" s="100"/>
    </row>
    <row r="65" spans="1:23" s="10" customFormat="1" x14ac:dyDescent="0.25">
      <c r="B65" s="26" t="s">
        <v>43</v>
      </c>
      <c r="F65" s="70">
        <f t="shared" ref="F65:T65" si="22">F43+F64</f>
        <v>56.01908842077593</v>
      </c>
      <c r="G65" s="70">
        <f t="shared" si="22"/>
        <v>108.04329759756283</v>
      </c>
      <c r="H65" s="70">
        <f t="shared" si="22"/>
        <v>203.18613696575139</v>
      </c>
      <c r="I65" s="70">
        <f t="shared" si="22"/>
        <v>287.08506793099133</v>
      </c>
      <c r="J65" s="70">
        <f t="shared" si="22"/>
        <v>373.71597622944637</v>
      </c>
      <c r="K65" s="70">
        <f t="shared" si="22"/>
        <v>470.61763448661736</v>
      </c>
      <c r="L65" s="70">
        <f t="shared" si="22"/>
        <v>583.12225930933892</v>
      </c>
      <c r="M65" s="70">
        <f t="shared" si="22"/>
        <v>717.00575147928896</v>
      </c>
      <c r="N65" s="70">
        <f t="shared" si="22"/>
        <v>838.15288203236787</v>
      </c>
      <c r="O65" s="70">
        <f t="shared" si="22"/>
        <v>962.59129466417676</v>
      </c>
      <c r="P65" s="70">
        <f t="shared" si="22"/>
        <v>1102.2797195389983</v>
      </c>
      <c r="Q65" s="70">
        <f t="shared" si="22"/>
        <v>1243.4937398950115</v>
      </c>
      <c r="R65" s="70">
        <f t="shared" si="22"/>
        <v>1385.1777472493404</v>
      </c>
      <c r="S65" s="70">
        <f t="shared" si="22"/>
        <v>1536.9953529385498</v>
      </c>
      <c r="T65" s="70">
        <f t="shared" si="22"/>
        <v>1694.0410817586398</v>
      </c>
      <c r="U65" s="94"/>
      <c r="V65" s="101"/>
      <c r="W65" s="100"/>
    </row>
    <row r="66" spans="1:23" s="10" customFormat="1" x14ac:dyDescent="0.25">
      <c r="B66" s="26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94"/>
      <c r="V66" s="94"/>
      <c r="W66" s="94"/>
    </row>
    <row r="67" spans="1:23" ht="18.75" x14ac:dyDescent="0.3">
      <c r="A67" s="11" t="s">
        <v>1</v>
      </c>
      <c r="B67" s="12" t="s">
        <v>12</v>
      </c>
      <c r="C67" s="12" t="s">
        <v>2</v>
      </c>
      <c r="D67" s="12" t="s">
        <v>22</v>
      </c>
      <c r="E67" s="13" t="s">
        <v>27</v>
      </c>
      <c r="F67" s="12">
        <v>2015</v>
      </c>
      <c r="G67" s="12">
        <v>2016</v>
      </c>
      <c r="H67" s="12">
        <v>2017</v>
      </c>
      <c r="I67" s="12">
        <v>2018</v>
      </c>
      <c r="J67" s="12">
        <v>2019</v>
      </c>
      <c r="K67" s="12">
        <v>2020</v>
      </c>
      <c r="L67" s="12">
        <v>2021</v>
      </c>
      <c r="M67" s="12">
        <v>2022</v>
      </c>
      <c r="N67" s="12">
        <v>2023</v>
      </c>
      <c r="O67" s="12">
        <v>2024</v>
      </c>
      <c r="P67" s="12">
        <v>2025</v>
      </c>
      <c r="Q67" s="12">
        <v>2026</v>
      </c>
      <c r="R67" s="14">
        <v>2027</v>
      </c>
      <c r="S67" s="14">
        <v>2028</v>
      </c>
      <c r="T67" s="14">
        <v>2029</v>
      </c>
    </row>
    <row r="68" spans="1:23" ht="18.75" x14ac:dyDescent="0.3">
      <c r="A68" s="15" t="s">
        <v>28</v>
      </c>
      <c r="B68" s="16"/>
      <c r="C68" s="16"/>
      <c r="D68" s="16"/>
      <c r="E68" s="16"/>
      <c r="F68" s="92" t="s">
        <v>75</v>
      </c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</row>
    <row r="69" spans="1:23" x14ac:dyDescent="0.25">
      <c r="B69" s="1" t="s">
        <v>6</v>
      </c>
      <c r="C69" s="1" t="s">
        <v>6</v>
      </c>
      <c r="D69" s="1" t="s">
        <v>19</v>
      </c>
      <c r="E69" s="8" t="s">
        <v>0</v>
      </c>
      <c r="F69" s="91">
        <f t="shared" ref="F69:T69" si="23">SUM(F15:F19)</f>
        <v>92.801600891728881</v>
      </c>
      <c r="G69" s="91">
        <f t="shared" si="23"/>
        <v>243.36791265350018</v>
      </c>
      <c r="H69" s="91">
        <f t="shared" si="23"/>
        <v>672.98622728912619</v>
      </c>
      <c r="I69" s="91">
        <f t="shared" si="23"/>
        <v>1280.0916726161149</v>
      </c>
      <c r="J69" s="91">
        <f t="shared" si="23"/>
        <v>1899.3024014767134</v>
      </c>
      <c r="K69" s="91">
        <f t="shared" si="23"/>
        <v>2979.844270885163</v>
      </c>
      <c r="L69" s="91">
        <f t="shared" si="23"/>
        <v>4325.0316061037984</v>
      </c>
      <c r="M69" s="91">
        <f t="shared" si="23"/>
        <v>5655.0666687166058</v>
      </c>
      <c r="N69" s="91">
        <f t="shared" si="23"/>
        <v>7036.9652231009086</v>
      </c>
      <c r="O69" s="91">
        <f t="shared" si="23"/>
        <v>8840.6651190803386</v>
      </c>
      <c r="P69" s="91">
        <f t="shared" si="23"/>
        <v>11171.961525431578</v>
      </c>
      <c r="Q69" s="91">
        <f t="shared" si="23"/>
        <v>13728.638103727159</v>
      </c>
      <c r="R69" s="91">
        <f t="shared" si="23"/>
        <v>16948.415534303644</v>
      </c>
      <c r="S69" s="91">
        <f t="shared" si="23"/>
        <v>20215.245784549661</v>
      </c>
      <c r="T69" s="91">
        <f t="shared" si="23"/>
        <v>23745.876893011624</v>
      </c>
    </row>
    <row r="70" spans="1:23" x14ac:dyDescent="0.25">
      <c r="B70" s="1" t="s">
        <v>4</v>
      </c>
      <c r="C70" s="1" t="s">
        <v>61</v>
      </c>
      <c r="D70" s="1" t="s">
        <v>19</v>
      </c>
      <c r="E70" s="8" t="s">
        <v>0</v>
      </c>
      <c r="F70" s="91">
        <f t="shared" ref="F70:T70" si="24">SUM(F20:F26)</f>
        <v>756.51259707349641</v>
      </c>
      <c r="G70" s="91">
        <f t="shared" si="24"/>
        <v>1513.0251941469928</v>
      </c>
      <c r="H70" s="91">
        <f t="shared" si="24"/>
        <v>2269.5377912204895</v>
      </c>
      <c r="I70" s="91">
        <f t="shared" si="24"/>
        <v>2993.7003439568475</v>
      </c>
      <c r="J70" s="91">
        <f t="shared" si="24"/>
        <v>3703.9613864943422</v>
      </c>
      <c r="K70" s="91">
        <f t="shared" si="24"/>
        <v>4400.7785006528602</v>
      </c>
      <c r="L70" s="91">
        <f t="shared" si="24"/>
        <v>5073.7583686418611</v>
      </c>
      <c r="M70" s="91">
        <f t="shared" si="24"/>
        <v>5736.4464195824421</v>
      </c>
      <c r="N70" s="91">
        <f t="shared" si="24"/>
        <v>6359.8188711553812</v>
      </c>
      <c r="O70" s="91">
        <f t="shared" si="24"/>
        <v>6966.6127258666302</v>
      </c>
      <c r="P70" s="91">
        <f t="shared" si="24"/>
        <v>7536.1421453044286</v>
      </c>
      <c r="Q70" s="91">
        <f t="shared" si="24"/>
        <v>8099.2373812836177</v>
      </c>
      <c r="R70" s="91">
        <f t="shared" si="24"/>
        <v>8652.9587548177587</v>
      </c>
      <c r="S70" s="91">
        <f t="shared" si="24"/>
        <v>9202.1556381202245</v>
      </c>
      <c r="T70" s="91">
        <f t="shared" si="24"/>
        <v>9747.6690732794323</v>
      </c>
    </row>
    <row r="71" spans="1:23" x14ac:dyDescent="0.25">
      <c r="B71" s="1" t="s">
        <v>64</v>
      </c>
      <c r="C71" s="1" t="s">
        <v>64</v>
      </c>
      <c r="D71" s="1" t="s">
        <v>19</v>
      </c>
      <c r="E71" s="8" t="s">
        <v>0</v>
      </c>
      <c r="F71" s="91">
        <f t="shared" ref="F71:T71" si="25">SUM(F27:F31)</f>
        <v>31.561300030884397</v>
      </c>
      <c r="G71" s="91">
        <f t="shared" si="25"/>
        <v>38.915342970678964</v>
      </c>
      <c r="H71" s="91">
        <f t="shared" si="25"/>
        <v>46.734015570756831</v>
      </c>
      <c r="I71" s="91">
        <f t="shared" si="25"/>
        <v>295.71329280238444</v>
      </c>
      <c r="J71" s="91">
        <f t="shared" si="25"/>
        <v>366.07313210248952</v>
      </c>
      <c r="K71" s="91">
        <f t="shared" si="25"/>
        <v>375.26542711869155</v>
      </c>
      <c r="L71" s="91">
        <f t="shared" si="25"/>
        <v>731.85514008392511</v>
      </c>
      <c r="M71" s="91">
        <f t="shared" si="25"/>
        <v>2002.4057620538429</v>
      </c>
      <c r="N71" s="91">
        <f t="shared" si="25"/>
        <v>1998.2615653038176</v>
      </c>
      <c r="O71" s="91">
        <f t="shared" si="25"/>
        <v>1986.3388130376973</v>
      </c>
      <c r="P71" s="91">
        <f t="shared" si="25"/>
        <v>1962.5631379952572</v>
      </c>
      <c r="Q71" s="91">
        <f t="shared" si="25"/>
        <v>1761.7717055367327</v>
      </c>
      <c r="R71" s="91">
        <f t="shared" si="25"/>
        <v>1693.2238774962857</v>
      </c>
      <c r="S71" s="91">
        <f t="shared" si="25"/>
        <v>1616.8848909924377</v>
      </c>
      <c r="T71" s="91">
        <f t="shared" si="25"/>
        <v>1492.0800619634504</v>
      </c>
    </row>
    <row r="72" spans="1:23" s="10" customFormat="1" x14ac:dyDescent="0.25">
      <c r="B72" s="1" t="s">
        <v>65</v>
      </c>
      <c r="C72" s="10" t="s">
        <v>65</v>
      </c>
      <c r="D72" s="1" t="s">
        <v>21</v>
      </c>
      <c r="E72" s="8" t="s">
        <v>0</v>
      </c>
      <c r="F72" s="91">
        <f t="shared" ref="F72:T72" si="26">F32+F33</f>
        <v>2.0608096540362482</v>
      </c>
      <c r="G72" s="91">
        <f t="shared" si="26"/>
        <v>32.920136422810245</v>
      </c>
      <c r="H72" s="91">
        <f t="shared" si="26"/>
        <v>58.171059234980675</v>
      </c>
      <c r="I72" s="91">
        <f t="shared" si="26"/>
        <v>95.236612784038527</v>
      </c>
      <c r="J72" s="91">
        <f t="shared" si="26"/>
        <v>118.46934279366786</v>
      </c>
      <c r="K72" s="91">
        <f t="shared" si="26"/>
        <v>121.21333766647894</v>
      </c>
      <c r="L72" s="91">
        <f t="shared" si="26"/>
        <v>116.44476089651289</v>
      </c>
      <c r="M72" s="91">
        <f t="shared" si="26"/>
        <v>109.14858589817845</v>
      </c>
      <c r="N72" s="91">
        <f t="shared" si="26"/>
        <v>94.36190541105384</v>
      </c>
      <c r="O72" s="91">
        <f t="shared" si="26"/>
        <v>83.157221581021588</v>
      </c>
      <c r="P72" s="91">
        <f t="shared" si="26"/>
        <v>76.214752500627128</v>
      </c>
      <c r="Q72" s="91">
        <f t="shared" si="26"/>
        <v>75.384096686082557</v>
      </c>
      <c r="R72" s="91">
        <f t="shared" si="26"/>
        <v>82.127457736201222</v>
      </c>
      <c r="S72" s="91">
        <f t="shared" si="26"/>
        <v>99.440200215851519</v>
      </c>
      <c r="T72" s="91">
        <f t="shared" si="26"/>
        <v>126.50133635486173</v>
      </c>
    </row>
    <row r="74" spans="1:23" ht="18.75" x14ac:dyDescent="0.3">
      <c r="A74" s="11" t="s">
        <v>1</v>
      </c>
      <c r="B74" s="12" t="s">
        <v>12</v>
      </c>
      <c r="C74" s="12" t="s">
        <v>2</v>
      </c>
      <c r="D74" s="12" t="s">
        <v>22</v>
      </c>
      <c r="E74" s="13" t="s">
        <v>27</v>
      </c>
      <c r="F74" s="12">
        <v>2015</v>
      </c>
      <c r="G74" s="12">
        <v>2016</v>
      </c>
      <c r="H74" s="12">
        <v>2017</v>
      </c>
      <c r="I74" s="12">
        <v>2018</v>
      </c>
      <c r="J74" s="12">
        <v>2019</v>
      </c>
      <c r="K74" s="12">
        <v>2020</v>
      </c>
      <c r="L74" s="12">
        <v>2021</v>
      </c>
      <c r="M74" s="12">
        <v>2022</v>
      </c>
      <c r="N74" s="12">
        <v>2023</v>
      </c>
      <c r="O74" s="12">
        <v>2024</v>
      </c>
      <c r="P74" s="12">
        <v>2025</v>
      </c>
      <c r="Q74" s="12">
        <v>2026</v>
      </c>
      <c r="R74" s="14">
        <v>2027</v>
      </c>
      <c r="S74" s="14">
        <v>2028</v>
      </c>
      <c r="T74" s="14">
        <v>2029</v>
      </c>
    </row>
    <row r="75" spans="1:23" ht="18.75" x14ac:dyDescent="0.3">
      <c r="A75" s="15" t="s">
        <v>29</v>
      </c>
      <c r="B75" s="16"/>
      <c r="C75" s="16"/>
      <c r="D75" s="16"/>
      <c r="E75" s="16"/>
      <c r="F75" s="92" t="s">
        <v>75</v>
      </c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</row>
    <row r="76" spans="1:23" x14ac:dyDescent="0.25">
      <c r="A76" s="10"/>
      <c r="B76" s="1" t="s">
        <v>6</v>
      </c>
      <c r="C76" s="1" t="s">
        <v>6</v>
      </c>
      <c r="D76" s="1" t="s">
        <v>19</v>
      </c>
      <c r="E76" s="8" t="s">
        <v>3</v>
      </c>
      <c r="F76" s="17">
        <f t="shared" ref="F76:T76" si="27">SUM(F44:F48)</f>
        <v>3.9569122823692067</v>
      </c>
      <c r="G76" s="17">
        <f t="shared" si="27"/>
        <v>11.494033466321929</v>
      </c>
      <c r="H76" s="17">
        <f t="shared" si="27"/>
        <v>39.059207805137945</v>
      </c>
      <c r="I76" s="17">
        <f t="shared" si="27"/>
        <v>67.455311817195337</v>
      </c>
      <c r="J76" s="17">
        <f t="shared" si="27"/>
        <v>95.933636888425553</v>
      </c>
      <c r="K76" s="17">
        <f t="shared" si="27"/>
        <v>132.20301407233185</v>
      </c>
      <c r="L76" s="17">
        <f t="shared" si="27"/>
        <v>175.196109473701</v>
      </c>
      <c r="M76" s="17">
        <f t="shared" si="27"/>
        <v>217.96589483540512</v>
      </c>
      <c r="N76" s="17">
        <f t="shared" si="27"/>
        <v>261.67459138386801</v>
      </c>
      <c r="O76" s="17">
        <f t="shared" si="27"/>
        <v>307.22281275841266</v>
      </c>
      <c r="P76" s="17">
        <f t="shared" si="27"/>
        <v>366.68321921216494</v>
      </c>
      <c r="Q76" s="17">
        <f t="shared" si="27"/>
        <v>428.43712657073905</v>
      </c>
      <c r="R76" s="17">
        <f t="shared" si="27"/>
        <v>490.17333958713482</v>
      </c>
      <c r="S76" s="17">
        <f t="shared" si="27"/>
        <v>551.91525487739011</v>
      </c>
      <c r="T76" s="17">
        <f t="shared" si="27"/>
        <v>617.28653128604799</v>
      </c>
    </row>
    <row r="77" spans="1:23" x14ac:dyDescent="0.25">
      <c r="A77" s="10"/>
      <c r="B77" s="1" t="s">
        <v>4</v>
      </c>
      <c r="C77" s="1" t="s">
        <v>61</v>
      </c>
      <c r="D77" s="1" t="s">
        <v>19</v>
      </c>
      <c r="E77" s="8" t="s">
        <v>3</v>
      </c>
      <c r="F77" s="17">
        <f t="shared" ref="F77:T77" si="28">SUM(F49:F55)</f>
        <v>14.052202065188894</v>
      </c>
      <c r="G77" s="17">
        <f t="shared" si="28"/>
        <v>28.104404130377787</v>
      </c>
      <c r="H77" s="17">
        <f t="shared" si="28"/>
        <v>42.156606195566681</v>
      </c>
      <c r="I77" s="17">
        <f t="shared" si="28"/>
        <v>55.604926697002284</v>
      </c>
      <c r="J77" s="17">
        <f t="shared" si="28"/>
        <v>68.929248991111805</v>
      </c>
      <c r="K77" s="17">
        <f t="shared" si="28"/>
        <v>82.136777003507888</v>
      </c>
      <c r="L77" s="17">
        <f t="shared" si="28"/>
        <v>95.091583135234416</v>
      </c>
      <c r="M77" s="17">
        <f t="shared" si="28"/>
        <v>107.95711782168807</v>
      </c>
      <c r="N77" s="17">
        <f t="shared" si="28"/>
        <v>120.18078133902279</v>
      </c>
      <c r="O77" s="17">
        <f t="shared" si="28"/>
        <v>132.17472932443505</v>
      </c>
      <c r="P77" s="17">
        <f t="shared" si="28"/>
        <v>143.54469506886437</v>
      </c>
      <c r="Q77" s="17">
        <f t="shared" si="28"/>
        <v>154.85876377083133</v>
      </c>
      <c r="R77" s="17">
        <f t="shared" si="28"/>
        <v>166.04868169167892</v>
      </c>
      <c r="S77" s="17">
        <f t="shared" si="28"/>
        <v>177.19932776012934</v>
      </c>
      <c r="T77" s="17">
        <f t="shared" si="28"/>
        <v>188.3134715953978</v>
      </c>
    </row>
    <row r="78" spans="1:23" x14ac:dyDescent="0.25">
      <c r="A78" s="10"/>
      <c r="B78" s="1" t="s">
        <v>64</v>
      </c>
      <c r="C78" s="1" t="s">
        <v>64</v>
      </c>
      <c r="D78" s="1" t="s">
        <v>19</v>
      </c>
      <c r="E78" s="8" t="s">
        <v>3</v>
      </c>
      <c r="F78" s="17">
        <f>SUM(F56:F60)</f>
        <v>0.32803900000000003</v>
      </c>
      <c r="G78" s="17">
        <f t="shared" ref="G78:T78" si="29">SUM(G56:G60)</f>
        <v>0.33087100000000003</v>
      </c>
      <c r="H78" s="17">
        <f t="shared" si="29"/>
        <v>0.33384459999999999</v>
      </c>
      <c r="I78" s="17">
        <f t="shared" si="29"/>
        <v>3.0737061205630001</v>
      </c>
      <c r="J78" s="17">
        <f t="shared" si="29"/>
        <v>3.3523780311624005</v>
      </c>
      <c r="K78" s="17">
        <f t="shared" si="29"/>
        <v>5.2456631780035829</v>
      </c>
      <c r="L78" s="17">
        <f t="shared" si="29"/>
        <v>12.847188589315454</v>
      </c>
      <c r="M78" s="17">
        <f t="shared" si="29"/>
        <v>37.306209320286058</v>
      </c>
      <c r="N78" s="17">
        <f t="shared" si="29"/>
        <v>45.38667154955975</v>
      </c>
      <c r="O78" s="17">
        <f t="shared" si="29"/>
        <v>55.503546584318059</v>
      </c>
      <c r="P78" s="17">
        <f t="shared" si="29"/>
        <v>67.633094989314742</v>
      </c>
      <c r="Q78" s="17">
        <f t="shared" si="29"/>
        <v>79.534217995983553</v>
      </c>
      <c r="R78" s="17">
        <f t="shared" si="29"/>
        <v>95.655318108312755</v>
      </c>
      <c r="S78" s="17">
        <f t="shared" si="29"/>
        <v>114.07281714631651</v>
      </c>
      <c r="T78" s="17">
        <f t="shared" si="29"/>
        <v>134.37442482804883</v>
      </c>
    </row>
    <row r="79" spans="1:23" s="10" customFormat="1" x14ac:dyDescent="0.25">
      <c r="B79" s="1" t="s">
        <v>65</v>
      </c>
      <c r="C79" s="10" t="s">
        <v>65</v>
      </c>
      <c r="D79" s="1" t="s">
        <v>21</v>
      </c>
      <c r="E79" s="8" t="s">
        <v>3</v>
      </c>
      <c r="F79" s="17">
        <f t="shared" ref="F79:T79" si="30">F61+F62</f>
        <v>0.25568168692593535</v>
      </c>
      <c r="G79" s="17">
        <f t="shared" si="30"/>
        <v>0.32147591399071951</v>
      </c>
      <c r="H79" s="17">
        <f t="shared" si="30"/>
        <v>0.43419340731175815</v>
      </c>
      <c r="I79" s="17">
        <f t="shared" si="30"/>
        <v>0.8305190990793605</v>
      </c>
      <c r="J79" s="17">
        <f t="shared" si="30"/>
        <v>1.2406733407429424</v>
      </c>
      <c r="K79" s="17">
        <f t="shared" si="30"/>
        <v>1.5768899857272762</v>
      </c>
      <c r="L79" s="17">
        <f t="shared" si="30"/>
        <v>1.9495948444121733</v>
      </c>
      <c r="M79" s="17">
        <f t="shared" si="30"/>
        <v>3.843079707303211</v>
      </c>
      <c r="N79" s="17">
        <f t="shared" si="30"/>
        <v>4.3239107069417155</v>
      </c>
      <c r="O79" s="17">
        <f t="shared" si="30"/>
        <v>4.4950166519536818</v>
      </c>
      <c r="P79" s="17">
        <f t="shared" si="30"/>
        <v>4.6639203589510281</v>
      </c>
      <c r="Q79" s="17">
        <f t="shared" si="30"/>
        <v>5.160775546499675</v>
      </c>
      <c r="R79" s="17">
        <f t="shared" si="30"/>
        <v>2.3435298525692367</v>
      </c>
      <c r="S79" s="17">
        <f t="shared" si="30"/>
        <v>6.9976037613488593</v>
      </c>
      <c r="T79" s="17">
        <f t="shared" si="30"/>
        <v>10.822138605004234</v>
      </c>
    </row>
    <row r="81" spans="1:22" ht="18.75" x14ac:dyDescent="0.3">
      <c r="A81" s="3" t="s">
        <v>1</v>
      </c>
      <c r="B81" s="4" t="s">
        <v>12</v>
      </c>
      <c r="C81" s="4" t="s">
        <v>2</v>
      </c>
      <c r="D81" s="4" t="s">
        <v>22</v>
      </c>
      <c r="E81" s="5" t="s">
        <v>27</v>
      </c>
      <c r="F81" s="4">
        <v>2015</v>
      </c>
      <c r="G81" s="4">
        <v>2016</v>
      </c>
      <c r="H81" s="4">
        <v>2017</v>
      </c>
      <c r="I81" s="4">
        <v>2018</v>
      </c>
      <c r="J81" s="4">
        <v>2019</v>
      </c>
      <c r="K81" s="4">
        <v>2020</v>
      </c>
      <c r="L81" s="4">
        <v>2021</v>
      </c>
      <c r="M81" s="4">
        <v>2022</v>
      </c>
      <c r="N81" s="4">
        <v>2023</v>
      </c>
      <c r="O81" s="4">
        <v>2024</v>
      </c>
      <c r="P81" s="4">
        <v>2025</v>
      </c>
      <c r="Q81" s="4">
        <v>2026</v>
      </c>
      <c r="R81" s="6">
        <v>2027</v>
      </c>
      <c r="S81" s="6">
        <v>2028</v>
      </c>
      <c r="T81" s="6">
        <v>2029</v>
      </c>
    </row>
    <row r="82" spans="1:22" ht="18.75" x14ac:dyDescent="0.3">
      <c r="A82" s="15" t="s">
        <v>50</v>
      </c>
      <c r="B82" s="16"/>
      <c r="C82" s="16"/>
      <c r="D82" s="16"/>
      <c r="E82" s="16"/>
      <c r="F82" s="92" t="s">
        <v>76</v>
      </c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</row>
    <row r="83" spans="1:22" ht="18.75" x14ac:dyDescent="0.3">
      <c r="A83" s="16"/>
      <c r="B83" s="21" t="s">
        <v>38</v>
      </c>
      <c r="C83" s="21"/>
      <c r="D83" s="21"/>
      <c r="E83" s="22" t="s">
        <v>51</v>
      </c>
      <c r="F83" s="34">
        <f t="shared" ref="F83:T83" si="31">F11*0.0000034121416+F40*0.0001</f>
        <v>2.909059974664208E-2</v>
      </c>
      <c r="G83" s="34">
        <f t="shared" si="31"/>
        <v>5.5873332154142856E-2</v>
      </c>
      <c r="H83" s="34">
        <f t="shared" si="31"/>
        <v>8.2465098597685027E-2</v>
      </c>
      <c r="I83" s="34">
        <f t="shared" si="31"/>
        <v>0.10851769177422049</v>
      </c>
      <c r="J83" s="34">
        <f t="shared" si="31"/>
        <v>0.1360022701233243</v>
      </c>
      <c r="K83" s="34">
        <f t="shared" si="31"/>
        <v>0.16142094458020814</v>
      </c>
      <c r="L83" s="34">
        <f t="shared" si="31"/>
        <v>0.18693106385993449</v>
      </c>
      <c r="M83" s="34">
        <f t="shared" si="31"/>
        <v>0.21259317421507362</v>
      </c>
      <c r="N83" s="34">
        <f t="shared" si="31"/>
        <v>0.23913926220997217</v>
      </c>
      <c r="O83" s="34">
        <f t="shared" si="31"/>
        <v>0.26641418456971838</v>
      </c>
      <c r="P83" s="34">
        <f t="shared" si="31"/>
        <v>0.29658212043670346</v>
      </c>
      <c r="Q83" s="34">
        <f t="shared" si="31"/>
        <v>0.32248822631329144</v>
      </c>
      <c r="R83" s="34">
        <f t="shared" si="31"/>
        <v>0.34839433218987947</v>
      </c>
      <c r="S83" s="34">
        <f t="shared" si="31"/>
        <v>0.37430043806646751</v>
      </c>
      <c r="T83" s="34">
        <f t="shared" si="31"/>
        <v>0.40020654394305555</v>
      </c>
    </row>
    <row r="84" spans="1:22" x14ac:dyDescent="0.25">
      <c r="A84" s="18" t="s">
        <v>33</v>
      </c>
      <c r="B84" s="19" t="s">
        <v>34</v>
      </c>
      <c r="C84" s="19" t="s">
        <v>35</v>
      </c>
      <c r="D84" s="18" t="s">
        <v>31</v>
      </c>
      <c r="E84" s="18" t="s">
        <v>51</v>
      </c>
      <c r="F84" s="35">
        <f t="shared" ref="F84:T84" si="32">F12*0.0000034121416+F41*0.0001</f>
        <v>8.5728584057918403E-3</v>
      </c>
      <c r="G84" s="35">
        <f t="shared" si="32"/>
        <v>1.5870192592283998E-2</v>
      </c>
      <c r="H84" s="35">
        <f t="shared" si="32"/>
        <v>2.6252932142684E-2</v>
      </c>
      <c r="I84" s="35">
        <f t="shared" si="32"/>
        <v>3.3288789991613513E-2</v>
      </c>
      <c r="J84" s="35">
        <f t="shared" si="32"/>
        <v>4.1265624483511593E-2</v>
      </c>
      <c r="K84" s="35">
        <f t="shared" si="32"/>
        <v>4.9366474541061342E-2</v>
      </c>
      <c r="L84" s="35">
        <f t="shared" si="32"/>
        <v>5.8079533774286769E-2</v>
      </c>
      <c r="M84" s="35">
        <f t="shared" si="32"/>
        <v>6.7240029567363607E-2</v>
      </c>
      <c r="N84" s="35">
        <f t="shared" si="32"/>
        <v>7.7012690206362838E-2</v>
      </c>
      <c r="O84" s="35">
        <f t="shared" si="32"/>
        <v>8.7008791065966151E-2</v>
      </c>
      <c r="P84" s="35">
        <f t="shared" si="32"/>
        <v>9.7163025948419024E-2</v>
      </c>
      <c r="Q84" s="35">
        <f t="shared" si="32"/>
        <v>0.10733620148654646</v>
      </c>
      <c r="R84" s="36">
        <f t="shared" si="32"/>
        <v>0.11759610172669198</v>
      </c>
      <c r="S84" s="36">
        <f t="shared" si="32"/>
        <v>0.12802524025501646</v>
      </c>
      <c r="T84" s="36">
        <f t="shared" si="32"/>
        <v>0.13862770683317083</v>
      </c>
      <c r="V84" s="38"/>
    </row>
    <row r="85" spans="1:22" x14ac:dyDescent="0.25">
      <c r="A85" s="18" t="s">
        <v>36</v>
      </c>
      <c r="B85" s="19" t="s">
        <v>34</v>
      </c>
      <c r="C85" s="19" t="s">
        <v>37</v>
      </c>
      <c r="D85" s="18" t="s">
        <v>31</v>
      </c>
      <c r="E85" s="18" t="s">
        <v>51</v>
      </c>
      <c r="F85" s="35">
        <f t="shared" ref="F85:T85" si="33">F13*0.0000034121416+F42*0.0001</f>
        <v>2.0728617322291884E-3</v>
      </c>
      <c r="G85" s="35">
        <f t="shared" si="33"/>
        <v>4.131499812687239E-3</v>
      </c>
      <c r="H85" s="35">
        <f t="shared" si="33"/>
        <v>6.2347619597735012E-3</v>
      </c>
      <c r="I85" s="35">
        <f t="shared" si="33"/>
        <v>8.2206662787103514E-3</v>
      </c>
      <c r="J85" s="35">
        <f t="shared" si="33"/>
        <v>1.0258194351467945E-2</v>
      </c>
      <c r="K85" s="35">
        <f t="shared" si="33"/>
        <v>1.2195624934411061E-2</v>
      </c>
      <c r="L85" s="35">
        <f t="shared" si="33"/>
        <v>1.417742448363238E-2</v>
      </c>
      <c r="M85" s="35">
        <f t="shared" si="33"/>
        <v>1.6189023631231859E-2</v>
      </c>
      <c r="N85" s="35">
        <f t="shared" si="33"/>
        <v>1.823937269957069E-2</v>
      </c>
      <c r="O85" s="35">
        <f t="shared" si="33"/>
        <v>2.0299634194904784E-2</v>
      </c>
      <c r="P85" s="35">
        <f t="shared" si="33"/>
        <v>2.2340470095159087E-2</v>
      </c>
      <c r="Q85" s="35">
        <f t="shared" si="33"/>
        <v>2.4341605807546535E-2</v>
      </c>
      <c r="R85" s="36">
        <f t="shared" si="33"/>
        <v>2.6246414611039534E-2</v>
      </c>
      <c r="S85" s="36">
        <f t="shared" si="33"/>
        <v>2.808157986098328E-2</v>
      </c>
      <c r="T85" s="36">
        <f t="shared" si="33"/>
        <v>2.9836233449261174E-2</v>
      </c>
      <c r="V85" s="38"/>
    </row>
    <row r="86" spans="1:22" x14ac:dyDescent="0.25">
      <c r="A86" s="24"/>
      <c r="B86" s="24" t="s">
        <v>44</v>
      </c>
      <c r="C86" s="24" t="s">
        <v>52</v>
      </c>
      <c r="D86" s="24" t="s">
        <v>19</v>
      </c>
      <c r="E86" s="28" t="s">
        <v>51</v>
      </c>
      <c r="F86" s="37">
        <f>SUM(F84+F85)</f>
        <v>1.064572013802103E-2</v>
      </c>
      <c r="G86" s="37">
        <f t="shared" ref="G86:T86" si="34">SUM(G84+G85)</f>
        <v>2.0001692404971239E-2</v>
      </c>
      <c r="H86" s="37">
        <f t="shared" si="34"/>
        <v>3.2487694102457498E-2</v>
      </c>
      <c r="I86" s="37">
        <f t="shared" si="34"/>
        <v>4.1509456270323861E-2</v>
      </c>
      <c r="J86" s="37">
        <f t="shared" si="34"/>
        <v>5.1523818834979536E-2</v>
      </c>
      <c r="K86" s="37">
        <f t="shared" si="34"/>
        <v>6.1562099475472407E-2</v>
      </c>
      <c r="L86" s="37">
        <f t="shared" si="34"/>
        <v>7.2256958257919154E-2</v>
      </c>
      <c r="M86" s="37">
        <f t="shared" si="34"/>
        <v>8.3429053198595463E-2</v>
      </c>
      <c r="N86" s="37">
        <f t="shared" si="34"/>
        <v>9.5252062905933521E-2</v>
      </c>
      <c r="O86" s="37">
        <f t="shared" si="34"/>
        <v>0.10730842526087093</v>
      </c>
      <c r="P86" s="37">
        <f t="shared" si="34"/>
        <v>0.11950349604357811</v>
      </c>
      <c r="Q86" s="37">
        <f t="shared" si="34"/>
        <v>0.13167780729409301</v>
      </c>
      <c r="R86" s="37">
        <f t="shared" si="34"/>
        <v>0.14384251633773151</v>
      </c>
      <c r="S86" s="37">
        <f t="shared" si="34"/>
        <v>0.15610682011599974</v>
      </c>
      <c r="T86" s="37">
        <f t="shared" si="34"/>
        <v>0.168463940282432</v>
      </c>
      <c r="V86" s="38"/>
    </row>
    <row r="87" spans="1:22" x14ac:dyDescent="0.25">
      <c r="A87" s="7"/>
      <c r="B87" s="2" t="s">
        <v>6</v>
      </c>
      <c r="C87" s="10" t="s">
        <v>32</v>
      </c>
      <c r="D87" s="1" t="s">
        <v>19</v>
      </c>
      <c r="E87" s="8" t="s">
        <v>51</v>
      </c>
      <c r="F87" s="38">
        <f t="shared" ref="F87:T87" si="35">F15*0.0000034121416+F44*0.0001</f>
        <v>0</v>
      </c>
      <c r="G87" s="38">
        <f t="shared" si="35"/>
        <v>0</v>
      </c>
      <c r="H87" s="38">
        <f t="shared" si="35"/>
        <v>2.7574884620917704E-3</v>
      </c>
      <c r="I87" s="38">
        <f t="shared" si="35"/>
        <v>5.9461773768253552E-3</v>
      </c>
      <c r="J87" s="38">
        <f t="shared" si="35"/>
        <v>9.1827724746202082E-3</v>
      </c>
      <c r="K87" s="38">
        <f t="shared" si="35"/>
        <v>1.3696314903439566E-2</v>
      </c>
      <c r="L87" s="38">
        <f t="shared" si="35"/>
        <v>1.926630907693163E-2</v>
      </c>
      <c r="M87" s="38">
        <f t="shared" si="35"/>
        <v>2.4781231020349362E-2</v>
      </c>
      <c r="N87" s="38">
        <f t="shared" si="35"/>
        <v>3.054678856703074E-2</v>
      </c>
      <c r="O87" s="38">
        <f t="shared" si="35"/>
        <v>3.6325268480954076E-2</v>
      </c>
      <c r="P87" s="38">
        <f t="shared" si="35"/>
        <v>4.2126674600195313E-2</v>
      </c>
      <c r="Q87" s="38">
        <f t="shared" si="35"/>
        <v>4.8194153134876364E-2</v>
      </c>
      <c r="R87" s="38">
        <f t="shared" si="35"/>
        <v>5.4266480393975719E-2</v>
      </c>
      <c r="S87" s="38">
        <f t="shared" si="35"/>
        <v>6.0342226209642844E-2</v>
      </c>
      <c r="T87" s="38">
        <f t="shared" si="35"/>
        <v>6.7168211993876167E-2</v>
      </c>
      <c r="V87" s="38"/>
    </row>
    <row r="88" spans="1:22" x14ac:dyDescent="0.25">
      <c r="A88" s="10"/>
      <c r="B88" s="2" t="s">
        <v>6</v>
      </c>
      <c r="C88" s="10" t="s">
        <v>73</v>
      </c>
      <c r="D88" s="1" t="s">
        <v>19</v>
      </c>
      <c r="E88" s="8" t="s">
        <v>51</v>
      </c>
      <c r="F88" s="39">
        <f t="shared" ref="F88:T88" si="36">F16*0.0000034121416+F45*0.0001</f>
        <v>7.0391702719999993E-4</v>
      </c>
      <c r="G88" s="39">
        <f t="shared" si="36"/>
        <v>1.9657382672000003E-3</v>
      </c>
      <c r="H88" s="39">
        <f t="shared" si="36"/>
        <v>3.2628950831999999E-3</v>
      </c>
      <c r="I88" s="39">
        <f t="shared" si="36"/>
        <v>4.7837325016E-3</v>
      </c>
      <c r="J88" s="39">
        <f t="shared" si="36"/>
        <v>6.3045699200000001E-3</v>
      </c>
      <c r="K88" s="39">
        <f t="shared" si="36"/>
        <v>8.855637676800001E-3</v>
      </c>
      <c r="L88" s="39">
        <f t="shared" si="36"/>
        <v>1.1885589223616554E-2</v>
      </c>
      <c r="M88" s="39">
        <f t="shared" si="36"/>
        <v>1.4899916487233102E-2</v>
      </c>
      <c r="N88" s="39">
        <f t="shared" si="36"/>
        <v>1.7920831609249673E-2</v>
      </c>
      <c r="O88" s="39">
        <f t="shared" si="36"/>
        <v>2.2349818193700407E-2</v>
      </c>
      <c r="P88" s="39">
        <f t="shared" si="36"/>
        <v>2.6838963259671174E-2</v>
      </c>
      <c r="Q88" s="39">
        <f t="shared" si="36"/>
        <v>3.1321284042441944E-2</v>
      </c>
      <c r="R88" s="39">
        <f t="shared" si="36"/>
        <v>3.7494382566543999E-2</v>
      </c>
      <c r="S88" s="39">
        <f t="shared" si="36"/>
        <v>4.3759628152808004E-2</v>
      </c>
      <c r="T88" s="39">
        <f t="shared" si="36"/>
        <v>5.0085197977448009E-2</v>
      </c>
      <c r="V88" s="38"/>
    </row>
    <row r="89" spans="1:22" x14ac:dyDescent="0.25">
      <c r="A89" s="10"/>
      <c r="B89" s="2" t="s">
        <v>6</v>
      </c>
      <c r="C89" s="10" t="s">
        <v>14</v>
      </c>
      <c r="D89" s="1" t="s">
        <v>19</v>
      </c>
      <c r="E89" s="8" t="s">
        <v>51</v>
      </c>
      <c r="F89" s="40">
        <f t="shared" ref="F89:T89" si="37">F17*0.0000034121416+F46*0.0001</f>
        <v>0</v>
      </c>
      <c r="G89" s="40">
        <f t="shared" si="37"/>
        <v>0</v>
      </c>
      <c r="H89" s="40">
        <f t="shared" si="37"/>
        <v>0</v>
      </c>
      <c r="I89" s="40">
        <f t="shared" si="37"/>
        <v>0</v>
      </c>
      <c r="J89" s="40">
        <f t="shared" si="37"/>
        <v>0</v>
      </c>
      <c r="K89" s="40">
        <f t="shared" si="37"/>
        <v>0</v>
      </c>
      <c r="L89" s="40">
        <f t="shared" si="37"/>
        <v>0</v>
      </c>
      <c r="M89" s="40">
        <f t="shared" si="37"/>
        <v>0</v>
      </c>
      <c r="N89" s="40">
        <f t="shared" si="37"/>
        <v>0</v>
      </c>
      <c r="O89" s="40">
        <f t="shared" si="37"/>
        <v>2.0202982665407999E-4</v>
      </c>
      <c r="P89" s="40">
        <f t="shared" si="37"/>
        <v>3.5117007538280403E-3</v>
      </c>
      <c r="Q89" s="40">
        <f t="shared" si="37"/>
        <v>7.5442777859916002E-3</v>
      </c>
      <c r="R89" s="40">
        <f t="shared" si="37"/>
        <v>1.2144300176332874E-2</v>
      </c>
      <c r="S89" s="40">
        <f t="shared" si="37"/>
        <v>1.6809439190246786E-2</v>
      </c>
      <c r="T89" s="40">
        <f t="shared" si="37"/>
        <v>2.1898396229926252E-2</v>
      </c>
      <c r="V89" s="38"/>
    </row>
    <row r="90" spans="1:22" x14ac:dyDescent="0.25">
      <c r="A90" s="10"/>
      <c r="B90" s="2" t="s">
        <v>6</v>
      </c>
      <c r="C90" s="10" t="s">
        <v>15</v>
      </c>
      <c r="D90" s="1" t="s">
        <v>19</v>
      </c>
      <c r="E90" s="8" t="s">
        <v>51</v>
      </c>
      <c r="F90" s="39">
        <f t="shared" ref="F90:T90" si="38">F18*0.0000034121416+F47*0.0001</f>
        <v>8.4264039861858655E-6</v>
      </c>
      <c r="G90" s="39">
        <f t="shared" si="38"/>
        <v>1.4070858302367126E-5</v>
      </c>
      <c r="H90" s="39">
        <f t="shared" si="38"/>
        <v>2.7724772855350275E-5</v>
      </c>
      <c r="I90" s="39">
        <f t="shared" si="38"/>
        <v>4.6288867264240743E-5</v>
      </c>
      <c r="J90" s="39">
        <f t="shared" si="38"/>
        <v>6.4772127680669608E-5</v>
      </c>
      <c r="K90" s="39">
        <f t="shared" si="38"/>
        <v>7.0199538741606783E-5</v>
      </c>
      <c r="L90" s="39">
        <f t="shared" si="38"/>
        <v>7.5602143339185585E-5</v>
      </c>
      <c r="M90" s="39">
        <f t="shared" si="38"/>
        <v>8.098184772198201E-5</v>
      </c>
      <c r="N90" s="39">
        <f t="shared" si="38"/>
        <v>8.796827965399947E-5</v>
      </c>
      <c r="O90" s="39">
        <f t="shared" si="38"/>
        <v>9.4935986349618259E-5</v>
      </c>
      <c r="P90" s="39">
        <f t="shared" si="38"/>
        <v>1.0188706432343226E-4</v>
      </c>
      <c r="Q90" s="39">
        <f t="shared" si="38"/>
        <v>1.1211596158427727E-4</v>
      </c>
      <c r="R90" s="39">
        <f t="shared" si="38"/>
        <v>1.2016864104692456E-4</v>
      </c>
      <c r="S90" s="39">
        <f t="shared" si="38"/>
        <v>1.2876312619416601E-4</v>
      </c>
      <c r="T90" s="39">
        <f t="shared" si="38"/>
        <v>1.2876312619416601E-4</v>
      </c>
      <c r="V90" s="38"/>
    </row>
    <row r="91" spans="1:22" x14ac:dyDescent="0.25">
      <c r="A91" s="10"/>
      <c r="B91" s="1" t="s">
        <v>6</v>
      </c>
      <c r="C91" s="10" t="s">
        <v>8</v>
      </c>
      <c r="D91" s="1" t="s">
        <v>19</v>
      </c>
      <c r="E91" s="8" t="s">
        <v>51</v>
      </c>
      <c r="F91" s="39">
        <f t="shared" ref="F91:T91" si="39">F19*0.0000034121416+F48*0.0001</f>
        <v>0</v>
      </c>
      <c r="G91" s="39">
        <f t="shared" si="39"/>
        <v>0</v>
      </c>
      <c r="H91" s="39">
        <f t="shared" si="39"/>
        <v>1.5413676472695659E-4</v>
      </c>
      <c r="I91" s="39">
        <f t="shared" si="39"/>
        <v>3.3718648397696523E-4</v>
      </c>
      <c r="J91" s="39">
        <f t="shared" si="39"/>
        <v>5.2193790160027327E-4</v>
      </c>
      <c r="K91" s="39">
        <f t="shared" si="39"/>
        <v>7.6579988646094789E-4</v>
      </c>
      <c r="L91" s="39">
        <f t="shared" si="39"/>
        <v>1.0497307679843144E-3</v>
      </c>
      <c r="M91" s="39">
        <f t="shared" si="39"/>
        <v>1.3303483593374121E-3</v>
      </c>
      <c r="N91" s="39">
        <f t="shared" si="39"/>
        <v>1.6229924579482817E-3</v>
      </c>
      <c r="O91" s="39">
        <f t="shared" si="39"/>
        <v>1.9158300126660599E-3</v>
      </c>
      <c r="P91" s="39">
        <f t="shared" si="39"/>
        <v>2.2094109177230765E-3</v>
      </c>
      <c r="Q91" s="39">
        <f t="shared" si="39"/>
        <v>2.5159389172522825E-3</v>
      </c>
      <c r="R91" s="39">
        <f t="shared" si="39"/>
        <v>2.822395879497648E-3</v>
      </c>
      <c r="S91" s="39">
        <f t="shared" si="39"/>
        <v>3.128749904533741E-3</v>
      </c>
      <c r="T91" s="39">
        <f t="shared" si="39"/>
        <v>3.472378176283937E-3</v>
      </c>
      <c r="V91" s="38"/>
    </row>
    <row r="92" spans="1:22" x14ac:dyDescent="0.25">
      <c r="A92" s="10"/>
      <c r="B92" s="1" t="s">
        <v>4</v>
      </c>
      <c r="C92" s="10" t="s">
        <v>16</v>
      </c>
      <c r="D92" s="1" t="s">
        <v>19</v>
      </c>
      <c r="E92" s="8" t="s">
        <v>51</v>
      </c>
      <c r="F92" s="39">
        <f t="shared" ref="F92:T92" si="40">F20*0.0000034121416+F49*0.0001</f>
        <v>0</v>
      </c>
      <c r="G92" s="39">
        <f t="shared" si="40"/>
        <v>0</v>
      </c>
      <c r="H92" s="39">
        <f t="shared" si="40"/>
        <v>0</v>
      </c>
      <c r="I92" s="39">
        <f t="shared" si="40"/>
        <v>0</v>
      </c>
      <c r="J92" s="39">
        <f t="shared" si="40"/>
        <v>0</v>
      </c>
      <c r="K92" s="39">
        <f t="shared" si="40"/>
        <v>0</v>
      </c>
      <c r="L92" s="39">
        <f t="shared" si="40"/>
        <v>3.0574110773169258E-5</v>
      </c>
      <c r="M92" s="39">
        <f t="shared" si="40"/>
        <v>6.1148221546338517E-5</v>
      </c>
      <c r="N92" s="39">
        <f t="shared" si="40"/>
        <v>9.1722332319507782E-5</v>
      </c>
      <c r="O92" s="39">
        <f t="shared" si="40"/>
        <v>1.2098175632943076E-4</v>
      </c>
      <c r="P92" s="39">
        <f t="shared" si="40"/>
        <v>1.5024118033935376E-4</v>
      </c>
      <c r="Q92" s="39">
        <f t="shared" si="40"/>
        <v>1.795006043492767E-4</v>
      </c>
      <c r="R92" s="39">
        <f t="shared" si="40"/>
        <v>2.0810268497757655E-4</v>
      </c>
      <c r="S92" s="39">
        <f t="shared" si="40"/>
        <v>2.367047656058764E-4</v>
      </c>
      <c r="T92" s="39">
        <f t="shared" si="40"/>
        <v>2.6408388180324948E-4</v>
      </c>
      <c r="V92" s="38"/>
    </row>
    <row r="93" spans="1:22" x14ac:dyDescent="0.25">
      <c r="A93" s="10"/>
      <c r="B93" s="1" t="s">
        <v>4</v>
      </c>
      <c r="C93" s="10" t="s">
        <v>25</v>
      </c>
      <c r="D93" s="1" t="s">
        <v>21</v>
      </c>
      <c r="E93" s="8" t="s">
        <v>51</v>
      </c>
      <c r="F93" s="41">
        <f t="shared" ref="F93:T93" si="41">F21*0.0000034121416+F50*0.0001</f>
        <v>6.394668384519486E-4</v>
      </c>
      <c r="G93" s="40">
        <f t="shared" si="41"/>
        <v>1.2789336769038972E-3</v>
      </c>
      <c r="H93" s="40">
        <f t="shared" si="41"/>
        <v>1.9184005153558459E-3</v>
      </c>
      <c r="I93" s="40">
        <f t="shared" si="41"/>
        <v>2.5303702797543608E-3</v>
      </c>
      <c r="J93" s="40">
        <f t="shared" si="41"/>
        <v>3.0783933603076808E-3</v>
      </c>
      <c r="K93" s="40">
        <f t="shared" si="41"/>
        <v>3.5688644254003249E-3</v>
      </c>
      <c r="L93" s="40">
        <f t="shared" si="41"/>
        <v>3.9937901395516451E-3</v>
      </c>
      <c r="M93" s="40">
        <f t="shared" si="41"/>
        <v>4.374848428585161E-3</v>
      </c>
      <c r="N93" s="40">
        <f t="shared" si="41"/>
        <v>4.6908473614745757E-3</v>
      </c>
      <c r="O93" s="40">
        <f t="shared" si="41"/>
        <v>4.9644394115052129E-3</v>
      </c>
      <c r="P93" s="40">
        <f t="shared" si="41"/>
        <v>5.1818482887895628E-3</v>
      </c>
      <c r="Q93" s="40">
        <f t="shared" si="41"/>
        <v>5.3717131167865277E-3</v>
      </c>
      <c r="R93" s="40">
        <f t="shared" si="41"/>
        <v>5.5359090335219711E-3</v>
      </c>
      <c r="S93" s="40">
        <f t="shared" si="41"/>
        <v>5.6807837778043956E-3</v>
      </c>
      <c r="T93" s="40">
        <f t="shared" si="41"/>
        <v>5.8108273342329115E-3</v>
      </c>
      <c r="V93" s="38"/>
    </row>
    <row r="94" spans="1:22" x14ac:dyDescent="0.25">
      <c r="A94" s="10"/>
      <c r="B94" s="1" t="s">
        <v>4</v>
      </c>
      <c r="C94" s="10" t="s">
        <v>26</v>
      </c>
      <c r="D94" s="1" t="s">
        <v>20</v>
      </c>
      <c r="E94" s="8" t="s">
        <v>51</v>
      </c>
      <c r="F94" s="41">
        <f t="shared" ref="F94:T94" si="42">F22*0.0000034121416+F51*0.0001</f>
        <v>4.0091054439947795E-4</v>
      </c>
      <c r="G94" s="40">
        <f t="shared" si="42"/>
        <v>8.0182108879895591E-4</v>
      </c>
      <c r="H94" s="40">
        <f t="shared" si="42"/>
        <v>1.2027316331984339E-3</v>
      </c>
      <c r="I94" s="40">
        <f t="shared" si="42"/>
        <v>1.5864030241887345E-3</v>
      </c>
      <c r="J94" s="40">
        <f t="shared" si="42"/>
        <v>1.9700744151790349E-3</v>
      </c>
      <c r="K94" s="40">
        <f t="shared" si="42"/>
        <v>2.3537458061693353E-3</v>
      </c>
      <c r="L94" s="40">
        <f t="shared" si="42"/>
        <v>2.7287976204550465E-3</v>
      </c>
      <c r="M94" s="40">
        <f t="shared" si="42"/>
        <v>3.1038494347407583E-3</v>
      </c>
      <c r="N94" s="40">
        <f t="shared" si="42"/>
        <v>3.4628648272504907E-3</v>
      </c>
      <c r="O94" s="40">
        <f t="shared" si="42"/>
        <v>3.8175704314079291E-3</v>
      </c>
      <c r="P94" s="40">
        <f t="shared" si="42"/>
        <v>4.1562396137893882E-3</v>
      </c>
      <c r="Q94" s="40">
        <f t="shared" si="42"/>
        <v>4.494908796170846E-3</v>
      </c>
      <c r="R94" s="40">
        <f t="shared" si="42"/>
        <v>4.8314230843761585E-3</v>
      </c>
      <c r="S94" s="40">
        <f t="shared" si="42"/>
        <v>5.1679373725814701E-3</v>
      </c>
      <c r="T94" s="40">
        <f t="shared" si="42"/>
        <v>5.5044516607867825E-3</v>
      </c>
      <c r="V94" s="38"/>
    </row>
    <row r="95" spans="1:22" x14ac:dyDescent="0.25">
      <c r="A95" s="10"/>
      <c r="B95" s="1" t="s">
        <v>4</v>
      </c>
      <c r="C95" s="10" t="s">
        <v>24</v>
      </c>
      <c r="D95" s="1" t="s">
        <v>19</v>
      </c>
      <c r="E95" s="8" t="s">
        <v>51</v>
      </c>
      <c r="F95" s="41">
        <f t="shared" ref="F95:T95" si="43">F23*0.0000034121416+F52*0.0001</f>
        <v>1.0365339397834367E-3</v>
      </c>
      <c r="G95" s="40">
        <f t="shared" si="43"/>
        <v>2.0730678795668734E-3</v>
      </c>
      <c r="H95" s="40">
        <f t="shared" si="43"/>
        <v>3.1096018193503099E-3</v>
      </c>
      <c r="I95" s="40">
        <f t="shared" si="43"/>
        <v>4.101564799723058E-3</v>
      </c>
      <c r="J95" s="40">
        <f t="shared" si="43"/>
        <v>5.093527780095807E-3</v>
      </c>
      <c r="K95" s="40">
        <f t="shared" si="43"/>
        <v>6.085490760468556E-3</v>
      </c>
      <c r="L95" s="40">
        <f t="shared" si="43"/>
        <v>7.0551682611359615E-3</v>
      </c>
      <c r="M95" s="40">
        <f t="shared" si="43"/>
        <v>8.0248457618033661E-3</v>
      </c>
      <c r="N95" s="40">
        <f t="shared" si="43"/>
        <v>8.9530619048794335E-3</v>
      </c>
      <c r="O95" s="40">
        <f t="shared" si="43"/>
        <v>9.8701353081028301E-3</v>
      </c>
      <c r="P95" s="40">
        <f t="shared" si="43"/>
        <v>1.0745747353734887E-2</v>
      </c>
      <c r="Q95" s="40">
        <f t="shared" si="43"/>
        <v>1.1621359399366944E-2</v>
      </c>
      <c r="R95" s="40">
        <f t="shared" si="43"/>
        <v>1.2491400075072667E-2</v>
      </c>
      <c r="S95" s="40">
        <f t="shared" si="43"/>
        <v>1.336144075077839E-2</v>
      </c>
      <c r="T95" s="40">
        <f t="shared" si="43"/>
        <v>1.4231481426484113E-2</v>
      </c>
      <c r="V95" s="38"/>
    </row>
    <row r="96" spans="1:22" x14ac:dyDescent="0.25">
      <c r="A96" s="10"/>
      <c r="B96" s="1" t="s">
        <v>4</v>
      </c>
      <c r="C96" s="10" t="s">
        <v>55</v>
      </c>
      <c r="D96" s="64" t="s">
        <v>21</v>
      </c>
      <c r="E96" s="8" t="s">
        <v>51</v>
      </c>
      <c r="F96" s="39">
        <f t="shared" ref="F96:T96" si="44">F24*0.0000034121416+F53*0.0001</f>
        <v>1.5127648988981156E-5</v>
      </c>
      <c r="G96" s="39">
        <f t="shared" si="44"/>
        <v>3.0255297977962313E-5</v>
      </c>
      <c r="H96" s="39">
        <f t="shared" si="44"/>
        <v>4.5382946966943473E-5</v>
      </c>
      <c r="I96" s="39">
        <f t="shared" si="44"/>
        <v>6.0510595955924626E-5</v>
      </c>
      <c r="J96" s="39">
        <f t="shared" si="44"/>
        <v>7.5638244944905786E-5</v>
      </c>
      <c r="K96" s="39">
        <f t="shared" si="44"/>
        <v>9.0765893933886932E-5</v>
      </c>
      <c r="L96" s="39">
        <f t="shared" si="44"/>
        <v>1.0589354292286809E-4</v>
      </c>
      <c r="M96" s="39">
        <f t="shared" si="44"/>
        <v>1.2102119191184925E-4</v>
      </c>
      <c r="N96" s="39">
        <f t="shared" si="44"/>
        <v>1.3614884090083041E-4</v>
      </c>
      <c r="O96" s="39">
        <f t="shared" si="44"/>
        <v>1.5127648988981157E-4</v>
      </c>
      <c r="P96" s="39">
        <f t="shared" si="44"/>
        <v>1.664041388787927E-4</v>
      </c>
      <c r="Q96" s="39">
        <f t="shared" si="44"/>
        <v>1.8153178786777386E-4</v>
      </c>
      <c r="R96" s="39">
        <f t="shared" si="44"/>
        <v>1.9665943685675502E-4</v>
      </c>
      <c r="S96" s="39">
        <f t="shared" si="44"/>
        <v>2.1178708584573618E-4</v>
      </c>
      <c r="T96" s="39">
        <f t="shared" si="44"/>
        <v>2.2691473483471732E-4</v>
      </c>
      <c r="V96" s="38"/>
    </row>
    <row r="97" spans="1:22" x14ac:dyDescent="0.25">
      <c r="A97" s="10"/>
      <c r="B97" s="9" t="s">
        <v>4</v>
      </c>
      <c r="C97" s="10" t="s">
        <v>72</v>
      </c>
      <c r="D97" s="9" t="s">
        <v>19</v>
      </c>
      <c r="E97" s="8" t="s">
        <v>51</v>
      </c>
      <c r="F97" s="42">
        <f t="shared" ref="F97:T97" si="45">F25*0.0000034121416+F54*0.0001</f>
        <v>0</v>
      </c>
      <c r="G97" s="42">
        <f t="shared" si="45"/>
        <v>0</v>
      </c>
      <c r="H97" s="42">
        <f t="shared" si="45"/>
        <v>0</v>
      </c>
      <c r="I97" s="42">
        <f t="shared" si="45"/>
        <v>0</v>
      </c>
      <c r="J97" s="42">
        <f t="shared" si="45"/>
        <v>4.1129418602207993E-6</v>
      </c>
      <c r="K97" s="42">
        <f t="shared" si="45"/>
        <v>8.2258837204415986E-6</v>
      </c>
      <c r="L97" s="42">
        <f t="shared" si="45"/>
        <v>1.2338825580662398E-5</v>
      </c>
      <c r="M97" s="42">
        <f t="shared" si="45"/>
        <v>1.6274910940893705E-5</v>
      </c>
      <c r="N97" s="42">
        <f t="shared" si="45"/>
        <v>2.0210996301125013E-5</v>
      </c>
      <c r="O97" s="42">
        <f t="shared" si="45"/>
        <v>2.4147081661356318E-5</v>
      </c>
      <c r="P97" s="42">
        <f t="shared" si="45"/>
        <v>2.7994738771592878E-5</v>
      </c>
      <c r="Q97" s="42">
        <f t="shared" si="45"/>
        <v>3.1842395881829432E-5</v>
      </c>
      <c r="R97" s="42">
        <f t="shared" si="45"/>
        <v>3.5525535317657162E-5</v>
      </c>
      <c r="S97" s="42">
        <f t="shared" si="45"/>
        <v>3.9164460628487508E-5</v>
      </c>
      <c r="T97" s="42">
        <f t="shared" si="45"/>
        <v>4.2638868264909028E-5</v>
      </c>
      <c r="V97" s="38"/>
    </row>
    <row r="98" spans="1:22" x14ac:dyDescent="0.25">
      <c r="A98" s="10"/>
      <c r="B98" s="1" t="s">
        <v>4</v>
      </c>
      <c r="C98" s="10" t="s">
        <v>69</v>
      </c>
      <c r="D98" s="1" t="s">
        <v>19</v>
      </c>
      <c r="E98" s="8" t="s">
        <v>51</v>
      </c>
      <c r="F98" s="39">
        <f t="shared" ref="F98:T98" si="46">F26*0.0000034121416+F55*0.0001</f>
        <v>1.8945093382935606E-3</v>
      </c>
      <c r="G98" s="39">
        <f t="shared" si="46"/>
        <v>3.7890186765871213E-3</v>
      </c>
      <c r="H98" s="39">
        <f t="shared" si="46"/>
        <v>5.6835280148806819E-3</v>
      </c>
      <c r="I98" s="39">
        <f t="shared" si="46"/>
        <v>7.4965734516276193E-3</v>
      </c>
      <c r="J98" s="39">
        <f t="shared" si="46"/>
        <v>9.3096188883745566E-3</v>
      </c>
      <c r="K98" s="39">
        <f t="shared" si="46"/>
        <v>1.1122664325121495E-2</v>
      </c>
      <c r="L98" s="39">
        <f t="shared" si="46"/>
        <v>1.289497781109512E-2</v>
      </c>
      <c r="M98" s="39">
        <f t="shared" si="46"/>
        <v>1.4667291297068747E-2</v>
      </c>
      <c r="N98" s="39">
        <f t="shared" si="46"/>
        <v>1.6363824409510633E-2</v>
      </c>
      <c r="O98" s="39">
        <f t="shared" si="46"/>
        <v>1.803999154656586E-2</v>
      </c>
      <c r="P98" s="39">
        <f t="shared" si="46"/>
        <v>1.9640378310089343E-2</v>
      </c>
      <c r="Q98" s="39">
        <f t="shared" si="46"/>
        <v>2.1240765073612833E-2</v>
      </c>
      <c r="R98" s="39">
        <f t="shared" si="46"/>
        <v>2.2830968849442985E-2</v>
      </c>
      <c r="S98" s="39">
        <f t="shared" si="46"/>
        <v>2.4421172625273144E-2</v>
      </c>
      <c r="T98" s="39">
        <f t="shared" si="46"/>
        <v>2.6011376401103296E-2</v>
      </c>
      <c r="V98" s="38"/>
    </row>
    <row r="99" spans="1:22" x14ac:dyDescent="0.25">
      <c r="A99" s="10"/>
      <c r="B99" s="1" t="s">
        <v>13</v>
      </c>
      <c r="C99" s="60" t="s">
        <v>77</v>
      </c>
      <c r="D99" s="1" t="s">
        <v>19</v>
      </c>
      <c r="E99" s="8" t="s">
        <v>51</v>
      </c>
      <c r="F99" s="43">
        <f t="shared" ref="F99:T99" si="47">F28*0.0000034121416+F56*0.0001</f>
        <v>0</v>
      </c>
      <c r="G99" s="43">
        <f t="shared" si="47"/>
        <v>0</v>
      </c>
      <c r="H99" s="43">
        <f t="shared" si="47"/>
        <v>0</v>
      </c>
      <c r="I99" s="43">
        <f t="shared" si="47"/>
        <v>2.9421855458988048E-4</v>
      </c>
      <c r="J99" s="43">
        <f t="shared" si="47"/>
        <v>4.9935899607567549E-4</v>
      </c>
      <c r="K99" s="43">
        <f t="shared" si="47"/>
        <v>5.0774894829822351E-4</v>
      </c>
      <c r="L99" s="43">
        <f t="shared" si="47"/>
        <v>5.1708249904990327E-4</v>
      </c>
      <c r="M99" s="43">
        <f t="shared" si="47"/>
        <v>6.7510562121285145E-3</v>
      </c>
      <c r="N99" s="43">
        <f t="shared" si="47"/>
        <v>6.8455186056790469E-3</v>
      </c>
      <c r="O99" s="43">
        <f t="shared" si="47"/>
        <v>6.9617478110709109E-3</v>
      </c>
      <c r="P99" s="43">
        <f t="shared" si="47"/>
        <v>7.0897776998449756E-3</v>
      </c>
      <c r="Q99" s="43">
        <f t="shared" si="47"/>
        <v>6.5432030146742263E-3</v>
      </c>
      <c r="R99" s="43">
        <f t="shared" si="47"/>
        <v>6.6296010925659746E-3</v>
      </c>
      <c r="S99" s="43">
        <f t="shared" si="47"/>
        <v>6.7526592018951094E-3</v>
      </c>
      <c r="T99" s="43">
        <f t="shared" si="47"/>
        <v>6.8769224243515397E-3</v>
      </c>
      <c r="V99" s="38"/>
    </row>
    <row r="100" spans="1:22" x14ac:dyDescent="0.25">
      <c r="A100" s="10"/>
      <c r="B100" s="1" t="s">
        <v>13</v>
      </c>
      <c r="C100" s="10" t="s">
        <v>23</v>
      </c>
      <c r="D100" s="1" t="s">
        <v>19</v>
      </c>
      <c r="E100" s="8" t="s">
        <v>51</v>
      </c>
      <c r="F100" s="44">
        <f t="shared" ref="F100:T100" si="48">F29*0.0000034121416+F57*0.0001</f>
        <v>1.4049552478546194E-4</v>
      </c>
      <c r="G100" s="44">
        <f t="shared" si="48"/>
        <v>1.6587176062852129E-4</v>
      </c>
      <c r="H100" s="44">
        <f t="shared" si="48"/>
        <v>1.9284753866402713E-4</v>
      </c>
      <c r="I100" s="44">
        <f t="shared" si="48"/>
        <v>2.2153987566828705E-4</v>
      </c>
      <c r="J100" s="44">
        <f t="shared" si="48"/>
        <v>2.3412554935813316E-4</v>
      </c>
      <c r="K100" s="44">
        <f t="shared" si="48"/>
        <v>2.9319366972507403E-4</v>
      </c>
      <c r="L100" s="44">
        <f t="shared" si="48"/>
        <v>4.4709016605260957E-4</v>
      </c>
      <c r="M100" s="44">
        <f t="shared" si="48"/>
        <v>5.2829203609003209E-4</v>
      </c>
      <c r="N100" s="44">
        <f t="shared" si="48"/>
        <v>6.1455965679878515E-4</v>
      </c>
      <c r="O100" s="44">
        <f t="shared" si="48"/>
        <v>7.0934058758273847E-4</v>
      </c>
      <c r="P100" s="44">
        <f t="shared" si="48"/>
        <v>8.0767533952228398E-4</v>
      </c>
      <c r="Q100" s="44">
        <f t="shared" si="48"/>
        <v>8.8859384712697753E-4</v>
      </c>
      <c r="R100" s="44">
        <f t="shared" si="48"/>
        <v>9.7302961616105798E-4</v>
      </c>
      <c r="S100" s="44">
        <f t="shared" si="48"/>
        <v>1.0615396753390403E-3</v>
      </c>
      <c r="T100" s="44">
        <f t="shared" si="48"/>
        <v>1.1567154904224433E-3</v>
      </c>
      <c r="V100" s="38"/>
    </row>
    <row r="101" spans="1:22" x14ac:dyDescent="0.25">
      <c r="A101" s="10"/>
      <c r="B101" s="1" t="s">
        <v>13</v>
      </c>
      <c r="C101" s="10" t="s">
        <v>5</v>
      </c>
      <c r="D101" s="1" t="s">
        <v>19</v>
      </c>
      <c r="E101" s="8" t="s">
        <v>51</v>
      </c>
      <c r="F101" s="45">
        <f t="shared" ref="F101:T101" si="49">F30*0.0000034121416+F58*0.0001</f>
        <v>0</v>
      </c>
      <c r="G101" s="44">
        <f t="shared" si="49"/>
        <v>0</v>
      </c>
      <c r="H101" s="44">
        <f t="shared" si="49"/>
        <v>0</v>
      </c>
      <c r="I101" s="44">
        <f t="shared" si="49"/>
        <v>8.0062780984212906E-4</v>
      </c>
      <c r="J101" s="44">
        <f t="shared" si="49"/>
        <v>8.1434597493265626E-4</v>
      </c>
      <c r="K101" s="44">
        <f t="shared" si="49"/>
        <v>8.2997717510117648E-4</v>
      </c>
      <c r="L101" s="44">
        <f t="shared" si="49"/>
        <v>2.3659247412628438E-3</v>
      </c>
      <c r="M101" s="44">
        <f t="shared" si="49"/>
        <v>2.4101200897956618E-3</v>
      </c>
      <c r="N101" s="44">
        <f t="shared" si="49"/>
        <v>2.4551376010575107E-3</v>
      </c>
      <c r="O101" s="44">
        <f t="shared" si="49"/>
        <v>2.5010117314822099E-3</v>
      </c>
      <c r="P101" s="44">
        <f t="shared" si="49"/>
        <v>2.5477407444076685E-3</v>
      </c>
      <c r="Q101" s="44">
        <f t="shared" si="49"/>
        <v>2.5152389736572051E-3</v>
      </c>
      <c r="R101" s="44">
        <f t="shared" si="49"/>
        <v>2.5622587990294394E-3</v>
      </c>
      <c r="S101" s="44">
        <f t="shared" si="49"/>
        <v>2.6099234908450899E-3</v>
      </c>
      <c r="T101" s="44">
        <f t="shared" si="49"/>
        <v>2.5064189247341979E-3</v>
      </c>
      <c r="V101" s="38"/>
    </row>
    <row r="102" spans="1:22" x14ac:dyDescent="0.25">
      <c r="A102" s="10"/>
      <c r="B102" s="1" t="s">
        <v>13</v>
      </c>
      <c r="C102" s="10" t="s">
        <v>54</v>
      </c>
      <c r="D102" s="1" t="s">
        <v>19</v>
      </c>
      <c r="E102" s="8" t="s">
        <v>51</v>
      </c>
      <c r="F102" s="43">
        <f t="shared" ref="F102:T102" si="50">F31*0.0000034121416+F59*0.0001</f>
        <v>0</v>
      </c>
      <c r="G102" s="43">
        <f t="shared" si="50"/>
        <v>0</v>
      </c>
      <c r="H102" s="43">
        <f t="shared" si="50"/>
        <v>0</v>
      </c>
      <c r="I102" s="43">
        <f t="shared" si="50"/>
        <v>0</v>
      </c>
      <c r="J102" s="43">
        <f t="shared" si="50"/>
        <v>3.6500645438975073E-5</v>
      </c>
      <c r="K102" s="43">
        <f t="shared" si="50"/>
        <v>3.9886219987214437E-5</v>
      </c>
      <c r="L102" s="43">
        <f t="shared" si="50"/>
        <v>4.3663680723324204E-5</v>
      </c>
      <c r="M102" s="43">
        <f t="shared" si="50"/>
        <v>4.7961522445443431E-5</v>
      </c>
      <c r="N102" s="43">
        <f t="shared" si="50"/>
        <v>5.2774546551084697E-5</v>
      </c>
      <c r="O102" s="43">
        <f t="shared" si="50"/>
        <v>5.8012449195834534E-5</v>
      </c>
      <c r="P102" s="43">
        <f t="shared" si="50"/>
        <v>6.3783644185733628E-5</v>
      </c>
      <c r="Q102" s="43">
        <f t="shared" si="50"/>
        <v>7.0096196201889318E-5</v>
      </c>
      <c r="R102" s="43">
        <f t="shared" si="50"/>
        <v>7.7040188766917564E-5</v>
      </c>
      <c r="S102" s="43">
        <f t="shared" si="50"/>
        <v>8.4180271523514634E-5</v>
      </c>
      <c r="T102" s="43">
        <f t="shared" si="50"/>
        <v>9.1982252541433134E-5</v>
      </c>
      <c r="V102" s="38"/>
    </row>
    <row r="103" spans="1:22" x14ac:dyDescent="0.25">
      <c r="A103" s="10"/>
      <c r="B103" s="1" t="s">
        <v>11</v>
      </c>
      <c r="C103" s="10" t="s">
        <v>9</v>
      </c>
      <c r="D103" s="1" t="s">
        <v>19</v>
      </c>
      <c r="E103" s="8" t="s">
        <v>51</v>
      </c>
      <c r="F103" s="46">
        <f t="shared" ref="F103:T103" si="51">F27*0.0000034121416+F60*0.0001</f>
        <v>0</v>
      </c>
      <c r="G103" s="46">
        <f t="shared" si="51"/>
        <v>0</v>
      </c>
      <c r="H103" s="46">
        <f t="shared" si="51"/>
        <v>0</v>
      </c>
      <c r="I103" s="46">
        <f t="shared" si="51"/>
        <v>0</v>
      </c>
      <c r="J103" s="46">
        <f t="shared" si="51"/>
        <v>0</v>
      </c>
      <c r="K103" s="46">
        <f t="shared" si="51"/>
        <v>1.3421907960212544E-4</v>
      </c>
      <c r="L103" s="46">
        <f t="shared" si="51"/>
        <v>4.0815114049705327E-4</v>
      </c>
      <c r="M103" s="46">
        <f t="shared" si="51"/>
        <v>8.2568307235257338E-4</v>
      </c>
      <c r="N103" s="46">
        <f t="shared" si="51"/>
        <v>1.3890281595238209E-3</v>
      </c>
      <c r="O103" s="46">
        <f t="shared" si="51"/>
        <v>2.0979113747606627E-3</v>
      </c>
      <c r="P103" s="46">
        <f t="shared" si="51"/>
        <v>2.9508753967509701E-3</v>
      </c>
      <c r="Q103" s="46">
        <f t="shared" si="51"/>
        <v>3.9477042941028946E-3</v>
      </c>
      <c r="R103" s="46">
        <f t="shared" si="51"/>
        <v>5.1011217448262659E-3</v>
      </c>
      <c r="S103" s="46">
        <f t="shared" si="51"/>
        <v>6.416019273995658E-3</v>
      </c>
      <c r="T103" s="46">
        <f t="shared" si="51"/>
        <v>7.8965918407113353E-3</v>
      </c>
      <c r="V103" s="38"/>
    </row>
    <row r="104" spans="1:22" s="10" customFormat="1" x14ac:dyDescent="0.25">
      <c r="B104" s="51" t="s">
        <v>62</v>
      </c>
      <c r="C104" s="51" t="s">
        <v>62</v>
      </c>
      <c r="D104" s="1" t="s">
        <v>21</v>
      </c>
      <c r="E104" s="8" t="s">
        <v>51</v>
      </c>
      <c r="F104" s="46">
        <v>2.8339496087800008E-5</v>
      </c>
      <c r="G104" s="46">
        <v>2.0682637069236739E-4</v>
      </c>
      <c r="H104" s="46">
        <v>4.0276595350416622E-4</v>
      </c>
      <c r="I104" s="46">
        <v>6.757993175413304E-4</v>
      </c>
      <c r="J104" s="46">
        <v>9.4258069900919107E-4</v>
      </c>
      <c r="K104" s="46">
        <v>1.1494246850639695E-3</v>
      </c>
      <c r="L104" s="46">
        <v>1.1269754298865067E-3</v>
      </c>
      <c r="M104" s="46">
        <v>1.4154376835226554E-3</v>
      </c>
      <c r="N104" s="46">
        <v>1.8860003604732564E-3</v>
      </c>
      <c r="O104" s="46">
        <v>2.2712538196884959E-3</v>
      </c>
      <c r="P104" s="46">
        <v>2.5700297118759321E-3</v>
      </c>
      <c r="Q104" s="46">
        <v>2.6512075189647614E-3</v>
      </c>
      <c r="R104" s="46">
        <v>2.5162208812584221E-3</v>
      </c>
      <c r="S104" s="46">
        <v>2.4796248364915329E-3</v>
      </c>
      <c r="T104" s="46">
        <v>2.3661053212067473E-3</v>
      </c>
      <c r="V104" s="38"/>
    </row>
    <row r="105" spans="1:22" s="10" customFormat="1" x14ac:dyDescent="0.25">
      <c r="B105" s="51" t="s">
        <v>63</v>
      </c>
      <c r="C105" s="51" t="s">
        <v>63</v>
      </c>
      <c r="D105" s="1" t="s">
        <v>21</v>
      </c>
      <c r="E105" s="8" t="s">
        <v>51</v>
      </c>
      <c r="F105" s="46">
        <v>4.2604469550122177E-6</v>
      </c>
      <c r="G105" s="46">
        <v>1.9140845735998973E-4</v>
      </c>
      <c r="H105" s="46">
        <v>3.8526089257188089E-4</v>
      </c>
      <c r="I105" s="46">
        <v>5.7648210866769476E-4</v>
      </c>
      <c r="J105" s="46">
        <v>7.4244255843544074E-4</v>
      </c>
      <c r="K105" s="46">
        <v>9.1869552596080223E-4</v>
      </c>
      <c r="L105" s="46">
        <v>1.0907186826727084E-3</v>
      </c>
      <c r="M105" s="46">
        <v>1.2666456719916614E-3</v>
      </c>
      <c r="N105" s="46">
        <v>1.4434374910028307E-3</v>
      </c>
      <c r="O105" s="46">
        <v>1.6252886897618608E-3</v>
      </c>
      <c r="P105" s="46">
        <v>1.8176346324314291E-3</v>
      </c>
      <c r="Q105" s="46">
        <v>2.0249457815310944E-3</v>
      </c>
      <c r="R105" s="46">
        <v>2.2506495497757991E-3</v>
      </c>
      <c r="S105" s="46">
        <v>2.5032447009896187E-3</v>
      </c>
      <c r="T105" s="46">
        <v>2.7926532473545266E-3</v>
      </c>
      <c r="V105" s="38"/>
    </row>
    <row r="106" spans="1:22" x14ac:dyDescent="0.25">
      <c r="A106" s="10"/>
      <c r="B106" s="26" t="s">
        <v>41</v>
      </c>
      <c r="C106" s="26"/>
      <c r="D106" s="26"/>
      <c r="E106" s="26"/>
      <c r="F106" s="47">
        <f>SUM(F87:F105)</f>
        <v>4.8719872089318644E-3</v>
      </c>
      <c r="G106" s="47">
        <f t="shared" ref="G106:T106" si="52">SUM(G87:G105)</f>
        <v>1.0517012334018057E-2</v>
      </c>
      <c r="H106" s="47">
        <f t="shared" si="52"/>
        <v>1.9142764397366365E-2</v>
      </c>
      <c r="I106" s="47">
        <f t="shared" si="52"/>
        <v>2.9457475047225585E-2</v>
      </c>
      <c r="J106" s="47">
        <f t="shared" si="52"/>
        <v>3.8874772477913433E-2</v>
      </c>
      <c r="K106" s="47">
        <f t="shared" si="52"/>
        <v>5.0490854403994735E-2</v>
      </c>
      <c r="L106" s="47">
        <f t="shared" si="52"/>
        <v>6.5098377863531093E-2</v>
      </c>
      <c r="M106" s="47">
        <f t="shared" si="52"/>
        <v>8.4706953249565523E-2</v>
      </c>
      <c r="N106" s="47">
        <f t="shared" si="52"/>
        <v>9.8583718007605625E-2</v>
      </c>
      <c r="O106" s="47">
        <f t="shared" si="52"/>
        <v>0.11410099098932938</v>
      </c>
      <c r="P106" s="47">
        <f t="shared" si="52"/>
        <v>0.13270500738915292</v>
      </c>
      <c r="Q106" s="47">
        <f t="shared" si="52"/>
        <v>0.15145038064244154</v>
      </c>
      <c r="R106" s="47">
        <f t="shared" si="52"/>
        <v>0.17308763822934681</v>
      </c>
      <c r="S106" s="47">
        <f t="shared" si="52"/>
        <v>0.19519498887302261</v>
      </c>
      <c r="T106" s="47">
        <f t="shared" si="52"/>
        <v>0.2185321113125607</v>
      </c>
      <c r="V106" s="38"/>
    </row>
    <row r="107" spans="1:22" x14ac:dyDescent="0.25">
      <c r="A107" s="10"/>
      <c r="B107" s="26" t="s">
        <v>42</v>
      </c>
      <c r="C107" s="10"/>
      <c r="D107" s="10"/>
      <c r="E107" s="10"/>
      <c r="F107" s="47">
        <f>F106</f>
        <v>4.8719872089318644E-3</v>
      </c>
      <c r="G107" s="47">
        <f t="shared" ref="G107:T107" si="53">G106</f>
        <v>1.0517012334018057E-2</v>
      </c>
      <c r="H107" s="47">
        <f t="shared" si="53"/>
        <v>1.9142764397366365E-2</v>
      </c>
      <c r="I107" s="47">
        <f t="shared" si="53"/>
        <v>2.9457475047225585E-2</v>
      </c>
      <c r="J107" s="47">
        <f t="shared" si="53"/>
        <v>3.8874772477913433E-2</v>
      </c>
      <c r="K107" s="47">
        <f t="shared" si="53"/>
        <v>5.0490854403994735E-2</v>
      </c>
      <c r="L107" s="47">
        <f t="shared" si="53"/>
        <v>6.5098377863531093E-2</v>
      </c>
      <c r="M107" s="47">
        <f t="shared" si="53"/>
        <v>8.4706953249565523E-2</v>
      </c>
      <c r="N107" s="47">
        <f t="shared" si="53"/>
        <v>9.8583718007605625E-2</v>
      </c>
      <c r="O107" s="47">
        <f t="shared" si="53"/>
        <v>0.11410099098932938</v>
      </c>
      <c r="P107" s="47">
        <f t="shared" si="53"/>
        <v>0.13270500738915292</v>
      </c>
      <c r="Q107" s="47">
        <f t="shared" si="53"/>
        <v>0.15145038064244154</v>
      </c>
      <c r="R107" s="47">
        <f t="shared" si="53"/>
        <v>0.17308763822934681</v>
      </c>
      <c r="S107" s="47">
        <f t="shared" si="53"/>
        <v>0.19519498887302261</v>
      </c>
      <c r="T107" s="47">
        <f t="shared" si="53"/>
        <v>0.2185321113125607</v>
      </c>
      <c r="V107" s="38"/>
    </row>
    <row r="108" spans="1:22" x14ac:dyDescent="0.25">
      <c r="A108" s="10"/>
      <c r="B108" s="26" t="s">
        <v>43</v>
      </c>
      <c r="C108" s="10"/>
      <c r="D108" s="10"/>
      <c r="E108" s="10"/>
      <c r="F108" s="47">
        <f t="shared" ref="F108:T108" si="54">F86+F107</f>
        <v>1.5517707346952894E-2</v>
      </c>
      <c r="G108" s="47">
        <f t="shared" si="54"/>
        <v>3.0518704738989294E-2</v>
      </c>
      <c r="H108" s="47">
        <f t="shared" si="54"/>
        <v>5.1630458499823867E-2</v>
      </c>
      <c r="I108" s="47">
        <f t="shared" si="54"/>
        <v>7.0966931317549442E-2</v>
      </c>
      <c r="J108" s="47">
        <f t="shared" si="54"/>
        <v>9.0398591312892962E-2</v>
      </c>
      <c r="K108" s="47">
        <f t="shared" si="54"/>
        <v>0.11205295387946715</v>
      </c>
      <c r="L108" s="47">
        <f t="shared" si="54"/>
        <v>0.13735533612145023</v>
      </c>
      <c r="M108" s="47">
        <f t="shared" si="54"/>
        <v>0.16813600644816099</v>
      </c>
      <c r="N108" s="47">
        <f t="shared" si="54"/>
        <v>0.19383578091353915</v>
      </c>
      <c r="O108" s="47">
        <f t="shared" si="54"/>
        <v>0.22140941625020033</v>
      </c>
      <c r="P108" s="47">
        <f t="shared" si="54"/>
        <v>0.25220850343273105</v>
      </c>
      <c r="Q108" s="47">
        <f t="shared" si="54"/>
        <v>0.28312818793653455</v>
      </c>
      <c r="R108" s="47">
        <f t="shared" si="54"/>
        <v>0.31693015456707829</v>
      </c>
      <c r="S108" s="47">
        <f t="shared" si="54"/>
        <v>0.35130180898902236</v>
      </c>
      <c r="T108" s="47">
        <f t="shared" si="54"/>
        <v>0.38699605159499273</v>
      </c>
      <c r="U108" s="47"/>
      <c r="V108" s="47"/>
    </row>
    <row r="110" spans="1:22" ht="18.75" x14ac:dyDescent="0.3">
      <c r="A110" s="11" t="s">
        <v>1</v>
      </c>
      <c r="B110" s="12" t="s">
        <v>12</v>
      </c>
      <c r="C110" s="12" t="s">
        <v>2</v>
      </c>
      <c r="D110" s="12" t="s">
        <v>22</v>
      </c>
      <c r="E110" s="13" t="s">
        <v>27</v>
      </c>
      <c r="F110" s="12">
        <v>2015</v>
      </c>
      <c r="G110" s="12">
        <v>2016</v>
      </c>
      <c r="H110" s="12">
        <v>2017</v>
      </c>
      <c r="I110" s="12">
        <v>2018</v>
      </c>
      <c r="J110" s="12">
        <v>2019</v>
      </c>
      <c r="K110" s="12">
        <v>2020</v>
      </c>
      <c r="L110" s="12">
        <v>2021</v>
      </c>
      <c r="M110" s="12">
        <v>2022</v>
      </c>
      <c r="N110" s="12">
        <v>2023</v>
      </c>
      <c r="O110" s="12">
        <v>2024</v>
      </c>
      <c r="P110" s="12">
        <v>2025</v>
      </c>
      <c r="Q110" s="12">
        <v>2026</v>
      </c>
      <c r="R110" s="14">
        <v>2027</v>
      </c>
      <c r="S110" s="14">
        <v>2028</v>
      </c>
      <c r="T110" s="14">
        <v>2029</v>
      </c>
    </row>
    <row r="111" spans="1:22" ht="18.75" x14ac:dyDescent="0.3">
      <c r="A111" s="15" t="s">
        <v>50</v>
      </c>
      <c r="B111" s="16"/>
      <c r="C111" s="16"/>
      <c r="D111" s="16"/>
      <c r="E111" s="16"/>
      <c r="F111" s="92" t="s">
        <v>75</v>
      </c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</row>
    <row r="112" spans="1:22" x14ac:dyDescent="0.25">
      <c r="A112" s="10"/>
      <c r="B112" s="1" t="s">
        <v>6</v>
      </c>
      <c r="C112" s="1" t="s">
        <v>6</v>
      </c>
      <c r="D112" s="1" t="s">
        <v>19</v>
      </c>
      <c r="E112" s="8" t="s">
        <v>51</v>
      </c>
      <c r="F112" s="48">
        <f t="shared" ref="F112:T112" si="55">F69*0.0000034121416+F76*0.0001</f>
        <v>7.1234343118618587E-4</v>
      </c>
      <c r="G112" s="48">
        <f t="shared" si="55"/>
        <v>1.9798091255023675E-3</v>
      </c>
      <c r="H112" s="48">
        <f t="shared" si="55"/>
        <v>6.2022450828740777E-3</v>
      </c>
      <c r="I112" s="48">
        <f t="shared" si="55"/>
        <v>1.111338522966656E-2</v>
      </c>
      <c r="J112" s="48">
        <f t="shared" si="55"/>
        <v>1.6074052423901152E-2</v>
      </c>
      <c r="K112" s="48">
        <f t="shared" si="55"/>
        <v>2.3387952005442122E-2</v>
      </c>
      <c r="L112" s="48">
        <f t="shared" si="55"/>
        <v>3.2277231211871683E-2</v>
      </c>
      <c r="M112" s="48">
        <f t="shared" si="55"/>
        <v>4.1092477714641862E-2</v>
      </c>
      <c r="N112" s="48">
        <f t="shared" si="55"/>
        <v>5.0178580913882692E-2</v>
      </c>
      <c r="O112" s="48">
        <f t="shared" si="55"/>
        <v>6.0887882500324245E-2</v>
      </c>
      <c r="P112" s="48">
        <f t="shared" si="55"/>
        <v>7.4788636595741032E-2</v>
      </c>
      <c r="Q112" s="48">
        <f t="shared" si="55"/>
        <v>8.9687769842146464E-2</v>
      </c>
      <c r="R112" s="48">
        <f t="shared" si="55"/>
        <v>0.10684772765739717</v>
      </c>
      <c r="S112" s="48">
        <f t="shared" si="55"/>
        <v>0.12416880658342555</v>
      </c>
      <c r="T112" s="48">
        <f t="shared" si="55"/>
        <v>0.14275294750372852</v>
      </c>
    </row>
    <row r="113" spans="1:20" x14ac:dyDescent="0.25">
      <c r="A113" s="10"/>
      <c r="B113" s="1" t="s">
        <v>4</v>
      </c>
      <c r="C113" s="1" t="s">
        <v>61</v>
      </c>
      <c r="D113" s="1" t="s">
        <v>19</v>
      </c>
      <c r="E113" s="8" t="s">
        <v>51</v>
      </c>
      <c r="F113" s="48">
        <f t="shared" ref="F113:T113" si="56">F70*0.0000034121416+F77*0.0001</f>
        <v>3.9865483099174046E-3</v>
      </c>
      <c r="G113" s="48">
        <f t="shared" si="56"/>
        <v>7.9730966198348092E-3</v>
      </c>
      <c r="H113" s="48">
        <f t="shared" si="56"/>
        <v>1.1959644929752215E-2</v>
      </c>
      <c r="I113" s="48">
        <f t="shared" si="56"/>
        <v>1.5775422151249698E-2</v>
      </c>
      <c r="J113" s="48">
        <f t="shared" si="56"/>
        <v>1.9531365630762205E-2</v>
      </c>
      <c r="K113" s="48">
        <f t="shared" si="56"/>
        <v>2.3229757094814042E-2</v>
      </c>
      <c r="L113" s="48">
        <f t="shared" si="56"/>
        <v>2.6821540311514472E-2</v>
      </c>
      <c r="M113" s="48">
        <f t="shared" si="56"/>
        <v>3.0369279246597113E-2</v>
      </c>
      <c r="N113" s="48">
        <f t="shared" si="56"/>
        <v>3.37186806726366E-2</v>
      </c>
      <c r="O113" s="48">
        <f t="shared" si="56"/>
        <v>3.698854202546243E-2</v>
      </c>
      <c r="P113" s="48">
        <f t="shared" si="56"/>
        <v>4.0068853624392928E-2</v>
      </c>
      <c r="Q113" s="48">
        <f t="shared" si="56"/>
        <v>4.3121621174036028E-2</v>
      </c>
      <c r="R113" s="48">
        <f t="shared" si="56"/>
        <v>4.612998869956577E-2</v>
      </c>
      <c r="S113" s="48">
        <f t="shared" si="56"/>
        <v>4.91189908385175E-2</v>
      </c>
      <c r="T113" s="48">
        <f t="shared" si="56"/>
        <v>5.2091774307509983E-2</v>
      </c>
    </row>
    <row r="114" spans="1:20" x14ac:dyDescent="0.25">
      <c r="A114" s="10"/>
      <c r="B114" s="1" t="s">
        <v>64</v>
      </c>
      <c r="C114" s="1" t="s">
        <v>64</v>
      </c>
      <c r="D114" s="1" t="s">
        <v>19</v>
      </c>
      <c r="E114" s="8" t="s">
        <v>51</v>
      </c>
      <c r="F114" s="48">
        <f t="shared" ref="F114:T114" si="57">F71*0.0000034121416+F78*0.0001</f>
        <v>1.4049552478546194E-4</v>
      </c>
      <c r="G114" s="48">
        <f t="shared" si="57"/>
        <v>1.6587176062852129E-4</v>
      </c>
      <c r="H114" s="48">
        <f t="shared" si="57"/>
        <v>1.9284753866402713E-4</v>
      </c>
      <c r="I114" s="48">
        <f t="shared" si="57"/>
        <v>1.3163862401002965E-3</v>
      </c>
      <c r="J114" s="48">
        <f t="shared" si="57"/>
        <v>1.5843311658054401E-3</v>
      </c>
      <c r="K114" s="48">
        <f t="shared" si="57"/>
        <v>1.8050250927138141E-3</v>
      </c>
      <c r="L114" s="48">
        <f t="shared" si="57"/>
        <v>3.7819122275857338E-3</v>
      </c>
      <c r="M114" s="48">
        <f t="shared" si="57"/>
        <v>1.0563112932812225E-2</v>
      </c>
      <c r="N114" s="48">
        <f t="shared" si="57"/>
        <v>1.1357018569610248E-2</v>
      </c>
      <c r="O114" s="48">
        <f t="shared" si="57"/>
        <v>1.2328023954092354E-2</v>
      </c>
      <c r="P114" s="48">
        <f t="shared" si="57"/>
        <v>1.3459852824711634E-2</v>
      </c>
      <c r="Q114" s="48">
        <f t="shared" si="57"/>
        <v>1.3964836325763192E-2</v>
      </c>
      <c r="R114" s="48">
        <f t="shared" si="57"/>
        <v>1.5343051441349656E-2</v>
      </c>
      <c r="S114" s="48">
        <f t="shared" si="57"/>
        <v>1.6924321913598411E-2</v>
      </c>
      <c r="T114" s="48">
        <f t="shared" si="57"/>
        <v>1.8528630932760949E-2</v>
      </c>
    </row>
    <row r="115" spans="1:20" x14ac:dyDescent="0.25">
      <c r="B115" s="1" t="s">
        <v>65</v>
      </c>
      <c r="C115" s="10" t="s">
        <v>65</v>
      </c>
      <c r="D115" s="1" t="s">
        <v>21</v>
      </c>
      <c r="E115" s="8" t="s">
        <v>51</v>
      </c>
      <c r="F115" s="52">
        <v>3.2599943042812227E-5</v>
      </c>
      <c r="G115" s="52">
        <v>3.9823482805235712E-4</v>
      </c>
      <c r="H115" s="52">
        <v>7.8802684607604716E-4</v>
      </c>
      <c r="I115" s="52">
        <v>1.2522814262090252E-3</v>
      </c>
      <c r="J115" s="52">
        <v>1.6850232574446319E-3</v>
      </c>
      <c r="K115" s="52">
        <v>2.068120211024772E-3</v>
      </c>
      <c r="L115" s="52">
        <v>2.2176941125592151E-3</v>
      </c>
      <c r="M115" s="52">
        <v>2.6820833555143168E-3</v>
      </c>
      <c r="N115" s="52">
        <v>3.3294378514760869E-3</v>
      </c>
      <c r="O115" s="52">
        <v>3.8965425094503567E-3</v>
      </c>
      <c r="P115" s="52">
        <v>4.3876643443073616E-3</v>
      </c>
      <c r="Q115" s="52">
        <v>4.6761533004958562E-3</v>
      </c>
      <c r="R115" s="52">
        <v>4.7668704310342216E-3</v>
      </c>
      <c r="S115" s="52">
        <v>4.9828695374811516E-3</v>
      </c>
      <c r="T115" s="52">
        <v>5.1587585685612738E-3</v>
      </c>
    </row>
    <row r="117" spans="1:20" x14ac:dyDescent="0.25"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</row>
    <row r="118" spans="1:20" x14ac:dyDescent="0.25"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</row>
    <row r="124" spans="1:20" x14ac:dyDescent="0.25"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</row>
    <row r="127" spans="1:20" x14ac:dyDescent="0.25"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</row>
  </sheetData>
  <mergeCells count="6">
    <mergeCell ref="F111:T111"/>
    <mergeCell ref="F10:T10"/>
    <mergeCell ref="F39:T39"/>
    <mergeCell ref="F68:T68"/>
    <mergeCell ref="F75:T75"/>
    <mergeCell ref="F82:T8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>
      <selection activeCell="C19" sqref="C19"/>
    </sheetView>
  </sheetViews>
  <sheetFormatPr defaultRowHeight="15" x14ac:dyDescent="0.25"/>
  <sheetData>
    <row r="1" spans="1:23" x14ac:dyDescent="0.25">
      <c r="A1" s="72" t="s">
        <v>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0"/>
      <c r="V1" s="10"/>
      <c r="W1" s="10"/>
    </row>
    <row r="2" spans="1:2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10"/>
      <c r="V2" s="10"/>
      <c r="W2" s="10"/>
    </row>
    <row r="3" spans="1:23" x14ac:dyDescent="0.25">
      <c r="A3" s="61" t="s">
        <v>56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10"/>
      <c r="V3" s="10"/>
      <c r="W3" s="10"/>
    </row>
    <row r="4" spans="1:23" x14ac:dyDescent="0.25">
      <c r="A4" s="61"/>
      <c r="B4" s="61"/>
      <c r="C4" s="26">
        <v>2015</v>
      </c>
      <c r="D4" s="26">
        <v>2016</v>
      </c>
      <c r="E4" s="26">
        <v>2017</v>
      </c>
      <c r="F4" s="26">
        <v>2018</v>
      </c>
      <c r="G4" s="26">
        <v>2019</v>
      </c>
      <c r="H4" s="26">
        <v>2020</v>
      </c>
      <c r="I4" s="26">
        <v>2021</v>
      </c>
      <c r="J4" s="26">
        <v>2022</v>
      </c>
      <c r="K4" s="26">
        <v>2023</v>
      </c>
      <c r="L4" s="26">
        <v>2024</v>
      </c>
      <c r="M4" s="26">
        <v>2025</v>
      </c>
      <c r="N4" s="26">
        <v>2026</v>
      </c>
      <c r="O4" s="26">
        <v>2027</v>
      </c>
      <c r="P4" s="26">
        <v>2028</v>
      </c>
      <c r="Q4" s="26">
        <v>2029</v>
      </c>
      <c r="R4" s="61"/>
      <c r="S4" s="61" t="s">
        <v>57</v>
      </c>
      <c r="T4" s="61"/>
      <c r="U4" s="10"/>
      <c r="V4" s="10"/>
      <c r="W4" s="10"/>
    </row>
    <row r="5" spans="1:23" x14ac:dyDescent="0.25">
      <c r="A5" s="61" t="s">
        <v>33</v>
      </c>
      <c r="B5" s="61"/>
      <c r="C5" s="50">
        <v>1427.0973999999999</v>
      </c>
      <c r="D5" s="50">
        <v>2685.1149999999998</v>
      </c>
      <c r="E5" s="50">
        <v>4179.1149999999998</v>
      </c>
      <c r="F5" s="50">
        <v>5112.1771610924716</v>
      </c>
      <c r="G5" s="50">
        <v>6168.6359921419362</v>
      </c>
      <c r="H5" s="50">
        <v>7230.0995922311458</v>
      </c>
      <c r="I5" s="50">
        <v>8372.7409954612594</v>
      </c>
      <c r="J5" s="50">
        <v>9550.0829801493637</v>
      </c>
      <c r="K5" s="50">
        <v>10767.723584347605</v>
      </c>
      <c r="L5" s="50">
        <v>12052.151219237916</v>
      </c>
      <c r="M5" s="50">
        <v>13384.995416358743</v>
      </c>
      <c r="N5" s="50">
        <v>14747.868322702325</v>
      </c>
      <c r="O5" s="50">
        <v>16145.024682038709</v>
      </c>
      <c r="P5" s="50">
        <v>17580.433671131126</v>
      </c>
      <c r="Q5" s="50">
        <v>19050.025977779445</v>
      </c>
      <c r="R5" s="61"/>
      <c r="S5" s="61" t="s">
        <v>93</v>
      </c>
      <c r="T5" s="61"/>
      <c r="U5" s="10"/>
      <c r="V5" s="10"/>
      <c r="W5" s="10"/>
    </row>
    <row r="6" spans="1:23" x14ac:dyDescent="0.25">
      <c r="A6" s="61" t="s">
        <v>36</v>
      </c>
      <c r="B6" s="61"/>
      <c r="C6" s="50">
        <v>596</v>
      </c>
      <c r="D6" s="50">
        <v>1190</v>
      </c>
      <c r="E6" s="50">
        <v>1790</v>
      </c>
      <c r="F6" s="50">
        <v>2360.3719999999998</v>
      </c>
      <c r="G6" s="50">
        <v>2945.2339999999999</v>
      </c>
      <c r="H6" s="50">
        <v>3501.1579999999999</v>
      </c>
      <c r="I6" s="50">
        <v>4069.058</v>
      </c>
      <c r="J6" s="50">
        <v>4645.0219999999999</v>
      </c>
      <c r="K6" s="50">
        <v>5232.0140000000001</v>
      </c>
      <c r="L6" s="50">
        <v>5821.933</v>
      </c>
      <c r="M6" s="50">
        <v>6405.5129999999999</v>
      </c>
      <c r="N6" s="50">
        <v>6976.7640000000001</v>
      </c>
      <c r="O6" s="50">
        <v>7519.5349999999999</v>
      </c>
      <c r="P6" s="50">
        <v>8041.5349999999999</v>
      </c>
      <c r="Q6" s="50">
        <v>8539.5349999999999</v>
      </c>
      <c r="R6" s="61"/>
      <c r="S6" s="61" t="s">
        <v>84</v>
      </c>
      <c r="T6" s="61"/>
      <c r="U6" s="10"/>
      <c r="V6" s="10"/>
      <c r="W6" s="10"/>
    </row>
    <row r="7" spans="1:23" x14ac:dyDescent="0.25">
      <c r="A7" s="61" t="s">
        <v>58</v>
      </c>
      <c r="B7" s="61"/>
      <c r="C7" s="50">
        <f>C5+C6</f>
        <v>2023.0973999999999</v>
      </c>
      <c r="D7" s="50">
        <f t="shared" ref="D7:Q7" si="0">D5+D6</f>
        <v>3875.1149999999998</v>
      </c>
      <c r="E7" s="50">
        <f t="shared" si="0"/>
        <v>5969.1149999999998</v>
      </c>
      <c r="F7" s="50">
        <f t="shared" si="0"/>
        <v>7472.549161092471</v>
      </c>
      <c r="G7" s="50">
        <f t="shared" si="0"/>
        <v>9113.8699921419357</v>
      </c>
      <c r="H7" s="50">
        <f t="shared" si="0"/>
        <v>10731.257592231146</v>
      </c>
      <c r="I7" s="50">
        <f t="shared" si="0"/>
        <v>12441.79899546126</v>
      </c>
      <c r="J7" s="50">
        <f t="shared" si="0"/>
        <v>14195.104980149365</v>
      </c>
      <c r="K7" s="50">
        <f t="shared" si="0"/>
        <v>15999.737584347604</v>
      </c>
      <c r="L7" s="50">
        <f t="shared" si="0"/>
        <v>17874.084219237917</v>
      </c>
      <c r="M7" s="50">
        <f t="shared" si="0"/>
        <v>19790.508416358742</v>
      </c>
      <c r="N7" s="50">
        <f t="shared" si="0"/>
        <v>21724.632322702324</v>
      </c>
      <c r="O7" s="50">
        <f t="shared" si="0"/>
        <v>23664.559682038707</v>
      </c>
      <c r="P7" s="50">
        <f t="shared" si="0"/>
        <v>25621.968671131126</v>
      </c>
      <c r="Q7" s="50">
        <f t="shared" si="0"/>
        <v>27589.560977779445</v>
      </c>
      <c r="R7" s="61"/>
      <c r="S7" s="61"/>
      <c r="T7" s="61"/>
      <c r="U7" s="10"/>
      <c r="V7" s="10"/>
      <c r="W7" s="10"/>
    </row>
    <row r="8" spans="1:23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10"/>
      <c r="V8" s="10"/>
      <c r="W8" s="10"/>
    </row>
    <row r="9" spans="1:23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0"/>
      <c r="V9" s="10"/>
      <c r="W9" s="10"/>
    </row>
    <row r="10" spans="1:23" x14ac:dyDescent="0.25">
      <c r="A10" s="61" t="s">
        <v>59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10"/>
      <c r="V10" s="10"/>
      <c r="W10" s="10"/>
    </row>
    <row r="11" spans="1:23" x14ac:dyDescent="0.25">
      <c r="A11" s="61" t="s">
        <v>33</v>
      </c>
      <c r="B11" s="61"/>
      <c r="C11" s="50">
        <v>37.034000000000006</v>
      </c>
      <c r="D11" s="50">
        <v>67.082000000000008</v>
      </c>
      <c r="E11" s="50">
        <v>119.932</v>
      </c>
      <c r="F11" s="50">
        <v>158.45317633679986</v>
      </c>
      <c r="G11" s="50">
        <v>202.17364999466821</v>
      </c>
      <c r="H11" s="50">
        <v>246.96350950266415</v>
      </c>
      <c r="I11" s="50">
        <v>295.10555917647991</v>
      </c>
      <c r="J11" s="50">
        <v>346.53794147343979</v>
      </c>
      <c r="K11" s="50">
        <v>402.71692626909271</v>
      </c>
      <c r="L11" s="50">
        <v>458.85144521313742</v>
      </c>
      <c r="M11" s="50">
        <v>514.91526272452029</v>
      </c>
      <c r="N11" s="50">
        <v>570.14386471331636</v>
      </c>
      <c r="O11" s="50">
        <v>625.06991376080919</v>
      </c>
      <c r="P11" s="50">
        <v>680.38311179709228</v>
      </c>
      <c r="Q11" s="50">
        <v>736.26320713308905</v>
      </c>
      <c r="R11" s="61"/>
      <c r="S11" s="61" t="s">
        <v>93</v>
      </c>
      <c r="T11" s="61"/>
      <c r="U11" s="10"/>
      <c r="V11" s="10"/>
      <c r="W11" s="10"/>
    </row>
    <row r="12" spans="1:23" x14ac:dyDescent="0.25">
      <c r="A12" s="61" t="s">
        <v>36</v>
      </c>
      <c r="B12" s="61"/>
      <c r="C12" s="50">
        <v>0.39225338629188311</v>
      </c>
      <c r="D12" s="50">
        <v>0.71051308687239034</v>
      </c>
      <c r="E12" s="50">
        <v>1.2702849577350035</v>
      </c>
      <c r="F12" s="50">
        <v>1.6674278603515047</v>
      </c>
      <c r="G12" s="50">
        <v>2.0863889833354596</v>
      </c>
      <c r="H12" s="50">
        <v>2.4917807443826225</v>
      </c>
      <c r="I12" s="50">
        <v>2.932224090195791</v>
      </c>
      <c r="J12" s="50">
        <v>3.3955083211665649</v>
      </c>
      <c r="K12" s="50">
        <v>3.870000783882904</v>
      </c>
      <c r="L12" s="50">
        <v>4.3437441319198236</v>
      </c>
      <c r="M12" s="50">
        <v>4.8395271851828587</v>
      </c>
      <c r="N12" s="50">
        <v>5.3589912976413761</v>
      </c>
      <c r="O12" s="50">
        <v>5.8869642488353255</v>
      </c>
      <c r="P12" s="50">
        <v>6.427237596272775</v>
      </c>
      <c r="Q12" s="50">
        <v>6.9813083110517136</v>
      </c>
      <c r="R12" s="61"/>
      <c r="S12" s="61" t="s">
        <v>60</v>
      </c>
      <c r="T12" s="61"/>
      <c r="U12" s="10"/>
      <c r="V12" s="10"/>
      <c r="W12" s="10">
        <f>104/9819</f>
        <v>1.0591709950096751E-2</v>
      </c>
    </row>
    <row r="13" spans="1:23" x14ac:dyDescent="0.25">
      <c r="A13" s="61" t="s">
        <v>58</v>
      </c>
      <c r="B13" s="61"/>
      <c r="C13" s="50">
        <f>C11+C12</f>
        <v>37.42625338629189</v>
      </c>
      <c r="D13" s="50">
        <f t="shared" ref="D13:Q13" si="1">D11+D12</f>
        <v>67.792513086872404</v>
      </c>
      <c r="E13" s="50">
        <f t="shared" si="1"/>
        <v>121.202284957735</v>
      </c>
      <c r="F13" s="50">
        <f t="shared" si="1"/>
        <v>160.12060419715135</v>
      </c>
      <c r="G13" s="50">
        <f t="shared" si="1"/>
        <v>204.26003897800368</v>
      </c>
      <c r="H13" s="50">
        <f t="shared" si="1"/>
        <v>249.45529024704678</v>
      </c>
      <c r="I13" s="50">
        <f t="shared" si="1"/>
        <v>298.03778326667572</v>
      </c>
      <c r="J13" s="50">
        <f t="shared" si="1"/>
        <v>349.93344979460636</v>
      </c>
      <c r="K13" s="50">
        <f t="shared" si="1"/>
        <v>406.58692705297562</v>
      </c>
      <c r="L13" s="50">
        <f t="shared" si="1"/>
        <v>463.19518934505726</v>
      </c>
      <c r="M13" s="50">
        <f t="shared" si="1"/>
        <v>519.75478990970316</v>
      </c>
      <c r="N13" s="50">
        <f t="shared" si="1"/>
        <v>575.50285601095777</v>
      </c>
      <c r="O13" s="50">
        <f t="shared" si="1"/>
        <v>630.95687800964447</v>
      </c>
      <c r="P13" s="50">
        <f t="shared" si="1"/>
        <v>686.81034939336507</v>
      </c>
      <c r="Q13" s="50">
        <f t="shared" si="1"/>
        <v>743.2445154441408</v>
      </c>
      <c r="R13" s="61"/>
      <c r="S13" s="61"/>
      <c r="T13" s="61"/>
      <c r="U13" s="10"/>
      <c r="V13" s="10"/>
      <c r="W13" s="10"/>
    </row>
    <row r="14" spans="1:23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30" spans="4:4" x14ac:dyDescent="0.25">
      <c r="D30" s="71"/>
    </row>
    <row r="31" spans="4:4" x14ac:dyDescent="0.25">
      <c r="D31" s="71"/>
    </row>
    <row r="32" spans="4:4" x14ac:dyDescent="0.25">
      <c r="D32" s="71"/>
    </row>
    <row r="33" spans="4:4" x14ac:dyDescent="0.25">
      <c r="D33" s="71"/>
    </row>
    <row r="34" spans="4:4" x14ac:dyDescent="0.25">
      <c r="D34" s="71"/>
    </row>
    <row r="35" spans="4:4" x14ac:dyDescent="0.25">
      <c r="D35" s="71"/>
    </row>
    <row r="36" spans="4:4" x14ac:dyDescent="0.25">
      <c r="D36" s="71"/>
    </row>
    <row r="37" spans="4:4" x14ac:dyDescent="0.25">
      <c r="D37" s="71"/>
    </row>
    <row r="38" spans="4:4" x14ac:dyDescent="0.25">
      <c r="D38" s="71"/>
    </row>
    <row r="39" spans="4:4" x14ac:dyDescent="0.25">
      <c r="D39" s="71"/>
    </row>
    <row r="40" spans="4:4" x14ac:dyDescent="0.25">
      <c r="D40" s="71"/>
    </row>
    <row r="41" spans="4:4" x14ac:dyDescent="0.25">
      <c r="D41" s="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workbookViewId="0">
      <selection activeCell="E6" sqref="E6"/>
    </sheetView>
  </sheetViews>
  <sheetFormatPr defaultRowHeight="15" x14ac:dyDescent="0.25"/>
  <cols>
    <col min="1" max="1" width="18.7109375" customWidth="1"/>
  </cols>
  <sheetData>
    <row r="2" spans="1:16" s="73" customFormat="1" ht="45" customHeight="1" x14ac:dyDescent="0.25">
      <c r="A2" s="76" t="s">
        <v>95</v>
      </c>
    </row>
    <row r="6" spans="1:16" ht="63.75" customHeight="1" x14ac:dyDescent="0.25">
      <c r="A6" s="65" t="s">
        <v>85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x14ac:dyDescent="0.25">
      <c r="A7" s="65"/>
      <c r="B7" s="66">
        <v>2015</v>
      </c>
      <c r="C7" s="66">
        <v>2016</v>
      </c>
      <c r="D7" s="66">
        <v>2017</v>
      </c>
      <c r="E7" s="66">
        <v>2018</v>
      </c>
      <c r="F7" s="66">
        <v>2019</v>
      </c>
      <c r="G7" s="66">
        <v>2020</v>
      </c>
      <c r="H7" s="66">
        <v>2021</v>
      </c>
      <c r="I7" s="66">
        <v>2022</v>
      </c>
      <c r="J7" s="66">
        <v>2023</v>
      </c>
      <c r="K7" s="66">
        <v>2024</v>
      </c>
      <c r="L7" s="66">
        <v>2025</v>
      </c>
      <c r="M7" s="66">
        <v>2026</v>
      </c>
      <c r="N7" s="66">
        <v>2027</v>
      </c>
      <c r="O7" s="66">
        <v>2028</v>
      </c>
      <c r="P7" s="66">
        <v>2029</v>
      </c>
    </row>
    <row r="8" spans="1:16" ht="23.25" customHeight="1" x14ac:dyDescent="0.25">
      <c r="A8" s="65" t="s">
        <v>86</v>
      </c>
      <c r="B8" s="67">
        <v>136.26039933520639</v>
      </c>
      <c r="C8" s="67">
        <v>294.18937325199545</v>
      </c>
      <c r="D8" s="67">
        <v>415.70135896038596</v>
      </c>
      <c r="E8" s="67">
        <v>533.9296929774207</v>
      </c>
      <c r="F8" s="67">
        <v>619.32418363665977</v>
      </c>
      <c r="G8" s="67">
        <v>625.63380424581101</v>
      </c>
      <c r="H8" s="67">
        <v>611.44513052193918</v>
      </c>
      <c r="I8" s="67">
        <v>569.14702223735605</v>
      </c>
      <c r="J8" s="67">
        <v>512.11504326542604</v>
      </c>
      <c r="K8" s="67">
        <v>465.20030287269168</v>
      </c>
      <c r="L8" s="67">
        <v>436.02312848762165</v>
      </c>
      <c r="M8" s="67">
        <v>422.65381012295927</v>
      </c>
      <c r="N8" s="67">
        <v>419.4852783187776</v>
      </c>
      <c r="O8" s="67">
        <v>424.11786386110049</v>
      </c>
      <c r="P8" s="67">
        <v>438.01914876624141</v>
      </c>
    </row>
    <row r="9" spans="1:16" x14ac:dyDescent="0.25">
      <c r="A9" s="65" t="s">
        <v>87</v>
      </c>
      <c r="B9" s="67">
        <v>138.05020157678197</v>
      </c>
      <c r="C9" s="67">
        <v>314.34582149964996</v>
      </c>
      <c r="D9" s="67">
        <v>450.46854028240853</v>
      </c>
      <c r="E9" s="67">
        <v>592.92748480688158</v>
      </c>
      <c r="F9" s="67">
        <v>696.9872629298261</v>
      </c>
      <c r="G9" s="67">
        <v>700.89318595390398</v>
      </c>
      <c r="H9" s="67">
        <v>677.57362518770867</v>
      </c>
      <c r="I9" s="67">
        <v>624.223835623215</v>
      </c>
      <c r="J9" s="67">
        <v>550.12491342860039</v>
      </c>
      <c r="K9" s="67">
        <v>489.75700813327717</v>
      </c>
      <c r="L9" s="67">
        <v>450.22318643865833</v>
      </c>
      <c r="M9" s="67">
        <v>430.62840219525981</v>
      </c>
      <c r="N9" s="67">
        <v>426.07799520267616</v>
      </c>
      <c r="O9" s="67">
        <v>436.00058586972506</v>
      </c>
      <c r="P9" s="67">
        <v>459.26088026116093</v>
      </c>
    </row>
    <row r="10" spans="1:16" ht="20.25" customHeight="1" x14ac:dyDescent="0.25">
      <c r="A10" s="65" t="s">
        <v>88</v>
      </c>
      <c r="B10" s="67">
        <v>1.7898022415755861</v>
      </c>
      <c r="C10" s="67">
        <v>20.156448247654509</v>
      </c>
      <c r="D10" s="67">
        <v>34.767181322022566</v>
      </c>
      <c r="E10" s="67">
        <v>58.99779182946088</v>
      </c>
      <c r="F10" s="67">
        <v>77.663079293166334</v>
      </c>
      <c r="G10" s="67">
        <v>75.259381708092974</v>
      </c>
      <c r="H10" s="67">
        <v>66.128494665769495</v>
      </c>
      <c r="I10" s="67">
        <v>55.076813385858941</v>
      </c>
      <c r="J10" s="67">
        <v>38.009870163174355</v>
      </c>
      <c r="K10" s="67">
        <v>24.556705260585488</v>
      </c>
      <c r="L10" s="67">
        <v>14.200057951036683</v>
      </c>
      <c r="M10" s="67">
        <v>7.9745920723005383</v>
      </c>
      <c r="N10" s="67">
        <v>6.5927168838985608</v>
      </c>
      <c r="O10" s="67">
        <v>11.882722008624569</v>
      </c>
      <c r="P10" s="67">
        <v>21.24173149491952</v>
      </c>
    </row>
    <row r="12" spans="1:16" ht="60" x14ac:dyDescent="0.25">
      <c r="A12" s="65" t="s">
        <v>89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6" x14ac:dyDescent="0.25">
      <c r="A13" s="65"/>
      <c r="B13" s="66">
        <v>2015</v>
      </c>
      <c r="C13" s="66">
        <v>2016</v>
      </c>
      <c r="D13" s="66">
        <v>2017</v>
      </c>
      <c r="E13" s="66">
        <v>2018</v>
      </c>
      <c r="F13" s="66">
        <v>2019</v>
      </c>
      <c r="G13" s="66">
        <v>2020</v>
      </c>
      <c r="H13" s="66">
        <v>2021</v>
      </c>
      <c r="I13" s="66">
        <v>2022</v>
      </c>
      <c r="J13" s="66">
        <v>2023</v>
      </c>
      <c r="K13" s="66">
        <v>2024</v>
      </c>
      <c r="L13" s="66">
        <v>2025</v>
      </c>
      <c r="M13" s="66">
        <v>2026</v>
      </c>
      <c r="N13" s="66">
        <v>2027</v>
      </c>
      <c r="O13" s="66">
        <v>2028</v>
      </c>
      <c r="P13" s="66">
        <v>2029</v>
      </c>
    </row>
    <row r="14" spans="1:16" x14ac:dyDescent="0.25">
      <c r="A14" s="65" t="s">
        <v>86</v>
      </c>
      <c r="B14" s="67">
        <v>27.693997992160895</v>
      </c>
      <c r="C14" s="67">
        <v>97.120144131878106</v>
      </c>
      <c r="D14" s="67">
        <v>170.91059035460444</v>
      </c>
      <c r="E14" s="67">
        <v>238.61934674905507</v>
      </c>
      <c r="F14" s="67">
        <v>315.88484352084782</v>
      </c>
      <c r="G14" s="67">
        <v>388.25183296451343</v>
      </c>
      <c r="H14" s="67">
        <v>454.85669910482892</v>
      </c>
      <c r="I14" s="67">
        <v>515.42114061656503</v>
      </c>
      <c r="J14" s="67">
        <v>569.84148517334449</v>
      </c>
      <c r="K14" s="67">
        <v>618.84778734108647</v>
      </c>
      <c r="L14" s="67">
        <v>664.56330672581566</v>
      </c>
      <c r="M14" s="67">
        <v>709.00208318080854</v>
      </c>
      <c r="N14" s="67">
        <v>754.18864663153295</v>
      </c>
      <c r="O14" s="67">
        <v>803.02409286329305</v>
      </c>
      <c r="P14" s="67">
        <v>856.79278297775795</v>
      </c>
    </row>
    <row r="15" spans="1:16" x14ac:dyDescent="0.25">
      <c r="A15" s="65" t="s">
        <v>87</v>
      </c>
      <c r="B15" s="67">
        <v>27.965005404621557</v>
      </c>
      <c r="C15" s="67">
        <v>109.88383230703384</v>
      </c>
      <c r="D15" s="67">
        <v>194.31446826756255</v>
      </c>
      <c r="E15" s="67">
        <v>274.85816770363272</v>
      </c>
      <c r="F15" s="67">
        <v>356.69110702134935</v>
      </c>
      <c r="G15" s="67">
        <v>434.20578892289939</v>
      </c>
      <c r="H15" s="67">
        <v>505.17296533557231</v>
      </c>
      <c r="I15" s="67">
        <v>569.49291312888454</v>
      </c>
      <c r="J15" s="67">
        <v>626.19352042122398</v>
      </c>
      <c r="K15" s="67">
        <v>677.44830366152257</v>
      </c>
      <c r="L15" s="67">
        <v>726.57800127540611</v>
      </c>
      <c r="M15" s="67">
        <v>776.41158779459056</v>
      </c>
      <c r="N15" s="67">
        <v>829.72338748383561</v>
      </c>
      <c r="O15" s="67">
        <v>890.58157107052</v>
      </c>
      <c r="P15" s="67">
        <v>962.05238783770017</v>
      </c>
    </row>
    <row r="16" spans="1:16" ht="30" x14ac:dyDescent="0.25">
      <c r="A16" s="65" t="s">
        <v>88</v>
      </c>
      <c r="B16" s="67">
        <v>0.27100741246066207</v>
      </c>
      <c r="C16" s="67">
        <v>12.763688175155735</v>
      </c>
      <c r="D16" s="67">
        <v>23.403877912958109</v>
      </c>
      <c r="E16" s="67">
        <v>36.238820954577648</v>
      </c>
      <c r="F16" s="67">
        <v>40.80626350050153</v>
      </c>
      <c r="G16" s="67">
        <v>45.953955958385961</v>
      </c>
      <c r="H16" s="67">
        <v>50.316266230743395</v>
      </c>
      <c r="I16" s="67">
        <v>54.071772512319512</v>
      </c>
      <c r="J16" s="67">
        <v>56.352035247879485</v>
      </c>
      <c r="K16" s="67">
        <v>58.6005163204361</v>
      </c>
      <c r="L16" s="67">
        <v>62.014694549590445</v>
      </c>
      <c r="M16" s="67">
        <v>67.409504613782019</v>
      </c>
      <c r="N16" s="67">
        <v>75.534740852302662</v>
      </c>
      <c r="O16" s="67">
        <v>87.55747820722695</v>
      </c>
      <c r="P16" s="67">
        <v>105.25960485994221</v>
      </c>
    </row>
    <row r="18" spans="1:16" ht="60" x14ac:dyDescent="0.25">
      <c r="A18" s="65" t="s">
        <v>90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</row>
    <row r="19" spans="1:16" x14ac:dyDescent="0.25">
      <c r="A19" s="65"/>
      <c r="B19" s="66">
        <v>2015</v>
      </c>
      <c r="C19" s="66">
        <v>2016</v>
      </c>
      <c r="D19" s="66">
        <v>2017</v>
      </c>
      <c r="E19" s="66">
        <v>2018</v>
      </c>
      <c r="F19" s="66">
        <v>2019</v>
      </c>
      <c r="G19" s="66">
        <v>2020</v>
      </c>
      <c r="H19" s="66">
        <v>2021</v>
      </c>
      <c r="I19" s="66">
        <v>2022</v>
      </c>
      <c r="J19" s="66">
        <v>2023</v>
      </c>
      <c r="K19" s="66">
        <v>2024</v>
      </c>
      <c r="L19" s="66">
        <v>2025</v>
      </c>
      <c r="M19" s="66">
        <v>2026</v>
      </c>
      <c r="N19" s="66">
        <v>2027</v>
      </c>
      <c r="O19" s="66">
        <v>2028</v>
      </c>
      <c r="P19" s="66">
        <v>2029</v>
      </c>
    </row>
    <row r="20" spans="1:16" x14ac:dyDescent="0.25">
      <c r="A20" s="65" t="s">
        <v>86</v>
      </c>
      <c r="B20" s="67">
        <v>4.8396309159670077</v>
      </c>
      <c r="C20" s="67">
        <v>14.271529409167909</v>
      </c>
      <c r="D20" s="67">
        <v>24.346978766874873</v>
      </c>
      <c r="E20" s="67">
        <v>34.977885569423087</v>
      </c>
      <c r="F20" s="67">
        <v>46.006378123539079</v>
      </c>
      <c r="G20" s="67">
        <v>54.330538753753885</v>
      </c>
      <c r="H20" s="67">
        <v>63.332757325097376</v>
      </c>
      <c r="I20" s="67">
        <v>75.091718224905193</v>
      </c>
      <c r="J20" s="67">
        <v>89.752722597496501</v>
      </c>
      <c r="K20" s="67">
        <v>102.98151623363285</v>
      </c>
      <c r="L20" s="67">
        <v>114.53772738947657</v>
      </c>
      <c r="M20" s="67">
        <v>124.6024403004367</v>
      </c>
      <c r="N20" s="67">
        <v>133.27538643913235</v>
      </c>
      <c r="O20" s="67">
        <v>135.18214410670166</v>
      </c>
      <c r="P20" s="67">
        <v>137.50076991162649</v>
      </c>
    </row>
    <row r="21" spans="1:16" x14ac:dyDescent="0.25">
      <c r="A21" s="65" t="s">
        <v>87</v>
      </c>
      <c r="B21" s="67">
        <v>5.0619552900024747</v>
      </c>
      <c r="C21" s="67">
        <v>14.561167443301128</v>
      </c>
      <c r="D21" s="67">
        <v>24.753048208704616</v>
      </c>
      <c r="E21" s="67">
        <v>35.783746641327852</v>
      </c>
      <c r="F21" s="67">
        <v>47.224701718165036</v>
      </c>
      <c r="G21" s="67">
        <v>55.87709064641701</v>
      </c>
      <c r="H21" s="67">
        <v>65.252511586731188</v>
      </c>
      <c r="I21" s="67">
        <v>78.903616042610906</v>
      </c>
      <c r="J21" s="67">
        <v>94.022769728069107</v>
      </c>
      <c r="K21" s="67">
        <v>107.39260717487497</v>
      </c>
      <c r="L21" s="67">
        <v>119.07509595518272</v>
      </c>
      <c r="M21" s="67">
        <v>129.57374833688948</v>
      </c>
      <c r="N21" s="67">
        <v>135.33604537306357</v>
      </c>
      <c r="O21" s="67">
        <v>141.75813037638247</v>
      </c>
      <c r="P21" s="67">
        <v>147.69498944909361</v>
      </c>
    </row>
    <row r="22" spans="1:16" ht="30" x14ac:dyDescent="0.25">
      <c r="A22" s="65" t="s">
        <v>88</v>
      </c>
      <c r="B22" s="67">
        <v>0.22232437403546701</v>
      </c>
      <c r="C22" s="67">
        <v>0.28963803413321898</v>
      </c>
      <c r="D22" s="67">
        <v>0.40606944182974303</v>
      </c>
      <c r="E22" s="67">
        <v>0.80586107190476497</v>
      </c>
      <c r="F22" s="67">
        <v>1.2183235946259572</v>
      </c>
      <c r="G22" s="67">
        <v>1.5465518926631248</v>
      </c>
      <c r="H22" s="67">
        <v>1.9197542616338126</v>
      </c>
      <c r="I22" s="67">
        <v>3.811897817705713</v>
      </c>
      <c r="J22" s="67">
        <v>4.2700471305726069</v>
      </c>
      <c r="K22" s="67">
        <v>4.4110909412421222</v>
      </c>
      <c r="L22" s="67">
        <v>4.5373685657061458</v>
      </c>
      <c r="M22" s="67">
        <v>4.9713080364527826</v>
      </c>
      <c r="N22" s="67">
        <v>2.0606589339312222</v>
      </c>
      <c r="O22" s="67">
        <v>6.5759862696808113</v>
      </c>
      <c r="P22" s="67">
        <v>10.19421953746712</v>
      </c>
    </row>
    <row r="24" spans="1:16" s="61" customFormat="1" ht="60" x14ac:dyDescent="0.25">
      <c r="A24" s="65" t="s">
        <v>91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1:16" x14ac:dyDescent="0.25">
      <c r="A25" s="65"/>
      <c r="B25" s="66">
        <v>2015</v>
      </c>
      <c r="C25" s="66">
        <v>2016</v>
      </c>
      <c r="D25" s="66">
        <v>2017</v>
      </c>
      <c r="E25" s="66">
        <v>2018</v>
      </c>
      <c r="F25" s="66">
        <v>2019</v>
      </c>
      <c r="G25" s="66">
        <v>2020</v>
      </c>
      <c r="H25" s="66">
        <v>2021</v>
      </c>
      <c r="I25" s="66">
        <v>2022</v>
      </c>
      <c r="J25" s="66">
        <v>2023</v>
      </c>
      <c r="K25" s="66">
        <v>2024</v>
      </c>
      <c r="L25" s="66">
        <v>2025</v>
      </c>
      <c r="M25" s="66">
        <v>2026</v>
      </c>
      <c r="N25" s="66">
        <v>2027</v>
      </c>
      <c r="O25" s="66">
        <v>2028</v>
      </c>
      <c r="P25" s="66">
        <v>2029</v>
      </c>
    </row>
    <row r="26" spans="1:16" x14ac:dyDescent="0.25">
      <c r="A26" s="65" t="s">
        <v>86</v>
      </c>
      <c r="B26" s="67">
        <v>0.25560202835859669</v>
      </c>
      <c r="C26" s="67">
        <v>1.5812394871947335</v>
      </c>
      <c r="D26" s="67">
        <v>2.8415012275813116</v>
      </c>
      <c r="E26" s="67">
        <v>4.3450115676784895</v>
      </c>
      <c r="F26" s="67">
        <v>5.8770786692432271</v>
      </c>
      <c r="G26" s="67">
        <v>7.4365004385733462</v>
      </c>
      <c r="H26" s="67">
        <v>9.0375757534295786</v>
      </c>
      <c r="I26" s="67">
        <v>10.647901027492376</v>
      </c>
      <c r="J26" s="67">
        <v>12.413727404268322</v>
      </c>
      <c r="K26" s="67">
        <v>14.228041363064811</v>
      </c>
      <c r="L26" s="67">
        <v>16.089203139797842</v>
      </c>
      <c r="M26" s="67">
        <v>18.006632935356382</v>
      </c>
      <c r="N26" s="67">
        <v>19.982924441810944</v>
      </c>
      <c r="O26" s="67">
        <v>22.028975834331614</v>
      </c>
      <c r="P26" s="67">
        <v>24.154070091432388</v>
      </c>
    </row>
    <row r="27" spans="1:16" x14ac:dyDescent="0.25">
      <c r="A27" s="65" t="s">
        <v>87</v>
      </c>
      <c r="B27" s="67">
        <v>0.28895934124906503</v>
      </c>
      <c r="C27" s="67">
        <v>1.613077367052234</v>
      </c>
      <c r="D27" s="67">
        <v>2.8696251930633268</v>
      </c>
      <c r="E27" s="67">
        <v>4.369669594853085</v>
      </c>
      <c r="F27" s="67">
        <v>5.8994284153602123</v>
      </c>
      <c r="G27" s="67">
        <v>7.4668385316374977</v>
      </c>
      <c r="H27" s="67">
        <v>9.0674163362079394</v>
      </c>
      <c r="I27" s="67">
        <v>10.679082917089874</v>
      </c>
      <c r="J27" s="67">
        <v>12.46759098063743</v>
      </c>
      <c r="K27" s="67">
        <v>14.311967073776371</v>
      </c>
      <c r="L27" s="67">
        <v>16.215754933042724</v>
      </c>
      <c r="M27" s="67">
        <v>18.196100445403275</v>
      </c>
      <c r="N27" s="67">
        <v>20.265795360448958</v>
      </c>
      <c r="O27" s="67">
        <v>22.450593325999662</v>
      </c>
      <c r="P27" s="67">
        <v>24.781989158969502</v>
      </c>
    </row>
    <row r="28" spans="1:16" ht="30" x14ac:dyDescent="0.25">
      <c r="A28" s="65" t="s">
        <v>88</v>
      </c>
      <c r="B28" s="67">
        <v>3.3357312890468338E-2</v>
      </c>
      <c r="C28" s="67">
        <v>3.1837879857500528E-2</v>
      </c>
      <c r="D28" s="67">
        <v>2.8123965482015123E-2</v>
      </c>
      <c r="E28" s="67">
        <v>2.4658027174595532E-2</v>
      </c>
      <c r="F28" s="67">
        <v>2.2349746116985258E-2</v>
      </c>
      <c r="G28" s="67">
        <v>3.0338093064151472E-2</v>
      </c>
      <c r="H28" s="67">
        <v>2.9840582778360769E-2</v>
      </c>
      <c r="I28" s="67">
        <v>3.1181889597498014E-2</v>
      </c>
      <c r="J28" s="67">
        <v>5.3863576369108657E-2</v>
      </c>
      <c r="K28" s="67">
        <v>8.3925710711559631E-2</v>
      </c>
      <c r="L28" s="67">
        <v>0.1265517932448823</v>
      </c>
      <c r="M28" s="67">
        <v>0.18946751004689233</v>
      </c>
      <c r="N28" s="67">
        <v>0.2828709186380145</v>
      </c>
      <c r="O28" s="67">
        <v>0.42161749166804796</v>
      </c>
      <c r="P28" s="67">
        <v>0.62791906753711402</v>
      </c>
    </row>
    <row r="31" spans="1:16" ht="30" x14ac:dyDescent="0.25">
      <c r="A31" s="68" t="s">
        <v>92</v>
      </c>
      <c r="B31" s="69">
        <v>2015</v>
      </c>
      <c r="C31" s="69">
        <v>2016</v>
      </c>
      <c r="D31" s="69">
        <v>2017</v>
      </c>
      <c r="E31" s="69">
        <v>2018</v>
      </c>
      <c r="F31" s="69">
        <v>2019</v>
      </c>
      <c r="G31" s="69">
        <v>2020</v>
      </c>
      <c r="H31" s="69">
        <v>2021</v>
      </c>
      <c r="I31" s="69">
        <v>2022</v>
      </c>
      <c r="J31" s="69">
        <v>2023</v>
      </c>
      <c r="K31" s="69">
        <v>2024</v>
      </c>
      <c r="L31" s="69">
        <v>2025</v>
      </c>
      <c r="M31" s="69">
        <v>2026</v>
      </c>
      <c r="N31" s="69">
        <v>2027</v>
      </c>
      <c r="O31" s="69">
        <v>2028</v>
      </c>
      <c r="P31" s="69">
        <v>2029</v>
      </c>
    </row>
    <row r="32" spans="1:16" x14ac:dyDescent="0.25">
      <c r="A32" s="68" t="s">
        <v>62</v>
      </c>
      <c r="B32" s="66">
        <v>2.8339496087800008E-5</v>
      </c>
      <c r="C32" s="66">
        <v>2.0682637069236739E-4</v>
      </c>
      <c r="D32" s="66">
        <v>4.0276595350416622E-4</v>
      </c>
      <c r="E32" s="66">
        <v>6.757993175413304E-4</v>
      </c>
      <c r="F32" s="66">
        <v>9.4258069900919107E-4</v>
      </c>
      <c r="G32" s="66">
        <v>1.1494246850639695E-3</v>
      </c>
      <c r="H32" s="66">
        <v>1.1269754298865067E-3</v>
      </c>
      <c r="I32" s="66">
        <v>1.4154376835226554E-3</v>
      </c>
      <c r="J32" s="66">
        <v>1.8860003604732564E-3</v>
      </c>
      <c r="K32" s="66">
        <v>2.2712538196884959E-3</v>
      </c>
      <c r="L32" s="66">
        <v>2.5700297118759321E-3</v>
      </c>
      <c r="M32" s="66">
        <v>2.6512075189647614E-3</v>
      </c>
      <c r="N32" s="66">
        <v>2.5162208812584221E-3</v>
      </c>
      <c r="O32" s="66">
        <v>2.4796248364915329E-3</v>
      </c>
      <c r="P32" s="66">
        <v>2.3661053212067473E-3</v>
      </c>
    </row>
    <row r="33" spans="1:16" x14ac:dyDescent="0.25">
      <c r="A33" s="68" t="s">
        <v>63</v>
      </c>
      <c r="B33" s="66">
        <v>4.2604469550122177E-6</v>
      </c>
      <c r="C33" s="66">
        <v>1.9140845735998973E-4</v>
      </c>
      <c r="D33" s="66">
        <v>3.8526089257188089E-4</v>
      </c>
      <c r="E33" s="66">
        <v>5.7648210866769476E-4</v>
      </c>
      <c r="F33" s="66">
        <v>7.4244255843544074E-4</v>
      </c>
      <c r="G33" s="66">
        <v>9.1869552596080223E-4</v>
      </c>
      <c r="H33" s="66">
        <v>1.0907186826727084E-3</v>
      </c>
      <c r="I33" s="66">
        <v>1.2666456719916614E-3</v>
      </c>
      <c r="J33" s="66">
        <v>1.4434374910028307E-3</v>
      </c>
      <c r="K33" s="66">
        <v>1.6252886897618608E-3</v>
      </c>
      <c r="L33" s="66">
        <v>1.8176346324314291E-3</v>
      </c>
      <c r="M33" s="66">
        <v>2.0249457815310944E-3</v>
      </c>
      <c r="N33" s="66">
        <v>2.2506495497757991E-3</v>
      </c>
      <c r="O33" s="66">
        <v>2.5032447009896187E-3</v>
      </c>
      <c r="P33" s="66">
        <v>2.7926532473545266E-3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5"/>
  <sheetViews>
    <sheetView topLeftCell="C61" zoomScale="80" zoomScaleNormal="80" workbookViewId="0">
      <selection activeCell="D39" sqref="D39"/>
    </sheetView>
  </sheetViews>
  <sheetFormatPr defaultRowHeight="15" x14ac:dyDescent="0.25"/>
  <cols>
    <col min="2" max="2" width="38.140625" customWidth="1"/>
    <col min="3" max="3" width="21" customWidth="1"/>
    <col min="4" max="4" width="14.28515625" customWidth="1"/>
    <col min="5" max="5" width="19.7109375" customWidth="1"/>
    <col min="25" max="25" width="9.140625" style="59"/>
  </cols>
  <sheetData>
    <row r="1" spans="1:54" s="74" customFormat="1" ht="36.75" customHeight="1" x14ac:dyDescent="0.25">
      <c r="C1" s="75" t="s">
        <v>94</v>
      </c>
    </row>
    <row r="2" spans="1:54" ht="15.75" x14ac:dyDescent="0.25">
      <c r="C2" s="72"/>
      <c r="F2" s="79">
        <v>2015</v>
      </c>
      <c r="G2" s="79">
        <v>2016</v>
      </c>
      <c r="H2" s="79">
        <v>2017</v>
      </c>
      <c r="I2" s="79">
        <v>2018</v>
      </c>
      <c r="J2" s="79">
        <v>2019</v>
      </c>
      <c r="K2" s="79">
        <v>2020</v>
      </c>
      <c r="L2" s="79">
        <v>2021</v>
      </c>
      <c r="M2" s="79">
        <v>2022</v>
      </c>
      <c r="N2" s="79">
        <v>2023</v>
      </c>
      <c r="O2" s="79">
        <v>2024</v>
      </c>
      <c r="P2" s="79">
        <v>2025</v>
      </c>
      <c r="Q2" s="79">
        <v>2026</v>
      </c>
      <c r="R2" s="79">
        <v>2027</v>
      </c>
      <c r="S2" s="79">
        <v>2028</v>
      </c>
      <c r="T2" s="79">
        <v>2029</v>
      </c>
    </row>
    <row r="3" spans="1:54" x14ac:dyDescent="0.25">
      <c r="B3" t="s">
        <v>34</v>
      </c>
      <c r="C3" t="s">
        <v>35</v>
      </c>
      <c r="D3" t="s">
        <v>31</v>
      </c>
      <c r="E3" s="55" t="s">
        <v>0</v>
      </c>
      <c r="F3" s="50">
        <v>1427.0973999999999</v>
      </c>
      <c r="G3" s="50">
        <v>2685.1149999999998</v>
      </c>
      <c r="H3" s="50">
        <v>4179.1149999999998</v>
      </c>
      <c r="I3" s="50">
        <v>5112.1771610924716</v>
      </c>
      <c r="J3" s="50">
        <v>6168.6359921419362</v>
      </c>
      <c r="K3" s="50">
        <v>7230.0995922311458</v>
      </c>
      <c r="L3" s="50">
        <v>8372.7409954612594</v>
      </c>
      <c r="M3" s="50">
        <v>9550.0829801493637</v>
      </c>
      <c r="N3" s="50">
        <v>10767.723584347605</v>
      </c>
      <c r="O3" s="50">
        <v>12052.151219237916</v>
      </c>
      <c r="P3" s="50">
        <v>13384.995416358743</v>
      </c>
      <c r="Q3" s="50">
        <v>14747.868322702325</v>
      </c>
      <c r="R3" s="50">
        <v>16145.024682038709</v>
      </c>
      <c r="S3" s="50">
        <v>17580.433671131126</v>
      </c>
      <c r="T3" s="50">
        <v>19050.025977779445</v>
      </c>
    </row>
    <row r="4" spans="1:54" x14ac:dyDescent="0.25">
      <c r="B4" t="s">
        <v>34</v>
      </c>
      <c r="C4" t="s">
        <v>37</v>
      </c>
      <c r="D4" t="s">
        <v>31</v>
      </c>
      <c r="E4" s="55" t="s">
        <v>0</v>
      </c>
      <c r="F4" s="50">
        <v>596</v>
      </c>
      <c r="G4" s="50">
        <v>1190</v>
      </c>
      <c r="H4" s="50">
        <v>1790</v>
      </c>
      <c r="I4" s="50">
        <v>2360.3719999999998</v>
      </c>
      <c r="J4" s="50">
        <v>2945.2339999999999</v>
      </c>
      <c r="K4" s="50">
        <v>3501.1579999999999</v>
      </c>
      <c r="L4" s="50">
        <v>4069.058</v>
      </c>
      <c r="M4" s="50">
        <v>4645.0219999999999</v>
      </c>
      <c r="N4" s="50">
        <v>5232.0140000000001</v>
      </c>
      <c r="O4" s="50">
        <v>5821.933</v>
      </c>
      <c r="P4" s="50">
        <v>6405.5129999999999</v>
      </c>
      <c r="Q4" s="50">
        <v>6976.7640000000001</v>
      </c>
      <c r="R4" s="50">
        <v>7519.5349999999999</v>
      </c>
      <c r="S4" s="50">
        <v>8041.5349999999999</v>
      </c>
      <c r="T4" s="50">
        <v>8539.5349999999999</v>
      </c>
      <c r="U4" s="50">
        <f>T3+T4</f>
        <v>27589.560977779445</v>
      </c>
    </row>
    <row r="5" spans="1:54" x14ac:dyDescent="0.25">
      <c r="B5" s="53" t="s">
        <v>39</v>
      </c>
      <c r="C5" s="54"/>
      <c r="D5" s="2"/>
      <c r="E5" s="51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54" x14ac:dyDescent="0.25">
      <c r="B6" s="53" t="s">
        <v>39</v>
      </c>
      <c r="C6" s="54"/>
      <c r="D6" s="2"/>
      <c r="E6" s="51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54" s="10" customFormat="1" ht="15.75" x14ac:dyDescent="0.25">
      <c r="B7" s="53"/>
      <c r="C7" s="61"/>
      <c r="D7" s="2"/>
      <c r="E7" s="51" t="s">
        <v>98</v>
      </c>
      <c r="F7" s="77">
        <v>7285.9600993478198</v>
      </c>
      <c r="G7" s="77">
        <v>13463.505913580932</v>
      </c>
      <c r="H7" s="77">
        <v>19600.315639582805</v>
      </c>
      <c r="I7" s="77">
        <v>25108.513237948824</v>
      </c>
      <c r="J7" s="77">
        <v>30811.382504735851</v>
      </c>
      <c r="K7" s="77">
        <v>36017.745107556279</v>
      </c>
      <c r="L7" s="77">
        <v>41034.238621295844</v>
      </c>
      <c r="M7" s="77">
        <v>46044.164223844011</v>
      </c>
      <c r="N7" s="77">
        <v>51285.586436948812</v>
      </c>
      <c r="O7" s="77">
        <v>56661.756530054401</v>
      </c>
      <c r="P7" s="77">
        <v>62514.322053589567</v>
      </c>
      <c r="Q7" s="77">
        <v>67603.602496720399</v>
      </c>
      <c r="R7" s="77">
        <v>72692.882939851246</v>
      </c>
      <c r="S7" s="77">
        <v>77782.163382982078</v>
      </c>
      <c r="T7" s="77">
        <v>82871.443826112925</v>
      </c>
      <c r="Y7" s="59"/>
    </row>
    <row r="8" spans="1:54" s="10" customFormat="1" x14ac:dyDescent="0.25">
      <c r="A8"/>
      <c r="B8" t="s">
        <v>6</v>
      </c>
      <c r="C8" t="s">
        <v>6</v>
      </c>
      <c r="D8" t="s">
        <v>19</v>
      </c>
      <c r="E8" s="55" t="s">
        <v>0</v>
      </c>
      <c r="F8" s="50">
        <v>92.801600891728881</v>
      </c>
      <c r="G8" s="50">
        <v>243.36791265350018</v>
      </c>
      <c r="H8" s="50">
        <v>672.98622728912619</v>
      </c>
      <c r="I8" s="50">
        <v>1280.0916726161149</v>
      </c>
      <c r="J8" s="50">
        <v>1899.3024014767134</v>
      </c>
      <c r="K8" s="50">
        <v>2979.844270885163</v>
      </c>
      <c r="L8" s="50">
        <v>4325.0316061037984</v>
      </c>
      <c r="M8" s="50">
        <v>5655.0666687166058</v>
      </c>
      <c r="N8" s="50">
        <v>7036.9652231009086</v>
      </c>
      <c r="O8" s="50">
        <v>8840.6651190803386</v>
      </c>
      <c r="P8" s="50">
        <v>11171.961525431578</v>
      </c>
      <c r="Q8" s="50">
        <v>13728.638103727159</v>
      </c>
      <c r="R8" s="50">
        <v>16948.415534303644</v>
      </c>
      <c r="S8" s="50">
        <v>20215.245784549661</v>
      </c>
      <c r="T8" s="50">
        <v>23745.876893011624</v>
      </c>
      <c r="Y8" s="59"/>
    </row>
    <row r="9" spans="1:54" x14ac:dyDescent="0.25">
      <c r="B9" t="s">
        <v>4</v>
      </c>
      <c r="C9" t="s">
        <v>61</v>
      </c>
      <c r="D9" t="s">
        <v>19</v>
      </c>
      <c r="E9" s="55" t="s">
        <v>0</v>
      </c>
      <c r="F9" s="50">
        <v>756.51259707349641</v>
      </c>
      <c r="G9" s="50">
        <v>1513.0251941469928</v>
      </c>
      <c r="H9" s="50">
        <v>2269.5377912204895</v>
      </c>
      <c r="I9" s="50">
        <v>2993.7003439568475</v>
      </c>
      <c r="J9" s="50">
        <v>3703.9613864943422</v>
      </c>
      <c r="K9" s="50">
        <v>4400.7785006528602</v>
      </c>
      <c r="L9" s="50">
        <v>5073.7583686418611</v>
      </c>
      <c r="M9" s="50">
        <v>5736.4464195824421</v>
      </c>
      <c r="N9" s="50">
        <v>6359.8188711553812</v>
      </c>
      <c r="O9" s="50">
        <v>6966.6127258666302</v>
      </c>
      <c r="P9" s="50">
        <v>7536.1421453044286</v>
      </c>
      <c r="Q9" s="50">
        <v>8099.2373812836177</v>
      </c>
      <c r="R9" s="50">
        <v>8652.9587548177587</v>
      </c>
      <c r="S9" s="50">
        <v>9202.1556381202245</v>
      </c>
      <c r="T9" s="50">
        <v>9747.6690732794323</v>
      </c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</row>
    <row r="10" spans="1:54" x14ac:dyDescent="0.25">
      <c r="A10" s="10"/>
      <c r="B10" s="10" t="s">
        <v>64</v>
      </c>
      <c r="C10" s="61" t="s">
        <v>78</v>
      </c>
      <c r="D10" s="10" t="s">
        <v>19</v>
      </c>
      <c r="E10" s="55" t="s">
        <v>0</v>
      </c>
      <c r="F10" s="50">
        <v>31.561300030884397</v>
      </c>
      <c r="G10" s="50">
        <v>38.915342970678964</v>
      </c>
      <c r="H10" s="50">
        <v>46.734015570756831</v>
      </c>
      <c r="I10" s="50">
        <v>295.71329280238444</v>
      </c>
      <c r="J10" s="50">
        <v>366.07313210248952</v>
      </c>
      <c r="K10" s="50">
        <v>375.26542711869155</v>
      </c>
      <c r="L10" s="50">
        <v>731.85514008392511</v>
      </c>
      <c r="M10" s="50">
        <v>2002.4057620538429</v>
      </c>
      <c r="N10" s="50">
        <v>1998.2615653038176</v>
      </c>
      <c r="O10" s="50">
        <v>1986.3388130376973</v>
      </c>
      <c r="P10" s="50">
        <v>1962.5631379952572</v>
      </c>
      <c r="Q10" s="50">
        <v>1761.7717055367327</v>
      </c>
      <c r="R10" s="50">
        <v>1693.2238774962857</v>
      </c>
      <c r="S10" s="50">
        <v>1616.8848909924377</v>
      </c>
      <c r="T10" s="50">
        <v>1492.0800619634504</v>
      </c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54" x14ac:dyDescent="0.25">
      <c r="B11" t="s">
        <v>65</v>
      </c>
      <c r="C11" s="61" t="s">
        <v>79</v>
      </c>
      <c r="D11" t="s">
        <v>21</v>
      </c>
      <c r="E11" s="55" t="s">
        <v>0</v>
      </c>
      <c r="F11" s="50">
        <v>2.0608096540362482</v>
      </c>
      <c r="G11" s="50">
        <v>32.920136422810245</v>
      </c>
      <c r="H11" s="50">
        <v>58.171059234980675</v>
      </c>
      <c r="I11" s="50">
        <v>95.236612784038527</v>
      </c>
      <c r="J11" s="50">
        <v>118.46934279366786</v>
      </c>
      <c r="K11" s="50">
        <v>121.21333766647894</v>
      </c>
      <c r="L11" s="50">
        <v>116.44476089651289</v>
      </c>
      <c r="M11" s="50">
        <v>109.14858589817845</v>
      </c>
      <c r="N11" s="50">
        <v>94.36190541105384</v>
      </c>
      <c r="O11" s="50">
        <v>83.157221581021588</v>
      </c>
      <c r="P11" s="50">
        <v>76.214752500627128</v>
      </c>
      <c r="Q11" s="50">
        <v>75.384096686082557</v>
      </c>
      <c r="R11" s="50">
        <v>82.127457736201222</v>
      </c>
      <c r="S11" s="50">
        <v>99.440200215851519</v>
      </c>
      <c r="T11" s="50">
        <v>126.50133635486173</v>
      </c>
      <c r="U11" s="50">
        <f>T7+T8+T9+T10+T11</f>
        <v>117983.5711907223</v>
      </c>
      <c r="V11" s="50">
        <f>U4+U11</f>
        <v>145573.13216850173</v>
      </c>
      <c r="W11" s="50"/>
    </row>
    <row r="12" spans="1:54" x14ac:dyDescent="0.25"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54" x14ac:dyDescent="0.25"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W13" s="50"/>
    </row>
    <row r="14" spans="1:54" ht="15.75" x14ac:dyDescent="0.25">
      <c r="E14" s="55" t="s">
        <v>98</v>
      </c>
      <c r="F14" s="77">
        <v>42.298721957172511</v>
      </c>
      <c r="G14" s="77">
        <v>99.339435445673558</v>
      </c>
      <c r="H14" s="77">
        <v>155.86046230733939</v>
      </c>
      <c r="I14" s="77">
        <v>228.4388924086461</v>
      </c>
      <c r="J14" s="77">
        <v>308.6947012540291</v>
      </c>
      <c r="K14" s="77">
        <v>385.2329816051888</v>
      </c>
      <c r="L14" s="77">
        <v>469.16431235884301</v>
      </c>
      <c r="M14" s="77">
        <v>554.8396602966377</v>
      </c>
      <c r="N14" s="77">
        <v>641.4557924806337</v>
      </c>
      <c r="O14" s="77">
        <v>730.76247984448094</v>
      </c>
      <c r="P14" s="77">
        <v>832.74401561853074</v>
      </c>
      <c r="Q14" s="77">
        <v>918.15161924367908</v>
      </c>
      <c r="R14" s="77">
        <v>1003.5592228688274</v>
      </c>
      <c r="S14" s="77">
        <v>1088.9668264939758</v>
      </c>
      <c r="T14" s="77">
        <v>1174.3744301191241</v>
      </c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</row>
    <row r="15" spans="1:54" x14ac:dyDescent="0.25">
      <c r="B15" t="s">
        <v>34</v>
      </c>
      <c r="C15" t="s">
        <v>35</v>
      </c>
      <c r="D15" t="s">
        <v>31</v>
      </c>
      <c r="E15" t="s">
        <v>3</v>
      </c>
      <c r="F15" s="50">
        <v>37.034000000000006</v>
      </c>
      <c r="G15" s="50">
        <v>67.082000000000008</v>
      </c>
      <c r="H15" s="50">
        <v>119.932</v>
      </c>
      <c r="I15" s="50">
        <v>158.45317633679986</v>
      </c>
      <c r="J15" s="50">
        <v>202.17364999466821</v>
      </c>
      <c r="K15" s="50">
        <v>246.96350950266415</v>
      </c>
      <c r="L15" s="50">
        <v>295.10555917647991</v>
      </c>
      <c r="M15" s="50">
        <v>346.53794147343979</v>
      </c>
      <c r="N15" s="50">
        <v>402.71692626909271</v>
      </c>
      <c r="O15" s="50">
        <v>458.85144521313742</v>
      </c>
      <c r="P15" s="50">
        <v>514.91526272452029</v>
      </c>
      <c r="Q15" s="50">
        <v>570.14386471331636</v>
      </c>
      <c r="R15" s="50">
        <v>625.06991376080919</v>
      </c>
      <c r="S15" s="50">
        <v>680.38311179709228</v>
      </c>
      <c r="T15" s="50">
        <v>736.26320713308905</v>
      </c>
    </row>
    <row r="16" spans="1:54" x14ac:dyDescent="0.25">
      <c r="B16" t="s">
        <v>34</v>
      </c>
      <c r="C16" t="s">
        <v>37</v>
      </c>
      <c r="D16" t="s">
        <v>31</v>
      </c>
      <c r="E16" t="s">
        <v>3</v>
      </c>
      <c r="F16" s="50">
        <v>0.39225338629188311</v>
      </c>
      <c r="G16" s="50">
        <v>0.71051308687239034</v>
      </c>
      <c r="H16" s="50">
        <v>1.2702849577350035</v>
      </c>
      <c r="I16" s="50">
        <v>1.6674278603515047</v>
      </c>
      <c r="J16" s="50">
        <v>2.0863889833354596</v>
      </c>
      <c r="K16" s="50">
        <v>2.4917807443826225</v>
      </c>
      <c r="L16" s="50">
        <v>2.932224090195791</v>
      </c>
      <c r="M16" s="50">
        <v>3.3955083211665649</v>
      </c>
      <c r="N16" s="50">
        <v>3.870000783882904</v>
      </c>
      <c r="O16" s="50">
        <v>4.3437441319198236</v>
      </c>
      <c r="P16" s="50">
        <v>4.8395271851828587</v>
      </c>
      <c r="Q16" s="50">
        <v>5.3589912976413761</v>
      </c>
      <c r="R16" s="50">
        <v>5.8869642488353255</v>
      </c>
      <c r="S16" s="50">
        <v>6.427237596272775</v>
      </c>
      <c r="T16" s="50">
        <v>6.9813083110517136</v>
      </c>
      <c r="U16" s="50">
        <f>T14+T15+T16</f>
        <v>1917.6189455632648</v>
      </c>
    </row>
    <row r="17" spans="1:54" x14ac:dyDescent="0.25">
      <c r="B17" t="s">
        <v>39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</row>
    <row r="18" spans="1:54" x14ac:dyDescent="0.25">
      <c r="B18" t="s">
        <v>39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  <row r="19" spans="1:54" s="10" customFormat="1" x14ac:dyDescent="0.25">
      <c r="C19" s="61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Y19" s="59"/>
    </row>
    <row r="20" spans="1:54" s="10" customFormat="1" x14ac:dyDescent="0.25">
      <c r="A20"/>
      <c r="B20" t="s">
        <v>6</v>
      </c>
      <c r="C20" t="s">
        <v>6</v>
      </c>
      <c r="D20" t="s">
        <v>19</v>
      </c>
      <c r="E20" t="s">
        <v>3</v>
      </c>
      <c r="F20" s="50">
        <v>3.9569122823692067</v>
      </c>
      <c r="G20" s="50">
        <v>11.494033466321929</v>
      </c>
      <c r="H20" s="50">
        <v>39.059207805137945</v>
      </c>
      <c r="I20" s="50">
        <v>67.455311817195337</v>
      </c>
      <c r="J20" s="50">
        <v>95.933636888425553</v>
      </c>
      <c r="K20" s="50">
        <v>132.20301407233185</v>
      </c>
      <c r="L20" s="50">
        <v>175.196109473701</v>
      </c>
      <c r="M20" s="50">
        <v>217.96589483540512</v>
      </c>
      <c r="N20" s="50">
        <v>261.67459138386801</v>
      </c>
      <c r="O20" s="50">
        <v>307.22281275841266</v>
      </c>
      <c r="P20" s="50">
        <v>366.68321921216494</v>
      </c>
      <c r="Q20" s="50">
        <v>428.43712657073905</v>
      </c>
      <c r="R20" s="50">
        <v>490.17333958713482</v>
      </c>
      <c r="S20" s="50">
        <v>551.91525487739011</v>
      </c>
      <c r="T20" s="50">
        <v>617.28653128604799</v>
      </c>
      <c r="Y20" s="59"/>
    </row>
    <row r="21" spans="1:54" x14ac:dyDescent="0.25">
      <c r="B21" t="s">
        <v>4</v>
      </c>
      <c r="C21" t="s">
        <v>61</v>
      </c>
      <c r="D21" t="s">
        <v>19</v>
      </c>
      <c r="E21" t="s">
        <v>3</v>
      </c>
      <c r="F21" s="50">
        <v>14.052202065188894</v>
      </c>
      <c r="G21" s="50">
        <v>28.104404130377787</v>
      </c>
      <c r="H21" s="50">
        <v>42.156606195566681</v>
      </c>
      <c r="I21" s="50">
        <v>55.604926697002284</v>
      </c>
      <c r="J21" s="50">
        <v>68.929248991111805</v>
      </c>
      <c r="K21" s="50">
        <v>82.136777003507888</v>
      </c>
      <c r="L21" s="50">
        <v>95.091583135234416</v>
      </c>
      <c r="M21" s="50">
        <v>107.95711782168807</v>
      </c>
      <c r="N21" s="50">
        <v>120.18078133902279</v>
      </c>
      <c r="O21" s="50">
        <v>132.17472932443505</v>
      </c>
      <c r="P21" s="50">
        <v>143.54469506886437</v>
      </c>
      <c r="Q21" s="50">
        <v>154.85876377083133</v>
      </c>
      <c r="R21" s="50">
        <v>166.04868169167892</v>
      </c>
      <c r="S21" s="50">
        <v>177.19932776012934</v>
      </c>
      <c r="T21" s="50">
        <v>188.3134715953978</v>
      </c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</row>
    <row r="22" spans="1:54" x14ac:dyDescent="0.25">
      <c r="A22" s="10"/>
      <c r="B22" t="s">
        <v>64</v>
      </c>
      <c r="C22" s="59" t="s">
        <v>78</v>
      </c>
      <c r="D22" t="s">
        <v>19</v>
      </c>
      <c r="E22" t="s">
        <v>3</v>
      </c>
      <c r="F22" s="50">
        <v>0.32803900000000003</v>
      </c>
      <c r="G22" s="50">
        <v>0.33087100000000003</v>
      </c>
      <c r="H22" s="50">
        <v>0.33384459999999999</v>
      </c>
      <c r="I22" s="50">
        <v>3.0737061205630001</v>
      </c>
      <c r="J22" s="50">
        <v>3.3523780311624005</v>
      </c>
      <c r="K22" s="50">
        <v>5.2456631780035829</v>
      </c>
      <c r="L22" s="50">
        <v>12.847188589315454</v>
      </c>
      <c r="M22" s="50">
        <v>37.306209320286058</v>
      </c>
      <c r="N22" s="50">
        <v>45.38667154955975</v>
      </c>
      <c r="O22" s="50">
        <v>55.503546584318059</v>
      </c>
      <c r="P22" s="50">
        <v>67.633094989314742</v>
      </c>
      <c r="Q22" s="50">
        <v>79.534217995983553</v>
      </c>
      <c r="R22" s="50">
        <v>95.655318108312755</v>
      </c>
      <c r="S22" s="50">
        <v>114.07281714631651</v>
      </c>
      <c r="T22" s="50">
        <v>134.37442482804883</v>
      </c>
    </row>
    <row r="23" spans="1:54" x14ac:dyDescent="0.25">
      <c r="B23" t="s">
        <v>65</v>
      </c>
      <c r="C23" t="s">
        <v>79</v>
      </c>
      <c r="D23" t="s">
        <v>21</v>
      </c>
      <c r="E23" t="s">
        <v>3</v>
      </c>
      <c r="F23" s="63">
        <v>0.25568168692593535</v>
      </c>
      <c r="G23" s="63">
        <v>0.32147591399071951</v>
      </c>
      <c r="H23" s="63">
        <v>0.43419340731175815</v>
      </c>
      <c r="I23" s="63">
        <v>0.8305190990793605</v>
      </c>
      <c r="J23" s="63">
        <v>1.2406733407429424</v>
      </c>
      <c r="K23" s="63">
        <v>1.5768899857272762</v>
      </c>
      <c r="L23" s="63">
        <v>1.9495948444121733</v>
      </c>
      <c r="M23" s="63">
        <v>3.843079707303211</v>
      </c>
      <c r="N23" s="63">
        <v>4.3239107069417155</v>
      </c>
      <c r="O23" s="63">
        <v>4.4950166519536818</v>
      </c>
      <c r="P23" s="63">
        <v>4.6639203589510281</v>
      </c>
      <c r="Q23" s="63">
        <v>5.160775546499675</v>
      </c>
      <c r="R23" s="63">
        <v>2.3435298525692367</v>
      </c>
      <c r="S23" s="63">
        <v>6.9976037613488593</v>
      </c>
      <c r="T23" s="63">
        <v>10.822138605004234</v>
      </c>
      <c r="U23" s="50">
        <f>T19+T20+T21+T22+T23</f>
        <v>950.79656631449893</v>
      </c>
      <c r="V23" s="50">
        <f>U16+U23</f>
        <v>2868.4155118777635</v>
      </c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</row>
    <row r="24" spans="1:54" x14ac:dyDescent="0.25"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</row>
    <row r="26" spans="1:54" x14ac:dyDescent="0.25"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pans="1:54" x14ac:dyDescent="0.25"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31" spans="1:54" x14ac:dyDescent="0.25">
      <c r="AA31" s="59"/>
    </row>
    <row r="32" spans="1:54" x14ac:dyDescent="0.25">
      <c r="AA32" s="59"/>
    </row>
    <row r="33" spans="2:27" x14ac:dyDescent="0.25">
      <c r="AA33" s="59"/>
    </row>
    <row r="34" spans="2:27" x14ac:dyDescent="0.25"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V34" s="59"/>
      <c r="AA34" s="59"/>
    </row>
    <row r="35" spans="2:27" x14ac:dyDescent="0.25">
      <c r="V35" s="59"/>
      <c r="AA35" s="59"/>
    </row>
    <row r="36" spans="2:27" x14ac:dyDescent="0.25">
      <c r="V36" s="59"/>
      <c r="AA36" s="59"/>
    </row>
    <row r="37" spans="2:27" x14ac:dyDescent="0.25">
      <c r="V37" s="59"/>
      <c r="AA37" s="59"/>
    </row>
    <row r="38" spans="2:27" x14ac:dyDescent="0.25">
      <c r="V38" s="59"/>
    </row>
    <row r="41" spans="2:27" x14ac:dyDescent="0.25">
      <c r="C41" t="s">
        <v>99</v>
      </c>
    </row>
    <row r="43" spans="2:27" x14ac:dyDescent="0.25">
      <c r="F43">
        <v>2015</v>
      </c>
      <c r="G43">
        <v>2016</v>
      </c>
      <c r="H43">
        <v>2017</v>
      </c>
      <c r="I43" s="10">
        <v>2018</v>
      </c>
      <c r="J43" s="10">
        <v>2019</v>
      </c>
      <c r="K43" s="10">
        <v>2020</v>
      </c>
      <c r="L43" s="10">
        <v>2021</v>
      </c>
      <c r="M43" s="10">
        <v>2022</v>
      </c>
      <c r="N43" s="10">
        <v>2023</v>
      </c>
      <c r="O43" s="10">
        <v>2024</v>
      </c>
      <c r="P43" s="10">
        <v>2025</v>
      </c>
      <c r="Q43" s="10">
        <v>2026</v>
      </c>
      <c r="R43" s="10">
        <v>2027</v>
      </c>
      <c r="S43" s="10">
        <v>2028</v>
      </c>
      <c r="T43" s="10">
        <v>2029</v>
      </c>
    </row>
    <row r="44" spans="2:27" x14ac:dyDescent="0.25">
      <c r="B44" s="57" t="s">
        <v>6</v>
      </c>
      <c r="C44" s="57" t="s">
        <v>30</v>
      </c>
      <c r="D44" t="s">
        <v>19</v>
      </c>
      <c r="E44" t="s">
        <v>51</v>
      </c>
      <c r="F44" s="52">
        <v>0</v>
      </c>
      <c r="G44" s="52">
        <v>0</v>
      </c>
      <c r="H44" s="52">
        <v>2.7574884620917704E-3</v>
      </c>
      <c r="I44" s="52">
        <v>5.9461773768253552E-3</v>
      </c>
      <c r="J44" s="52">
        <v>9.1827724746202082E-3</v>
      </c>
      <c r="K44" s="52">
        <v>1.3696314903439566E-2</v>
      </c>
      <c r="L44" s="52">
        <v>1.926630907693163E-2</v>
      </c>
      <c r="M44" s="52">
        <v>2.4781231020349362E-2</v>
      </c>
      <c r="N44" s="52">
        <v>3.054678856703074E-2</v>
      </c>
      <c r="O44" s="52">
        <v>3.6325268480954076E-2</v>
      </c>
      <c r="P44" s="52">
        <v>4.2126674600195313E-2</v>
      </c>
      <c r="Q44" s="52">
        <v>4.8194153134876364E-2</v>
      </c>
      <c r="R44" s="52">
        <v>5.4266480393975719E-2</v>
      </c>
      <c r="S44" s="52">
        <v>6.0342226209642844E-2</v>
      </c>
      <c r="T44" s="52">
        <v>6.7168211993876167E-2</v>
      </c>
    </row>
    <row r="45" spans="2:27" x14ac:dyDescent="0.25">
      <c r="B45" s="57" t="s">
        <v>6</v>
      </c>
      <c r="C45" s="57" t="s">
        <v>7</v>
      </c>
      <c r="D45" t="s">
        <v>19</v>
      </c>
      <c r="E45" t="s">
        <v>51</v>
      </c>
      <c r="F45" s="52">
        <v>7.0391702719999993E-4</v>
      </c>
      <c r="G45" s="52">
        <v>1.9657382672000003E-3</v>
      </c>
      <c r="H45" s="52">
        <v>3.2628950831999999E-3</v>
      </c>
      <c r="I45" s="52">
        <v>4.7837325016E-3</v>
      </c>
      <c r="J45" s="52">
        <v>6.3045699200000001E-3</v>
      </c>
      <c r="K45" s="52">
        <v>8.855637676800001E-3</v>
      </c>
      <c r="L45" s="52">
        <v>1.1885589223616554E-2</v>
      </c>
      <c r="M45" s="52">
        <v>1.4899916487233102E-2</v>
      </c>
      <c r="N45" s="52">
        <v>1.7920831609249673E-2</v>
      </c>
      <c r="O45" s="52">
        <v>2.2349818193700407E-2</v>
      </c>
      <c r="P45" s="52">
        <v>2.6838963259671174E-2</v>
      </c>
      <c r="Q45" s="52">
        <v>3.1321284042441944E-2</v>
      </c>
      <c r="R45" s="52">
        <v>3.7494382566543999E-2</v>
      </c>
      <c r="S45" s="52">
        <v>4.3759628152808004E-2</v>
      </c>
      <c r="T45" s="52">
        <v>5.0085197977448009E-2</v>
      </c>
    </row>
    <row r="46" spans="2:27" x14ac:dyDescent="0.25">
      <c r="B46" s="57" t="s">
        <v>6</v>
      </c>
      <c r="C46" s="57" t="s">
        <v>14</v>
      </c>
      <c r="D46" t="s">
        <v>19</v>
      </c>
      <c r="E46" t="s">
        <v>51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2.0202982665407999E-4</v>
      </c>
      <c r="P46" s="52">
        <v>3.5117007538280403E-3</v>
      </c>
      <c r="Q46" s="52">
        <v>7.5442777859916002E-3</v>
      </c>
      <c r="R46" s="52">
        <v>1.2144300176332874E-2</v>
      </c>
      <c r="S46" s="52">
        <v>1.6809439190246786E-2</v>
      </c>
      <c r="T46" s="52">
        <v>2.1898396229926252E-2</v>
      </c>
    </row>
    <row r="47" spans="2:27" ht="30" x14ac:dyDescent="0.25">
      <c r="B47" s="57" t="s">
        <v>6</v>
      </c>
      <c r="C47" s="57" t="s">
        <v>15</v>
      </c>
      <c r="D47" t="s">
        <v>19</v>
      </c>
      <c r="E47" t="s">
        <v>51</v>
      </c>
      <c r="F47" s="52">
        <v>8.4264039861858655E-6</v>
      </c>
      <c r="G47" s="52">
        <v>1.4070858302367126E-5</v>
      </c>
      <c r="H47" s="52">
        <v>2.7724772855350275E-5</v>
      </c>
      <c r="I47" s="52">
        <v>4.6288867264240743E-5</v>
      </c>
      <c r="J47" s="52">
        <v>6.4772127680669608E-5</v>
      </c>
      <c r="K47" s="52">
        <v>7.0199538741606783E-5</v>
      </c>
      <c r="L47" s="52">
        <v>7.5602143339185585E-5</v>
      </c>
      <c r="M47" s="52">
        <v>8.098184772198201E-5</v>
      </c>
      <c r="N47" s="52">
        <v>8.796827965399947E-5</v>
      </c>
      <c r="O47" s="52">
        <v>9.4935986349618259E-5</v>
      </c>
      <c r="P47" s="52">
        <v>1.0188706432343226E-4</v>
      </c>
      <c r="Q47" s="52">
        <v>1.1211596158427727E-4</v>
      </c>
      <c r="R47" s="52">
        <v>1.2016864104692456E-4</v>
      </c>
      <c r="S47" s="52">
        <v>1.2876312619416601E-4</v>
      </c>
      <c r="T47" s="52">
        <v>1.2876312619416601E-4</v>
      </c>
    </row>
    <row r="48" spans="2:27" s="10" customFormat="1" x14ac:dyDescent="0.25">
      <c r="B48" s="57" t="s">
        <v>66</v>
      </c>
      <c r="C48" s="57"/>
      <c r="F48" s="52">
        <f>SUM(F44:F47)</f>
        <v>7.1234343118618576E-4</v>
      </c>
      <c r="G48" s="52">
        <f t="shared" ref="G48:T48" si="0">SUM(G44:G47)</f>
        <v>1.9798091255023675E-3</v>
      </c>
      <c r="H48" s="52">
        <f t="shared" si="0"/>
        <v>6.0481083181471215E-3</v>
      </c>
      <c r="I48" s="52">
        <f t="shared" si="0"/>
        <v>1.0776198745689598E-2</v>
      </c>
      <c r="J48" s="52">
        <f t="shared" si="0"/>
        <v>1.5552114522300878E-2</v>
      </c>
      <c r="K48" s="52">
        <f t="shared" si="0"/>
        <v>2.2622152118981172E-2</v>
      </c>
      <c r="L48" s="52">
        <f t="shared" si="0"/>
        <v>3.122750044388737E-2</v>
      </c>
      <c r="M48" s="52">
        <f t="shared" si="0"/>
        <v>3.9762129355304446E-2</v>
      </c>
      <c r="N48" s="52">
        <f t="shared" si="0"/>
        <v>4.8555588455934412E-2</v>
      </c>
      <c r="O48" s="52">
        <f t="shared" si="0"/>
        <v>5.8972052487658182E-2</v>
      </c>
      <c r="P48" s="52">
        <f t="shared" si="0"/>
        <v>7.2579225678017945E-2</v>
      </c>
      <c r="Q48" s="52">
        <f t="shared" si="0"/>
        <v>8.7171830924894195E-2</v>
      </c>
      <c r="R48" s="52">
        <f t="shared" si="0"/>
        <v>0.10402533177789952</v>
      </c>
      <c r="S48" s="52">
        <f t="shared" si="0"/>
        <v>0.1210400566788918</v>
      </c>
      <c r="T48" s="52">
        <f t="shared" si="0"/>
        <v>0.13928056932744459</v>
      </c>
      <c r="Y48" s="59"/>
    </row>
    <row r="49" spans="2:25" s="10" customFormat="1" x14ac:dyDescent="0.25">
      <c r="B49" s="57"/>
      <c r="C49" s="57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Y49" s="59"/>
    </row>
    <row r="50" spans="2:25" ht="15.75" customHeight="1" x14ac:dyDescent="0.25">
      <c r="B50" s="57" t="s">
        <v>4</v>
      </c>
      <c r="C50" s="57" t="s">
        <v>8</v>
      </c>
      <c r="D50" t="s">
        <v>19</v>
      </c>
      <c r="E50" t="s">
        <v>51</v>
      </c>
      <c r="F50" s="52">
        <v>0</v>
      </c>
      <c r="G50" s="52">
        <v>0</v>
      </c>
      <c r="H50" s="52">
        <v>1.5413676472695659E-4</v>
      </c>
      <c r="I50" s="52">
        <v>3.3718648397696523E-4</v>
      </c>
      <c r="J50" s="52">
        <v>5.2193790160027327E-4</v>
      </c>
      <c r="K50" s="52">
        <v>7.6579988646094789E-4</v>
      </c>
      <c r="L50" s="52">
        <v>1.0497307679843144E-3</v>
      </c>
      <c r="M50" s="52">
        <v>1.3303483593374121E-3</v>
      </c>
      <c r="N50" s="52">
        <v>1.6229924579482817E-3</v>
      </c>
      <c r="O50" s="52">
        <v>1.9158300126660599E-3</v>
      </c>
      <c r="P50" s="52">
        <v>2.2094109177230765E-3</v>
      </c>
      <c r="Q50" s="52">
        <v>2.5159389172522825E-3</v>
      </c>
      <c r="R50" s="52">
        <v>2.822395879497648E-3</v>
      </c>
      <c r="S50" s="52">
        <v>3.128749904533741E-3</v>
      </c>
      <c r="T50" s="52">
        <v>3.472378176283937E-3</v>
      </c>
    </row>
    <row r="51" spans="2:25" ht="30" x14ac:dyDescent="0.25">
      <c r="B51" s="57" t="s">
        <v>4</v>
      </c>
      <c r="C51" s="57" t="s">
        <v>16</v>
      </c>
      <c r="D51" t="s">
        <v>19</v>
      </c>
      <c r="E51" t="s">
        <v>51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3.0574110773169258E-5</v>
      </c>
      <c r="M51" s="52">
        <v>6.1148221546338517E-5</v>
      </c>
      <c r="N51" s="52">
        <v>9.1722332319507782E-5</v>
      </c>
      <c r="O51" s="52">
        <v>1.2098175632943076E-4</v>
      </c>
      <c r="P51" s="52">
        <v>1.5024118033935376E-4</v>
      </c>
      <c r="Q51" s="52">
        <v>1.795006043492767E-4</v>
      </c>
      <c r="R51" s="52">
        <v>2.0810268497757655E-4</v>
      </c>
      <c r="S51" s="52">
        <v>2.367047656058764E-4</v>
      </c>
      <c r="T51" s="52">
        <v>2.6408388180324948E-4</v>
      </c>
    </row>
    <row r="52" spans="2:25" x14ac:dyDescent="0.25">
      <c r="B52" s="57" t="s">
        <v>4</v>
      </c>
      <c r="C52" s="57" t="s">
        <v>25</v>
      </c>
      <c r="D52" t="s">
        <v>21</v>
      </c>
      <c r="E52" t="s">
        <v>51</v>
      </c>
      <c r="F52" s="52">
        <v>6.394668384519486E-4</v>
      </c>
      <c r="G52" s="52">
        <v>1.2789336769038972E-3</v>
      </c>
      <c r="H52" s="52">
        <v>1.9184005153558459E-3</v>
      </c>
      <c r="I52" s="52">
        <v>2.5303702797543608E-3</v>
      </c>
      <c r="J52" s="52">
        <v>3.0783933603076808E-3</v>
      </c>
      <c r="K52" s="52">
        <v>3.5688644254003249E-3</v>
      </c>
      <c r="L52" s="52">
        <v>3.9937901395516451E-3</v>
      </c>
      <c r="M52" s="52">
        <v>4.374848428585161E-3</v>
      </c>
      <c r="N52" s="52">
        <v>4.6908473614745757E-3</v>
      </c>
      <c r="O52" s="52">
        <v>4.9644394115052129E-3</v>
      </c>
      <c r="P52" s="52">
        <v>5.1818482887895628E-3</v>
      </c>
      <c r="Q52" s="52">
        <v>5.3717131167865277E-3</v>
      </c>
      <c r="R52" s="52">
        <v>5.5359090335219711E-3</v>
      </c>
      <c r="S52" s="52">
        <v>5.6807837778043956E-3</v>
      </c>
      <c r="T52" s="52">
        <v>5.8108273342329115E-3</v>
      </c>
    </row>
    <row r="53" spans="2:25" ht="30" x14ac:dyDescent="0.25">
      <c r="B53" s="57" t="s">
        <v>4</v>
      </c>
      <c r="C53" s="57" t="s">
        <v>26</v>
      </c>
      <c r="D53" t="s">
        <v>20</v>
      </c>
      <c r="E53" t="s">
        <v>51</v>
      </c>
      <c r="F53" s="52">
        <v>4.0091054439947795E-4</v>
      </c>
      <c r="G53" s="52">
        <v>8.0182108879895591E-4</v>
      </c>
      <c r="H53" s="52">
        <v>1.2027316331984339E-3</v>
      </c>
      <c r="I53" s="52">
        <v>1.5864030241887345E-3</v>
      </c>
      <c r="J53" s="52">
        <v>1.9700744151790349E-3</v>
      </c>
      <c r="K53" s="52">
        <v>2.3537458061693353E-3</v>
      </c>
      <c r="L53" s="52">
        <v>2.7287976204550465E-3</v>
      </c>
      <c r="M53" s="52">
        <v>3.1038494347407583E-3</v>
      </c>
      <c r="N53" s="52">
        <v>3.4628648272504907E-3</v>
      </c>
      <c r="O53" s="52">
        <v>3.8175704314079291E-3</v>
      </c>
      <c r="P53" s="52">
        <v>4.1562396137893882E-3</v>
      </c>
      <c r="Q53" s="52">
        <v>4.494908796170846E-3</v>
      </c>
      <c r="R53" s="52">
        <v>4.8314230843761585E-3</v>
      </c>
      <c r="S53" s="52">
        <v>5.1679373725814701E-3</v>
      </c>
      <c r="T53" s="52">
        <v>5.5044516607867825E-3</v>
      </c>
    </row>
    <row r="54" spans="2:25" ht="30" x14ac:dyDescent="0.25">
      <c r="B54" s="57" t="s">
        <v>4</v>
      </c>
      <c r="C54" s="57" t="s">
        <v>24</v>
      </c>
      <c r="D54" t="s">
        <v>19</v>
      </c>
      <c r="E54" t="s">
        <v>51</v>
      </c>
      <c r="F54" s="52">
        <v>1.0365339397834367E-3</v>
      </c>
      <c r="G54" s="52">
        <v>2.0730678795668734E-3</v>
      </c>
      <c r="H54" s="52">
        <v>3.1096018193503099E-3</v>
      </c>
      <c r="I54" s="52">
        <v>4.101564799723058E-3</v>
      </c>
      <c r="J54" s="52">
        <v>5.093527780095807E-3</v>
      </c>
      <c r="K54" s="52">
        <v>6.085490760468556E-3</v>
      </c>
      <c r="L54" s="52">
        <v>7.0551682611359615E-3</v>
      </c>
      <c r="M54" s="52">
        <v>8.0248457618033661E-3</v>
      </c>
      <c r="N54" s="52">
        <v>8.9530619048794335E-3</v>
      </c>
      <c r="O54" s="52">
        <v>9.8701353081028301E-3</v>
      </c>
      <c r="P54" s="52">
        <v>1.0745747353734887E-2</v>
      </c>
      <c r="Q54" s="52">
        <v>1.1621359399366944E-2</v>
      </c>
      <c r="R54" s="52">
        <v>1.2491400075072667E-2</v>
      </c>
      <c r="S54" s="52">
        <v>1.336144075077839E-2</v>
      </c>
      <c r="T54" s="52">
        <v>1.4231481426484113E-2</v>
      </c>
    </row>
    <row r="55" spans="2:25" x14ac:dyDescent="0.25">
      <c r="B55" s="57" t="s">
        <v>4</v>
      </c>
      <c r="C55" s="57" t="s">
        <v>10</v>
      </c>
      <c r="D55" t="s">
        <v>21</v>
      </c>
      <c r="E55" t="s">
        <v>51</v>
      </c>
      <c r="F55" s="52">
        <v>1.5127648988981156E-5</v>
      </c>
      <c r="G55" s="52">
        <v>3.0255297977962313E-5</v>
      </c>
      <c r="H55" s="52">
        <v>4.5382946966943473E-5</v>
      </c>
      <c r="I55" s="52">
        <v>6.0510595955924626E-5</v>
      </c>
      <c r="J55" s="52">
        <v>7.5638244944905786E-5</v>
      </c>
      <c r="K55" s="52">
        <v>9.0765893933886932E-5</v>
      </c>
      <c r="L55" s="52">
        <v>1.0589354292286809E-4</v>
      </c>
      <c r="M55" s="52">
        <v>1.2102119191184925E-4</v>
      </c>
      <c r="N55" s="52">
        <v>1.3614884090083041E-4</v>
      </c>
      <c r="O55" s="52">
        <v>1.5127648988981157E-4</v>
      </c>
      <c r="P55" s="52">
        <v>1.664041388787927E-4</v>
      </c>
      <c r="Q55" s="52">
        <v>1.8153178786777386E-4</v>
      </c>
      <c r="R55" s="52">
        <v>1.9665943685675502E-4</v>
      </c>
      <c r="S55" s="52">
        <v>2.1178708584573618E-4</v>
      </c>
      <c r="T55" s="52">
        <v>2.2691473483471732E-4</v>
      </c>
    </row>
    <row r="56" spans="2:25" x14ac:dyDescent="0.25">
      <c r="B56" s="57" t="s">
        <v>4</v>
      </c>
      <c r="C56" s="57" t="s">
        <v>17</v>
      </c>
      <c r="D56" t="s">
        <v>19</v>
      </c>
      <c r="E56" t="s">
        <v>51</v>
      </c>
      <c r="F56" s="52">
        <v>0</v>
      </c>
      <c r="G56" s="52">
        <v>0</v>
      </c>
      <c r="H56" s="52">
        <v>0</v>
      </c>
      <c r="I56" s="52">
        <v>0</v>
      </c>
      <c r="J56" s="52">
        <v>4.1129418602207993E-6</v>
      </c>
      <c r="K56" s="52">
        <v>8.2258837204415986E-6</v>
      </c>
      <c r="L56" s="52">
        <v>1.2338825580662398E-5</v>
      </c>
      <c r="M56" s="52">
        <v>1.6274910940893705E-5</v>
      </c>
      <c r="N56" s="52">
        <v>2.0210996301125013E-5</v>
      </c>
      <c r="O56" s="52">
        <v>2.4147081661356318E-5</v>
      </c>
      <c r="P56" s="52">
        <v>2.7994738771592878E-5</v>
      </c>
      <c r="Q56" s="52">
        <v>3.1842395881829432E-5</v>
      </c>
      <c r="R56" s="52">
        <v>3.5525535317657162E-5</v>
      </c>
      <c r="S56" s="52">
        <v>3.9164460628487508E-5</v>
      </c>
      <c r="T56" s="52">
        <v>4.2638868264909028E-5</v>
      </c>
    </row>
    <row r="57" spans="2:25" x14ac:dyDescent="0.25">
      <c r="B57" s="57" t="s">
        <v>4</v>
      </c>
      <c r="C57" s="57" t="s">
        <v>18</v>
      </c>
      <c r="D57" t="s">
        <v>19</v>
      </c>
      <c r="E57" t="s">
        <v>51</v>
      </c>
      <c r="F57" s="52">
        <v>1.8945093382935606E-3</v>
      </c>
      <c r="G57" s="52">
        <v>3.7890186765871213E-3</v>
      </c>
      <c r="H57" s="52">
        <v>5.6835280148806819E-3</v>
      </c>
      <c r="I57" s="52">
        <v>7.4965734516276193E-3</v>
      </c>
      <c r="J57" s="52">
        <v>9.3096188883745566E-3</v>
      </c>
      <c r="K57" s="52">
        <v>1.1122664325121495E-2</v>
      </c>
      <c r="L57" s="52">
        <v>1.289497781109512E-2</v>
      </c>
      <c r="M57" s="52">
        <v>1.4667291297068747E-2</v>
      </c>
      <c r="N57" s="52">
        <v>1.6363824409510633E-2</v>
      </c>
      <c r="O57" s="52">
        <v>1.803999154656586E-2</v>
      </c>
      <c r="P57" s="52">
        <v>1.9640378310089343E-2</v>
      </c>
      <c r="Q57" s="52">
        <v>2.1240765073612833E-2</v>
      </c>
      <c r="R57" s="52">
        <v>2.2830968849442985E-2</v>
      </c>
      <c r="S57" s="52">
        <v>2.4421172625273144E-2</v>
      </c>
      <c r="T57" s="52">
        <v>2.6011376401103296E-2</v>
      </c>
    </row>
    <row r="58" spans="2:25" s="10" customFormat="1" x14ac:dyDescent="0.25">
      <c r="B58" s="57" t="s">
        <v>66</v>
      </c>
      <c r="C58" s="57"/>
      <c r="F58" s="52">
        <f t="shared" ref="F58:K58" si="1">SUM(F50:F57)</f>
        <v>3.9865483099174055E-3</v>
      </c>
      <c r="G58" s="52">
        <f t="shared" si="1"/>
        <v>7.9730966198348109E-3</v>
      </c>
      <c r="H58" s="52">
        <f t="shared" si="1"/>
        <v>1.2113781694479173E-2</v>
      </c>
      <c r="I58" s="52">
        <f t="shared" si="1"/>
        <v>1.6112608635226663E-2</v>
      </c>
      <c r="J58" s="52">
        <f t="shared" si="1"/>
        <v>2.0053303532362479E-2</v>
      </c>
      <c r="K58" s="52">
        <f t="shared" si="1"/>
        <v>2.3995556981274986E-2</v>
      </c>
      <c r="L58" s="52">
        <f t="shared" ref="L58:T58" si="2">SUM(L50:L57)</f>
        <v>2.7871271079498786E-2</v>
      </c>
      <c r="M58" s="52">
        <f t="shared" si="2"/>
        <v>3.1699627605934526E-2</v>
      </c>
      <c r="N58" s="52">
        <f t="shared" si="2"/>
        <v>3.534167313058488E-2</v>
      </c>
      <c r="O58" s="52">
        <f t="shared" si="2"/>
        <v>3.8904372038128493E-2</v>
      </c>
      <c r="P58" s="52">
        <f t="shared" si="2"/>
        <v>4.2278264542116001E-2</v>
      </c>
      <c r="Q58" s="52">
        <f t="shared" si="2"/>
        <v>4.5637560091288311E-2</v>
      </c>
      <c r="R58" s="52">
        <f t="shared" si="2"/>
        <v>4.8952384579063417E-2</v>
      </c>
      <c r="S58" s="52">
        <f t="shared" si="2"/>
        <v>5.2247740743051239E-2</v>
      </c>
      <c r="T58" s="52">
        <f t="shared" si="2"/>
        <v>5.5564152483793913E-2</v>
      </c>
      <c r="Y58" s="59"/>
    </row>
    <row r="59" spans="2:25" s="10" customFormat="1" x14ac:dyDescent="0.25">
      <c r="B59" s="57"/>
      <c r="C59" s="57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Y59" s="59"/>
    </row>
    <row r="60" spans="2:25" x14ac:dyDescent="0.25">
      <c r="B60" s="57" t="s">
        <v>13</v>
      </c>
      <c r="C60" s="57" t="s">
        <v>77</v>
      </c>
      <c r="D60" t="s">
        <v>19</v>
      </c>
      <c r="E60" t="s">
        <v>51</v>
      </c>
      <c r="F60" s="52">
        <v>0</v>
      </c>
      <c r="G60" s="52">
        <v>0</v>
      </c>
      <c r="H60" s="52">
        <v>0</v>
      </c>
      <c r="I60" s="52">
        <v>2.9421855458988048E-4</v>
      </c>
      <c r="J60" s="52">
        <v>4.9935899607567549E-4</v>
      </c>
      <c r="K60" s="52">
        <v>5.0774894829822351E-4</v>
      </c>
      <c r="L60" s="52">
        <v>5.1708249904990327E-4</v>
      </c>
      <c r="M60" s="52">
        <v>6.7510562121285145E-3</v>
      </c>
      <c r="N60" s="52">
        <v>6.8455186056790469E-3</v>
      </c>
      <c r="O60" s="52">
        <v>6.9617478110709109E-3</v>
      </c>
      <c r="P60" s="52">
        <v>7.0897776998449756E-3</v>
      </c>
      <c r="Q60" s="52">
        <v>6.5432030146742263E-3</v>
      </c>
      <c r="R60" s="52">
        <v>6.6296010925659746E-3</v>
      </c>
      <c r="S60" s="52">
        <v>6.7526592018951094E-3</v>
      </c>
      <c r="T60" s="52">
        <v>6.8769224243515397E-3</v>
      </c>
    </row>
    <row r="61" spans="2:25" x14ac:dyDescent="0.25">
      <c r="B61" s="57" t="s">
        <v>13</v>
      </c>
      <c r="C61" s="57" t="s">
        <v>23</v>
      </c>
      <c r="D61" t="s">
        <v>19</v>
      </c>
      <c r="E61" t="s">
        <v>51</v>
      </c>
      <c r="F61" s="52">
        <v>1.4049552478546194E-4</v>
      </c>
      <c r="G61" s="52">
        <v>1.6587176062852129E-4</v>
      </c>
      <c r="H61" s="52">
        <v>1.9284753866402713E-4</v>
      </c>
      <c r="I61" s="52">
        <v>2.2153987566828705E-4</v>
      </c>
      <c r="J61" s="52">
        <v>2.3412554935813316E-4</v>
      </c>
      <c r="K61" s="52">
        <v>2.9319366972507403E-4</v>
      </c>
      <c r="L61" s="52">
        <v>4.4709016605260957E-4</v>
      </c>
      <c r="M61" s="52">
        <v>5.2829203609003209E-4</v>
      </c>
      <c r="N61" s="52">
        <v>6.1455965679878515E-4</v>
      </c>
      <c r="O61" s="52">
        <v>7.0934058758273847E-4</v>
      </c>
      <c r="P61" s="52">
        <v>8.0767533952228398E-4</v>
      </c>
      <c r="Q61" s="52">
        <v>8.8859384712697753E-4</v>
      </c>
      <c r="R61" s="52">
        <v>9.7302961616105798E-4</v>
      </c>
      <c r="S61" s="52">
        <v>1.0615396753390403E-3</v>
      </c>
      <c r="T61" s="52">
        <v>1.1567154904224433E-3</v>
      </c>
    </row>
    <row r="62" spans="2:25" x14ac:dyDescent="0.25">
      <c r="B62" s="57" t="s">
        <v>13</v>
      </c>
      <c r="C62" s="57" t="s">
        <v>5</v>
      </c>
      <c r="D62" t="s">
        <v>19</v>
      </c>
      <c r="E62" t="s">
        <v>51</v>
      </c>
      <c r="F62" s="52">
        <v>0</v>
      </c>
      <c r="G62" s="52">
        <v>0</v>
      </c>
      <c r="H62" s="52">
        <v>0</v>
      </c>
      <c r="I62" s="52">
        <v>8.0062780984212906E-4</v>
      </c>
      <c r="J62" s="52">
        <v>8.1434597493265626E-4</v>
      </c>
      <c r="K62" s="52">
        <v>8.2997717510117648E-4</v>
      </c>
      <c r="L62" s="52">
        <v>2.3659247412628438E-3</v>
      </c>
      <c r="M62" s="52">
        <v>2.4101200897956618E-3</v>
      </c>
      <c r="N62" s="52">
        <v>2.4551376010575107E-3</v>
      </c>
      <c r="O62" s="52">
        <v>2.5010117314822099E-3</v>
      </c>
      <c r="P62" s="52">
        <v>2.5477407444076685E-3</v>
      </c>
      <c r="Q62" s="52">
        <v>2.5152389736572051E-3</v>
      </c>
      <c r="R62" s="52">
        <v>2.5622587990294394E-3</v>
      </c>
      <c r="S62" s="52">
        <v>2.6099234908450899E-3</v>
      </c>
      <c r="T62" s="52">
        <v>2.5064189247341979E-3</v>
      </c>
    </row>
    <row r="63" spans="2:25" ht="30" x14ac:dyDescent="0.25">
      <c r="B63" s="57" t="s">
        <v>13</v>
      </c>
      <c r="C63" s="57" t="s">
        <v>54</v>
      </c>
      <c r="D63" t="s">
        <v>19</v>
      </c>
      <c r="E63" t="s">
        <v>51</v>
      </c>
      <c r="F63" s="52">
        <v>0</v>
      </c>
      <c r="G63" s="52">
        <v>0</v>
      </c>
      <c r="H63" s="52">
        <v>0</v>
      </c>
      <c r="I63" s="52">
        <v>0</v>
      </c>
      <c r="J63" s="52">
        <v>3.6500645438975073E-5</v>
      </c>
      <c r="K63" s="52">
        <v>3.9886219987214437E-5</v>
      </c>
      <c r="L63" s="52">
        <v>4.3663680723324204E-5</v>
      </c>
      <c r="M63" s="52">
        <v>4.7961522445443431E-5</v>
      </c>
      <c r="N63" s="52">
        <v>5.2774546551084697E-5</v>
      </c>
      <c r="O63" s="52">
        <v>5.8012449195834534E-5</v>
      </c>
      <c r="P63" s="52">
        <v>6.3783644185733628E-5</v>
      </c>
      <c r="Q63" s="52">
        <v>7.0096196201889318E-5</v>
      </c>
      <c r="R63" s="52">
        <v>7.7040188766917564E-5</v>
      </c>
      <c r="S63" s="52">
        <v>8.4180271523514634E-5</v>
      </c>
      <c r="T63" s="52">
        <v>9.1982252541433134E-5</v>
      </c>
    </row>
    <row r="64" spans="2:25" x14ac:dyDescent="0.25">
      <c r="B64" s="57" t="s">
        <v>11</v>
      </c>
      <c r="C64" s="57" t="s">
        <v>9</v>
      </c>
      <c r="D64" t="s">
        <v>19</v>
      </c>
      <c r="E64" t="s">
        <v>51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1.3421907960212544E-4</v>
      </c>
      <c r="L64" s="52">
        <v>4.0815114049705327E-4</v>
      </c>
      <c r="M64" s="52">
        <v>8.2568307235257338E-4</v>
      </c>
      <c r="N64" s="52">
        <v>1.3890281595238209E-3</v>
      </c>
      <c r="O64" s="52">
        <v>2.0979113747606627E-3</v>
      </c>
      <c r="P64" s="52">
        <v>2.9508753967509701E-3</v>
      </c>
      <c r="Q64" s="52">
        <v>3.9477042941028946E-3</v>
      </c>
      <c r="R64" s="52">
        <v>5.1011217448262659E-3</v>
      </c>
      <c r="S64" s="52">
        <v>6.416019273995658E-3</v>
      </c>
      <c r="T64" s="52">
        <v>7.8965918407113353E-3</v>
      </c>
    </row>
    <row r="65" spans="2:25" s="10" customFormat="1" x14ac:dyDescent="0.25">
      <c r="B65" s="57" t="s">
        <v>66</v>
      </c>
      <c r="C65" s="57"/>
      <c r="F65" s="52">
        <f>SUM(F60:F64)</f>
        <v>1.4049552478546194E-4</v>
      </c>
      <c r="G65" s="52">
        <f t="shared" ref="G65:T65" si="3">SUM(G60:G64)</f>
        <v>1.6587176062852129E-4</v>
      </c>
      <c r="H65" s="52">
        <f t="shared" si="3"/>
        <v>1.9284753866402713E-4</v>
      </c>
      <c r="I65" s="52">
        <f t="shared" si="3"/>
        <v>1.3163862401002965E-3</v>
      </c>
      <c r="J65" s="52">
        <f t="shared" si="3"/>
        <v>1.5843311658054399E-3</v>
      </c>
      <c r="K65" s="52">
        <f t="shared" si="3"/>
        <v>1.8050250927138137E-3</v>
      </c>
      <c r="L65" s="52">
        <f t="shared" si="3"/>
        <v>3.7819122275857342E-3</v>
      </c>
      <c r="M65" s="52">
        <f t="shared" si="3"/>
        <v>1.0563112932812226E-2</v>
      </c>
      <c r="N65" s="52">
        <f t="shared" si="3"/>
        <v>1.1357018569610248E-2</v>
      </c>
      <c r="O65" s="52">
        <f t="shared" si="3"/>
        <v>1.2328023954092358E-2</v>
      </c>
      <c r="P65" s="52">
        <f t="shared" si="3"/>
        <v>1.3459852824711634E-2</v>
      </c>
      <c r="Q65" s="52">
        <f t="shared" si="3"/>
        <v>1.3964836325763192E-2</v>
      </c>
      <c r="R65" s="52">
        <f t="shared" si="3"/>
        <v>1.5343051441349655E-2</v>
      </c>
      <c r="S65" s="52">
        <f t="shared" si="3"/>
        <v>1.6924321913598411E-2</v>
      </c>
      <c r="T65" s="52">
        <f t="shared" si="3"/>
        <v>1.8528630932760949E-2</v>
      </c>
      <c r="Y65" s="59"/>
    </row>
    <row r="66" spans="2:25" s="10" customFormat="1" x14ac:dyDescent="0.25">
      <c r="B66" s="57"/>
      <c r="C66" s="57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Y66" s="59"/>
    </row>
    <row r="67" spans="2:25" x14ac:dyDescent="0.25">
      <c r="B67" s="57" t="s">
        <v>62</v>
      </c>
      <c r="C67" s="57" t="s">
        <v>62</v>
      </c>
      <c r="D67" t="s">
        <v>21</v>
      </c>
      <c r="E67" t="s">
        <v>51</v>
      </c>
      <c r="F67" s="52">
        <v>2.8339496087800008E-5</v>
      </c>
      <c r="G67" s="52">
        <v>2.0682637069236739E-4</v>
      </c>
      <c r="H67" s="52">
        <v>4.0276595350416622E-4</v>
      </c>
      <c r="I67" s="52">
        <v>6.757993175413304E-4</v>
      </c>
      <c r="J67" s="52">
        <v>9.4258069900919107E-4</v>
      </c>
      <c r="K67" s="52">
        <v>1.1494246850639695E-3</v>
      </c>
      <c r="L67" s="52">
        <v>1.1269754298865067E-3</v>
      </c>
      <c r="M67" s="52">
        <v>1.4154376835226554E-3</v>
      </c>
      <c r="N67" s="52">
        <v>1.8860003604732564E-3</v>
      </c>
      <c r="O67" s="52">
        <v>2.2712538196884959E-3</v>
      </c>
      <c r="P67" s="52">
        <v>2.5700297118759321E-3</v>
      </c>
      <c r="Q67" s="52">
        <v>2.6512075189647614E-3</v>
      </c>
      <c r="R67" s="52">
        <v>2.5162208812584221E-3</v>
      </c>
      <c r="S67" s="52">
        <v>2.4796248364915329E-3</v>
      </c>
      <c r="T67" s="52">
        <v>2.3661053212067473E-3</v>
      </c>
    </row>
    <row r="68" spans="2:25" x14ac:dyDescent="0.25">
      <c r="B68" s="57" t="s">
        <v>63</v>
      </c>
      <c r="C68" s="57" t="s">
        <v>63</v>
      </c>
      <c r="D68" t="s">
        <v>21</v>
      </c>
      <c r="E68" t="s">
        <v>51</v>
      </c>
      <c r="F68" s="52">
        <v>4.2604469550122177E-6</v>
      </c>
      <c r="G68" s="52">
        <v>1.9140845735998973E-4</v>
      </c>
      <c r="H68" s="52">
        <v>3.8526089257188089E-4</v>
      </c>
      <c r="I68" s="52">
        <v>5.7648210866769476E-4</v>
      </c>
      <c r="J68" s="52">
        <v>7.4244255843544074E-4</v>
      </c>
      <c r="K68" s="52">
        <v>9.1869552596080223E-4</v>
      </c>
      <c r="L68" s="52">
        <v>1.0907186826727084E-3</v>
      </c>
      <c r="M68" s="52">
        <v>1.2666456719916614E-3</v>
      </c>
      <c r="N68" s="52">
        <v>1.4434374910028307E-3</v>
      </c>
      <c r="O68" s="52">
        <v>1.6252886897618608E-3</v>
      </c>
      <c r="P68" s="52">
        <v>1.8176346324314291E-3</v>
      </c>
      <c r="Q68" s="52">
        <v>2.0249457815310944E-3</v>
      </c>
      <c r="R68" s="52">
        <v>2.2506495497757991E-3</v>
      </c>
      <c r="S68" s="52">
        <v>2.5032447009896187E-3</v>
      </c>
      <c r="T68" s="52">
        <v>2.7926532473545266E-3</v>
      </c>
    </row>
    <row r="69" spans="2:25" s="10" customFormat="1" x14ac:dyDescent="0.25">
      <c r="B69" s="57" t="s">
        <v>66</v>
      </c>
      <c r="C69" s="57"/>
      <c r="F69" s="52">
        <f>SUM(F67:F68)</f>
        <v>3.2599943042812227E-5</v>
      </c>
      <c r="G69" s="52">
        <f t="shared" ref="G69:T69" si="4">SUM(G67:G68)</f>
        <v>3.9823482805235712E-4</v>
      </c>
      <c r="H69" s="52">
        <f t="shared" si="4"/>
        <v>7.8802684607604716E-4</v>
      </c>
      <c r="I69" s="52">
        <f t="shared" si="4"/>
        <v>1.2522814262090252E-3</v>
      </c>
      <c r="J69" s="52">
        <f t="shared" si="4"/>
        <v>1.6850232574446319E-3</v>
      </c>
      <c r="K69" s="52">
        <f t="shared" si="4"/>
        <v>2.068120211024772E-3</v>
      </c>
      <c r="L69" s="52">
        <f t="shared" si="4"/>
        <v>2.2176941125592151E-3</v>
      </c>
      <c r="M69" s="52">
        <f t="shared" si="4"/>
        <v>2.6820833555143168E-3</v>
      </c>
      <c r="N69" s="52">
        <f t="shared" si="4"/>
        <v>3.3294378514760869E-3</v>
      </c>
      <c r="O69" s="52">
        <f t="shared" si="4"/>
        <v>3.8965425094503567E-3</v>
      </c>
      <c r="P69" s="52">
        <f t="shared" si="4"/>
        <v>4.3876643443073616E-3</v>
      </c>
      <c r="Q69" s="52">
        <f t="shared" si="4"/>
        <v>4.6761533004958562E-3</v>
      </c>
      <c r="R69" s="52">
        <f t="shared" si="4"/>
        <v>4.7668704310342216E-3</v>
      </c>
      <c r="S69" s="52">
        <f t="shared" si="4"/>
        <v>4.9828695374811516E-3</v>
      </c>
      <c r="T69" s="52">
        <f t="shared" si="4"/>
        <v>5.1587585685612738E-3</v>
      </c>
      <c r="Y69" s="59"/>
    </row>
    <row r="70" spans="2:25" s="10" customFormat="1" x14ac:dyDescent="0.25">
      <c r="B70" s="57"/>
      <c r="C70" s="57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Y70" s="59"/>
    </row>
    <row r="71" spans="2:25" x14ac:dyDescent="0.25">
      <c r="B71" s="57" t="s">
        <v>34</v>
      </c>
      <c r="C71" s="57" t="s">
        <v>35</v>
      </c>
      <c r="D71" t="s">
        <v>31</v>
      </c>
      <c r="E71" t="s">
        <v>51</v>
      </c>
      <c r="F71" s="52">
        <v>8.5728584057918403E-3</v>
      </c>
      <c r="G71" s="52">
        <v>1.5870192592283998E-2</v>
      </c>
      <c r="H71" s="52">
        <v>2.6252932142684E-2</v>
      </c>
      <c r="I71" s="52">
        <v>3.3288789991613513E-2</v>
      </c>
      <c r="J71" s="52">
        <v>4.1265624483511593E-2</v>
      </c>
      <c r="K71" s="52">
        <v>4.9366474541061342E-2</v>
      </c>
      <c r="L71" s="52">
        <v>5.8079533774286769E-2</v>
      </c>
      <c r="M71" s="52">
        <v>6.7240029567363607E-2</v>
      </c>
      <c r="N71" s="52">
        <v>7.7012690206362838E-2</v>
      </c>
      <c r="O71" s="52">
        <v>8.7008791065966151E-2</v>
      </c>
      <c r="P71" s="52">
        <v>9.7163025948419024E-2</v>
      </c>
      <c r="Q71" s="52">
        <v>0.10733620148654646</v>
      </c>
      <c r="R71" s="52">
        <v>0.11759610172669198</v>
      </c>
      <c r="S71" s="52">
        <v>0.12802524025501646</v>
      </c>
      <c r="T71" s="52">
        <v>0.13862770683317083</v>
      </c>
    </row>
    <row r="72" spans="2:25" x14ac:dyDescent="0.25">
      <c r="B72" s="57" t="s">
        <v>34</v>
      </c>
      <c r="C72" s="57" t="s">
        <v>37</v>
      </c>
      <c r="D72" t="s">
        <v>31</v>
      </c>
      <c r="E72" t="s">
        <v>51</v>
      </c>
      <c r="F72" s="52">
        <v>2.0728617322291884E-3</v>
      </c>
      <c r="G72" s="52">
        <v>4.131499812687239E-3</v>
      </c>
      <c r="H72" s="52">
        <v>6.2347619597735012E-3</v>
      </c>
      <c r="I72" s="52">
        <v>8.2206662787103514E-3</v>
      </c>
      <c r="J72" s="52">
        <v>1.0258194351467945E-2</v>
      </c>
      <c r="K72" s="52">
        <v>1.2195624934411061E-2</v>
      </c>
      <c r="L72" s="52">
        <v>1.417742448363238E-2</v>
      </c>
      <c r="M72" s="52">
        <v>1.6189023631231859E-2</v>
      </c>
      <c r="N72" s="52">
        <v>1.823937269957069E-2</v>
      </c>
      <c r="O72" s="52">
        <v>2.0299634194904784E-2</v>
      </c>
      <c r="P72" s="52">
        <v>2.2340470095159087E-2</v>
      </c>
      <c r="Q72" s="52">
        <v>2.4341605807546535E-2</v>
      </c>
      <c r="R72" s="52">
        <v>2.6246414611039534E-2</v>
      </c>
      <c r="S72" s="52">
        <v>2.808157986098328E-2</v>
      </c>
      <c r="T72" s="52">
        <v>2.9836233449261174E-2</v>
      </c>
    </row>
    <row r="73" spans="2:25" x14ac:dyDescent="0.25">
      <c r="B73" s="57" t="s">
        <v>44</v>
      </c>
      <c r="C73" s="57" t="s">
        <v>52</v>
      </c>
      <c r="D73" t="s">
        <v>19</v>
      </c>
      <c r="E73" t="s">
        <v>51</v>
      </c>
      <c r="F73" s="52">
        <v>1.064572013802103E-2</v>
      </c>
      <c r="G73" s="52">
        <v>2.0001692404971239E-2</v>
      </c>
      <c r="H73" s="52">
        <v>3.2487694102457498E-2</v>
      </c>
      <c r="I73" s="52">
        <v>4.1509456270323861E-2</v>
      </c>
      <c r="J73" s="52">
        <v>5.1523818834979536E-2</v>
      </c>
      <c r="K73" s="52">
        <v>6.1562099475472407E-2</v>
      </c>
      <c r="L73" s="52">
        <v>7.2256958257919154E-2</v>
      </c>
      <c r="M73" s="52">
        <v>8.3429053198595463E-2</v>
      </c>
      <c r="N73" s="52">
        <v>9.5252062905933521E-2</v>
      </c>
      <c r="O73" s="52">
        <v>0.10730842526087093</v>
      </c>
      <c r="P73" s="52">
        <v>0.11950349604357811</v>
      </c>
      <c r="Q73" s="52">
        <v>0.13167780729409301</v>
      </c>
      <c r="R73" s="52">
        <v>0.14384251633773151</v>
      </c>
      <c r="S73" s="52">
        <v>0.15610682011599974</v>
      </c>
      <c r="T73" s="52">
        <v>0.168463940282432</v>
      </c>
    </row>
    <row r="74" spans="2:25" s="10" customFormat="1" x14ac:dyDescent="0.25">
      <c r="B74" s="57"/>
      <c r="C74" s="57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Y74" s="59"/>
    </row>
    <row r="75" spans="2:25" x14ac:dyDescent="0.25">
      <c r="B75" s="57" t="s">
        <v>39</v>
      </c>
      <c r="C75" s="57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</row>
    <row r="76" spans="2:25" x14ac:dyDescent="0.25">
      <c r="B76" s="57" t="s">
        <v>39</v>
      </c>
      <c r="C76" s="57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</row>
    <row r="77" spans="2:25" x14ac:dyDescent="0.25">
      <c r="B77" s="57" t="s">
        <v>40</v>
      </c>
      <c r="C77" s="57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</row>
    <row r="79" spans="2:25" x14ac:dyDescent="0.25">
      <c r="E79" t="s">
        <v>82</v>
      </c>
    </row>
    <row r="80" spans="2:25" x14ac:dyDescent="0.25">
      <c r="E80" s="57" t="s">
        <v>35</v>
      </c>
      <c r="F80" s="52">
        <v>8.5728584057918403E-3</v>
      </c>
      <c r="G80" s="52">
        <v>1.5870192592283998E-2</v>
      </c>
      <c r="H80" s="52">
        <v>2.6252932142684E-2</v>
      </c>
      <c r="I80" s="52">
        <v>3.3288789991613513E-2</v>
      </c>
      <c r="J80" s="52">
        <v>4.1265624483511593E-2</v>
      </c>
      <c r="K80" s="52">
        <v>4.9366474541061342E-2</v>
      </c>
      <c r="L80" s="52">
        <v>5.8079533774286769E-2</v>
      </c>
      <c r="M80" s="52">
        <v>6.7240029567363607E-2</v>
      </c>
      <c r="N80" s="52">
        <v>7.7012690206362838E-2</v>
      </c>
      <c r="O80" s="52">
        <v>8.7008791065966151E-2</v>
      </c>
      <c r="P80" s="52">
        <v>9.7163025948419024E-2</v>
      </c>
      <c r="Q80" s="52">
        <v>0.10733620148654646</v>
      </c>
      <c r="R80" s="52">
        <v>0.11759610172669198</v>
      </c>
      <c r="S80" s="52">
        <v>0.12802524025501646</v>
      </c>
      <c r="T80" s="52">
        <v>0.13862770683317083</v>
      </c>
    </row>
    <row r="81" spans="5:20" x14ac:dyDescent="0.25">
      <c r="E81" s="57" t="s">
        <v>37</v>
      </c>
      <c r="F81" s="52">
        <v>2.0728617322291884E-3</v>
      </c>
      <c r="G81" s="52">
        <v>4.131499812687239E-3</v>
      </c>
      <c r="H81" s="52">
        <v>6.2347619597735012E-3</v>
      </c>
      <c r="I81" s="52">
        <v>8.2206662787103514E-3</v>
      </c>
      <c r="J81" s="52">
        <v>1.0258194351467945E-2</v>
      </c>
      <c r="K81" s="52">
        <v>1.2195624934411061E-2</v>
      </c>
      <c r="L81" s="52">
        <v>1.417742448363238E-2</v>
      </c>
      <c r="M81" s="52">
        <v>1.6189023631231859E-2</v>
      </c>
      <c r="N81" s="52">
        <v>1.823937269957069E-2</v>
      </c>
      <c r="O81" s="52">
        <v>2.0299634194904784E-2</v>
      </c>
      <c r="P81" s="52">
        <v>2.2340470095159087E-2</v>
      </c>
      <c r="Q81" s="52">
        <v>2.4341605807546535E-2</v>
      </c>
      <c r="R81" s="52">
        <v>2.6246414611039534E-2</v>
      </c>
      <c r="S81" s="52">
        <v>2.808157986098328E-2</v>
      </c>
      <c r="T81" s="52">
        <v>2.9836233449261174E-2</v>
      </c>
    </row>
    <row r="82" spans="5:20" ht="41.25" customHeight="1" x14ac:dyDescent="0.25">
      <c r="E82" s="57" t="s">
        <v>67</v>
      </c>
      <c r="F82" s="52">
        <v>7.1234343118618576E-4</v>
      </c>
      <c r="G82" s="52">
        <v>1.9798091255023675E-3</v>
      </c>
      <c r="H82" s="52">
        <v>6.0481083181471215E-3</v>
      </c>
      <c r="I82" s="52">
        <v>1.0776198745689598E-2</v>
      </c>
      <c r="J82" s="52">
        <v>1.5552114522300878E-2</v>
      </c>
      <c r="K82" s="52">
        <v>2.2622152118981172E-2</v>
      </c>
      <c r="L82" s="52">
        <v>3.122750044388737E-2</v>
      </c>
      <c r="M82" s="52">
        <v>3.9762129355304446E-2</v>
      </c>
      <c r="N82" s="52">
        <v>4.8555588455934412E-2</v>
      </c>
      <c r="O82" s="52">
        <v>5.8972052487658182E-2</v>
      </c>
      <c r="P82" s="52">
        <v>7.2579225678017945E-2</v>
      </c>
      <c r="Q82" s="52">
        <v>8.7171830924894195E-2</v>
      </c>
      <c r="R82" s="52">
        <v>0.10402533177789952</v>
      </c>
      <c r="S82" s="52">
        <v>0.1210400566788918</v>
      </c>
      <c r="T82" s="52">
        <v>0.13928056932744459</v>
      </c>
    </row>
    <row r="83" spans="5:20" x14ac:dyDescent="0.25">
      <c r="E83" s="57" t="s">
        <v>61</v>
      </c>
      <c r="F83" s="52">
        <v>3.9865483099174055E-3</v>
      </c>
      <c r="G83" s="52">
        <v>7.9730966198348109E-3</v>
      </c>
      <c r="H83" s="52">
        <v>1.2113781694479173E-2</v>
      </c>
      <c r="I83" s="52">
        <v>1.6112608635226663E-2</v>
      </c>
      <c r="J83" s="52">
        <v>2.0053303532362479E-2</v>
      </c>
      <c r="K83" s="52">
        <v>2.3995556981274986E-2</v>
      </c>
      <c r="L83" s="52">
        <v>2.7871271079498786E-2</v>
      </c>
      <c r="M83" s="52">
        <v>3.1699627605934526E-2</v>
      </c>
      <c r="N83" s="52">
        <v>3.534167313058488E-2</v>
      </c>
      <c r="O83" s="52">
        <v>3.8904372038128493E-2</v>
      </c>
      <c r="P83" s="52">
        <v>4.2278264542116001E-2</v>
      </c>
      <c r="Q83" s="52">
        <v>4.5637560091288311E-2</v>
      </c>
      <c r="R83" s="52">
        <v>4.8952384579063417E-2</v>
      </c>
      <c r="S83" s="52">
        <v>5.2247740743051239E-2</v>
      </c>
      <c r="T83" s="52">
        <v>5.5564152483793913E-2</v>
      </c>
    </row>
    <row r="84" spans="5:20" ht="30" x14ac:dyDescent="0.25">
      <c r="E84" s="57" t="s">
        <v>68</v>
      </c>
      <c r="F84" s="52">
        <v>1.4049552478546194E-4</v>
      </c>
      <c r="G84" s="52">
        <v>1.6587176062852129E-4</v>
      </c>
      <c r="H84" s="52">
        <v>1.9284753866402713E-4</v>
      </c>
      <c r="I84" s="52">
        <v>1.3163862401002965E-3</v>
      </c>
      <c r="J84" s="52">
        <v>1.5843311658054399E-3</v>
      </c>
      <c r="K84" s="52">
        <v>1.8050250927138137E-3</v>
      </c>
      <c r="L84" s="52">
        <v>3.7819122275857342E-3</v>
      </c>
      <c r="M84" s="52">
        <v>1.0563112932812226E-2</v>
      </c>
      <c r="N84" s="52">
        <v>1.1357018569610248E-2</v>
      </c>
      <c r="O84" s="52">
        <v>1.2328023954092358E-2</v>
      </c>
      <c r="P84" s="52">
        <v>1.3459852824711634E-2</v>
      </c>
      <c r="Q84" s="52">
        <v>1.3964836325763192E-2</v>
      </c>
      <c r="R84" s="52">
        <v>1.5343051441349655E-2</v>
      </c>
      <c r="S84" s="52">
        <v>1.6924321913598411E-2</v>
      </c>
      <c r="T84" s="52">
        <v>1.8528630932760949E-2</v>
      </c>
    </row>
    <row r="85" spans="5:20" ht="30" x14ac:dyDescent="0.25">
      <c r="E85" s="57" t="s">
        <v>65</v>
      </c>
      <c r="F85" s="52">
        <v>3.2599943042812227E-5</v>
      </c>
      <c r="G85" s="52">
        <v>3.9823482805235712E-4</v>
      </c>
      <c r="H85" s="52">
        <v>7.8802684607604716E-4</v>
      </c>
      <c r="I85" s="52">
        <v>1.2522814262090252E-3</v>
      </c>
      <c r="J85" s="52">
        <v>1.6850232574446319E-3</v>
      </c>
      <c r="K85" s="52">
        <v>2.068120211024772E-3</v>
      </c>
      <c r="L85" s="52">
        <v>2.2176941125592151E-3</v>
      </c>
      <c r="M85" s="52">
        <v>2.6820833555143168E-3</v>
      </c>
      <c r="N85" s="52">
        <v>3.3294378514760869E-3</v>
      </c>
      <c r="O85" s="52">
        <v>3.8965425094503567E-3</v>
      </c>
      <c r="P85" s="52">
        <v>4.3876643443073616E-3</v>
      </c>
      <c r="Q85" s="52">
        <v>4.6761533004958562E-3</v>
      </c>
      <c r="R85" s="52">
        <v>4.7668704310342216E-3</v>
      </c>
      <c r="S85" s="52">
        <v>4.9828695374811516E-3</v>
      </c>
      <c r="T85" s="52">
        <v>5.1587585685612738E-3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17-IEPR-06</Docket_x0020_Number>
    <TaxCatchAll xmlns="8eef3743-c7b3-4cbe-8837-b6e805be353c">
      <Value>152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2017-11-08 Business Meeting to Consider Adoption of SB350 EE Savings Doubling Targets</TermName>
          <TermId xmlns="http://schemas.microsoft.com/office/infopath/2007/PartnerControls">74f01be4-107e-42d8-b496-c1d5352d8635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Z5JXHV6S7NA6-3-113404</_dlc_DocId>
    <_dlc_DocIdUrl xmlns="8eef3743-c7b3-4cbe-8837-b6e805be353c">
      <Url>http://efilingspinternal/_layouts/DocIdRedir.aspx?ID=Z5JXHV6S7NA6-3-113404</Url>
      <Description>Z5JXHV6S7NA6-3-113404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E4B33-C37F-42C2-89BE-2E54F7085845}"/>
</file>

<file path=customXml/itemProps2.xml><?xml version="1.0" encoding="utf-8"?>
<ds:datastoreItem xmlns:ds="http://schemas.openxmlformats.org/officeDocument/2006/customXml" ds:itemID="{D8ACB756-DE07-4F87-A434-2240598B2053}"/>
</file>

<file path=customXml/itemProps3.xml><?xml version="1.0" encoding="utf-8"?>
<ds:datastoreItem xmlns:ds="http://schemas.openxmlformats.org/officeDocument/2006/customXml" ds:itemID="{3B9533FD-9E28-4992-B933-82408A0EA2DD}"/>
</file>

<file path=customXml/itemProps4.xml><?xml version="1.0" encoding="utf-8"?>
<ds:datastoreItem xmlns:ds="http://schemas.openxmlformats.org/officeDocument/2006/customXml" ds:itemID="{9A839F48-CE3D-41B3-AB82-357B5C0C415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18</vt:i4>
      </vt:variant>
    </vt:vector>
  </HeadingPairs>
  <TitlesOfParts>
    <vt:vector size="22" baseType="lpstr">
      <vt:lpstr>Summary</vt:lpstr>
      <vt:lpstr>EADproj</vt:lpstr>
      <vt:lpstr>Ag_Ind_Phase1</vt:lpstr>
      <vt:lpstr>Wedge Figure Calcs</vt:lpstr>
      <vt:lpstr>Codes_Stds_BTU</vt:lpstr>
      <vt:lpstr>Financing_BTU</vt:lpstr>
      <vt:lpstr>Bench_MktTrns_FuelSub_BTU</vt:lpstr>
      <vt:lpstr>Ag_Ind_BTU</vt:lpstr>
      <vt:lpstr>Codes_Stds_NG</vt:lpstr>
      <vt:lpstr>Financing_NG</vt:lpstr>
      <vt:lpstr>Bench_mkttrans_FuelSub_NG</vt:lpstr>
      <vt:lpstr>Ag_Ind_NG</vt:lpstr>
      <vt:lpstr>Codes_Stds_Elec</vt:lpstr>
      <vt:lpstr>Financing_Elec</vt:lpstr>
      <vt:lpstr>Bench_MrktTrans_FuelSub_Elec</vt:lpstr>
      <vt:lpstr>Ag_Ind_Elec</vt:lpstr>
      <vt:lpstr>GWh_Wedge_bins</vt:lpstr>
      <vt:lpstr>GWh_Wedge_Bins_NoTable</vt:lpstr>
      <vt:lpstr>Therm_Wedge_Bins</vt:lpstr>
      <vt:lpstr>Therm_Wedge_Bins_NoTable</vt:lpstr>
      <vt:lpstr>QBTU_Bins</vt:lpstr>
      <vt:lpstr>Quad_BTU_Table</vt:lpstr>
    </vt:vector>
  </TitlesOfParts>
  <Company>California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SB350 TARGETS FINAL</dc:title>
  <dc:creator>CEC</dc:creator>
  <cp:lastModifiedBy>Kenney, Michael@Energy</cp:lastModifiedBy>
  <cp:lastPrinted>2017-09-27T20:29:45Z</cp:lastPrinted>
  <dcterms:created xsi:type="dcterms:W3CDTF">2016-08-03T20:53:52Z</dcterms:created>
  <dcterms:modified xsi:type="dcterms:W3CDTF">2017-10-25T16:20:20Z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81655c2e-6c58-4a8e-b9ce-d778f03cbf68</vt:lpwstr>
  </property>
  <property fmtid="{D5CDD505-2E9C-101B-9397-08002B2CF9AE}" pid="4" name="Subject_x0020_Areas">
    <vt:lpwstr>152;#IEPR 2017-11-08 Business Meeting to Consider Adoption of SB350 EE Savings Doubling Targets|74f01be4-107e-42d8-b496-c1d5352d8635</vt:lpwstr>
  </property>
  <property fmtid="{D5CDD505-2E9C-101B-9397-08002B2CF9AE}" pid="5" name="_CopySource">
    <vt:lpwstr>http://efilingspinternal/PendingDocuments/17-IEPR-06/20171025T135101_SB350_TARGETS_FINAL.xlsx</vt:lpwstr>
  </property>
  <property fmtid="{D5CDD505-2E9C-101B-9397-08002B2CF9AE}" pid="6" name="Subject Areas">
    <vt:lpwstr>152;#IEPR 2017-11-08 Business Meeting to Consider Adoption of SB350 EE Savings Doubling Targets|74f01be4-107e-42d8-b496-c1d5352d8635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2491800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