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3.xml" ContentType="application/vnd.openxmlformats-officedocument.drawingml.chart+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charts/chart2.xml" ContentType="application/vnd.openxmlformats-officedocument.drawingml.chart+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hartsheets/sheet1.xml" ContentType="application/vnd.openxmlformats-officedocument.spreadsheetml.chartsheet+xml"/>
  <Override PartName="/xl/chartsheets/sheet3.xml" ContentType="application/vnd.openxmlformats-officedocument.spreadsheetml.chartsheet+xml"/>
  <Override PartName="/xl/drawings/drawing1.xml" ContentType="application/vnd.openxmlformats-officedocument.drawing+xml"/>
  <Override PartName="/xl/chartsheets/sheet2.xml" ContentType="application/vnd.openxmlformats-officedocument.spreadsheetml.chart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65" windowWidth="28545" windowHeight="15600" tabRatio="783" activeTab="2"/>
  </bookViews>
  <sheets>
    <sheet name="Notes" sheetId="13" r:id="rId1"/>
    <sheet name="2014AAEE" sheetId="24" r:id="rId2"/>
    <sheet name="POU2013Goals" sheetId="17" r:id="rId3"/>
    <sheet name="Doubling_Targets" sheetId="18" r:id="rId4"/>
    <sheet name="Electricity Doubled EE" sheetId="27" r:id="rId5"/>
    <sheet name="Natural Gas Doubled EE" sheetId="28" r:id="rId6"/>
    <sheet name="BTU Doubled EE" sheetId="21" r:id="rId7"/>
  </sheets>
  <calcPr calcId="145621" calcMode="manual" concurrentCalc="0"/>
  <extLst>
    <ext xmlns:mx="http://schemas.microsoft.com/office/mac/excel/2008/main" uri="{7523E5D3-25F3-A5E0-1632-64F254C22452}">
      <mx:ArchID Flags="2"/>
    </ext>
  </extLst>
</workbook>
</file>

<file path=xl/calcChain.xml><?xml version="1.0" encoding="utf-8"?>
<calcChain xmlns="http://schemas.openxmlformats.org/spreadsheetml/2006/main">
  <c r="C44" i="17" l="1"/>
  <c r="D44" i="17"/>
  <c r="D45" i="17"/>
  <c r="F42" i="18"/>
  <c r="E44" i="17"/>
  <c r="E45" i="17"/>
  <c r="G42" i="18"/>
  <c r="F44" i="17"/>
  <c r="F45" i="17"/>
  <c r="H42" i="18"/>
  <c r="G44" i="17"/>
  <c r="G45" i="17"/>
  <c r="I42" i="18"/>
  <c r="H44" i="17"/>
  <c r="H45" i="17"/>
  <c r="J42" i="18"/>
  <c r="I44" i="17"/>
  <c r="I45" i="17"/>
  <c r="K42" i="18"/>
  <c r="J44" i="17"/>
  <c r="J45" i="17"/>
  <c r="L42" i="18"/>
  <c r="K44" i="17"/>
  <c r="K45" i="17"/>
  <c r="M42" i="18"/>
  <c r="L44" i="17"/>
  <c r="L45" i="17"/>
  <c r="N42" i="18"/>
  <c r="N5" i="18"/>
  <c r="N8" i="18"/>
  <c r="C45" i="17"/>
  <c r="E42" i="18"/>
  <c r="F43" i="18"/>
  <c r="G43" i="18"/>
  <c r="H43" i="18"/>
  <c r="I43" i="18"/>
  <c r="J43" i="18"/>
  <c r="K43" i="18"/>
  <c r="L43" i="18"/>
  <c r="M43" i="18"/>
  <c r="N43" i="18"/>
  <c r="O43" i="18"/>
  <c r="P43" i="18"/>
  <c r="E43" i="18"/>
  <c r="F41" i="18"/>
  <c r="G41" i="18"/>
  <c r="H41" i="18"/>
  <c r="I41" i="18"/>
  <c r="J41" i="18"/>
  <c r="K41" i="18"/>
  <c r="L41" i="18"/>
  <c r="M41" i="18"/>
  <c r="N41" i="18"/>
  <c r="O41" i="18"/>
  <c r="P41" i="18"/>
  <c r="E41" i="18"/>
  <c r="G14" i="18"/>
  <c r="H14" i="18"/>
  <c r="I14" i="18"/>
  <c r="J14" i="18"/>
  <c r="K14" i="18"/>
  <c r="L14" i="18"/>
  <c r="M14" i="18"/>
  <c r="N14" i="18"/>
  <c r="O14" i="18"/>
  <c r="P14" i="18"/>
  <c r="Q14" i="18"/>
  <c r="R14" i="18"/>
  <c r="S14" i="18"/>
  <c r="T14" i="18"/>
  <c r="U14" i="18"/>
  <c r="F14" i="18"/>
  <c r="P13" i="18"/>
  <c r="P16" i="18"/>
  <c r="P18" i="18"/>
  <c r="P24" i="18"/>
  <c r="P34" i="18"/>
  <c r="O13" i="18"/>
  <c r="O16" i="18"/>
  <c r="O18" i="18"/>
  <c r="O24" i="18"/>
  <c r="O34" i="18"/>
  <c r="N13" i="18"/>
  <c r="N16" i="18"/>
  <c r="N18" i="18"/>
  <c r="N24" i="18"/>
  <c r="N34" i="18"/>
  <c r="M13" i="18"/>
  <c r="M16" i="18"/>
  <c r="M18" i="18"/>
  <c r="M24" i="18"/>
  <c r="M34" i="18"/>
  <c r="L13" i="18"/>
  <c r="L16" i="18"/>
  <c r="L18" i="18"/>
  <c r="L24" i="18"/>
  <c r="L34" i="18"/>
  <c r="K13" i="18"/>
  <c r="K16" i="18"/>
  <c r="K18" i="18"/>
  <c r="K24" i="18"/>
  <c r="K34" i="18"/>
  <c r="J13" i="18"/>
  <c r="J16" i="18"/>
  <c r="J18" i="18"/>
  <c r="J24" i="18"/>
  <c r="J34" i="18"/>
  <c r="I13" i="18"/>
  <c r="I16" i="18"/>
  <c r="I18" i="18"/>
  <c r="I24" i="18"/>
  <c r="I34" i="18"/>
  <c r="H13" i="18"/>
  <c r="H16" i="18"/>
  <c r="H18" i="18"/>
  <c r="H24" i="18"/>
  <c r="H34" i="18"/>
  <c r="G13" i="18"/>
  <c r="G16" i="18"/>
  <c r="G18" i="18"/>
  <c r="G24" i="18"/>
  <c r="G34" i="18"/>
  <c r="F13" i="18"/>
  <c r="F16" i="18"/>
  <c r="P4" i="18"/>
  <c r="P7" i="18"/>
  <c r="O4" i="18"/>
  <c r="O7" i="18"/>
  <c r="N4" i="18"/>
  <c r="N7" i="18"/>
  <c r="N9" i="18"/>
  <c r="N23" i="18"/>
  <c r="N30" i="18"/>
  <c r="N37" i="18"/>
  <c r="M4" i="18"/>
  <c r="M7" i="18"/>
  <c r="L4" i="18"/>
  <c r="L7" i="18"/>
  <c r="K4" i="18"/>
  <c r="K7" i="18"/>
  <c r="J4" i="18"/>
  <c r="J7" i="18"/>
  <c r="I4" i="18"/>
  <c r="I7" i="18"/>
  <c r="H4" i="18"/>
  <c r="H7" i="18"/>
  <c r="G4" i="18"/>
  <c r="G7" i="18"/>
  <c r="F4" i="18"/>
  <c r="F7" i="18"/>
  <c r="R16" i="18"/>
  <c r="R18" i="18"/>
  <c r="R24" i="18"/>
  <c r="R34" i="18"/>
  <c r="T16" i="18"/>
  <c r="T18" i="18"/>
  <c r="T24" i="18"/>
  <c r="T34" i="18"/>
  <c r="Q16" i="18"/>
  <c r="Q18" i="18"/>
  <c r="Q24" i="18"/>
  <c r="Q34" i="18"/>
  <c r="F18" i="18"/>
  <c r="F24" i="18"/>
  <c r="F34" i="18"/>
  <c r="U16" i="18"/>
  <c r="U18" i="18"/>
  <c r="U24" i="18"/>
  <c r="U34" i="18"/>
  <c r="S16" i="18"/>
  <c r="S18" i="18"/>
  <c r="S24" i="18"/>
  <c r="S34" i="18"/>
  <c r="R7" i="18"/>
  <c r="S7" i="18"/>
  <c r="U7" i="18"/>
  <c r="Q7" i="18"/>
  <c r="T7" i="18"/>
  <c r="Q4" i="18"/>
  <c r="R4" i="18"/>
  <c r="S4" i="18"/>
  <c r="T4" i="18"/>
  <c r="U4" i="18"/>
  <c r="Q13" i="18"/>
  <c r="R13" i="18"/>
  <c r="S13" i="18"/>
  <c r="T13" i="18"/>
  <c r="U13" i="18"/>
  <c r="P15" i="18"/>
  <c r="P22" i="18"/>
  <c r="O15" i="18"/>
  <c r="O22" i="18"/>
  <c r="N15" i="18"/>
  <c r="N22" i="18"/>
  <c r="M15" i="18"/>
  <c r="M22" i="18"/>
  <c r="L15" i="18"/>
  <c r="L22" i="18"/>
  <c r="K15" i="18"/>
  <c r="K22" i="18"/>
  <c r="J15" i="18"/>
  <c r="J22" i="18"/>
  <c r="I15" i="18"/>
  <c r="I22" i="18"/>
  <c r="H15" i="18"/>
  <c r="H22" i="18"/>
  <c r="G15" i="18"/>
  <c r="G22" i="18"/>
  <c r="F15" i="18"/>
  <c r="F22" i="18"/>
  <c r="G32" i="18"/>
  <c r="I32" i="18"/>
  <c r="K32" i="18"/>
  <c r="M32" i="18"/>
  <c r="O32" i="18"/>
  <c r="F32" i="18"/>
  <c r="H32" i="18"/>
  <c r="J32" i="18"/>
  <c r="L32" i="18"/>
  <c r="N32" i="18"/>
  <c r="P32" i="18"/>
  <c r="F5" i="18"/>
  <c r="F8" i="18"/>
  <c r="Q15" i="18"/>
  <c r="Q22" i="18"/>
  <c r="F9" i="18"/>
  <c r="F23" i="18"/>
  <c r="F30" i="18"/>
  <c r="F37" i="18"/>
  <c r="Q32" i="18"/>
  <c r="R15" i="18"/>
  <c r="S15" i="18"/>
  <c r="G5" i="18"/>
  <c r="G8" i="18"/>
  <c r="G9" i="18"/>
  <c r="G23" i="18"/>
  <c r="G30" i="18"/>
  <c r="G37" i="18"/>
  <c r="R22" i="18"/>
  <c r="S22" i="18"/>
  <c r="F6" i="18"/>
  <c r="F21" i="18"/>
  <c r="T15" i="18"/>
  <c r="U15" i="18"/>
  <c r="H5" i="18"/>
  <c r="H8" i="18"/>
  <c r="H9" i="18"/>
  <c r="H23" i="18"/>
  <c r="H30" i="18"/>
  <c r="H37" i="18"/>
  <c r="S32" i="18"/>
  <c r="R32" i="18"/>
  <c r="F28" i="18"/>
  <c r="F36" i="18"/>
  <c r="T22" i="18"/>
  <c r="U22" i="18"/>
  <c r="G6" i="18"/>
  <c r="G21" i="18"/>
  <c r="I5" i="18"/>
  <c r="I8" i="18"/>
  <c r="I9" i="18"/>
  <c r="I23" i="18"/>
  <c r="I30" i="18"/>
  <c r="I37" i="18"/>
  <c r="U32" i="18"/>
  <c r="T32" i="18"/>
  <c r="G28" i="18"/>
  <c r="G36" i="18"/>
  <c r="H6" i="18"/>
  <c r="H21" i="18"/>
  <c r="J5" i="18"/>
  <c r="J8" i="18"/>
  <c r="J9" i="18"/>
  <c r="J23" i="18"/>
  <c r="J30" i="18"/>
  <c r="J37" i="18"/>
  <c r="H28" i="18"/>
  <c r="H36" i="18"/>
  <c r="I6" i="18"/>
  <c r="I21" i="18"/>
  <c r="K5" i="18"/>
  <c r="K8" i="18"/>
  <c r="K9" i="18"/>
  <c r="K23" i="18"/>
  <c r="K30" i="18"/>
  <c r="K37" i="18"/>
  <c r="I28" i="18"/>
  <c r="I36" i="18"/>
  <c r="J6" i="18"/>
  <c r="J21" i="18"/>
  <c r="L5" i="18"/>
  <c r="L8" i="18"/>
  <c r="L9" i="18"/>
  <c r="L23" i="18"/>
  <c r="L30" i="18"/>
  <c r="L37" i="18"/>
  <c r="J28" i="18"/>
  <c r="J36" i="18"/>
  <c r="K6" i="18"/>
  <c r="K21" i="18"/>
  <c r="M5" i="18"/>
  <c r="M8" i="18"/>
  <c r="M9" i="18"/>
  <c r="M23" i="18"/>
  <c r="M30" i="18"/>
  <c r="M37" i="18"/>
  <c r="K28" i="18"/>
  <c r="K36" i="18"/>
  <c r="L6" i="18"/>
  <c r="L21" i="18"/>
  <c r="L28" i="18"/>
  <c r="L36" i="18"/>
  <c r="M6" i="18"/>
  <c r="M21" i="18"/>
  <c r="O5" i="18"/>
  <c r="O8" i="18"/>
  <c r="O9" i="18"/>
  <c r="O23" i="18"/>
  <c r="O30" i="18"/>
  <c r="O37" i="18"/>
  <c r="N6" i="18"/>
  <c r="N21" i="18"/>
  <c r="N28" i="18"/>
  <c r="N36" i="18"/>
  <c r="M28" i="18"/>
  <c r="M36" i="18"/>
  <c r="P5" i="18"/>
  <c r="P8" i="18"/>
  <c r="O6" i="18"/>
  <c r="O21" i="18"/>
  <c r="P9" i="18"/>
  <c r="P23" i="18"/>
  <c r="P30" i="18"/>
  <c r="P37" i="18"/>
  <c r="Q8" i="18"/>
  <c r="Q9" i="18"/>
  <c r="Q23" i="18"/>
  <c r="Q30" i="18"/>
  <c r="Q37" i="18"/>
  <c r="S8" i="18"/>
  <c r="S9" i="18"/>
  <c r="S23" i="18"/>
  <c r="S30" i="18"/>
  <c r="S37" i="18"/>
  <c r="R8" i="18"/>
  <c r="R9" i="18"/>
  <c r="R23" i="18"/>
  <c r="R30" i="18"/>
  <c r="R37" i="18"/>
  <c r="T8" i="18"/>
  <c r="T9" i="18"/>
  <c r="T23" i="18"/>
  <c r="T30" i="18"/>
  <c r="T37" i="18"/>
  <c r="U8" i="18"/>
  <c r="U9" i="18"/>
  <c r="U23" i="18"/>
  <c r="U30" i="18"/>
  <c r="U37" i="18"/>
  <c r="O28" i="18"/>
  <c r="O36" i="18"/>
  <c r="Q5" i="18"/>
  <c r="P6" i="18"/>
  <c r="P21" i="18"/>
  <c r="P28" i="18"/>
  <c r="P36" i="18"/>
  <c r="R5" i="18"/>
  <c r="Q6" i="18"/>
  <c r="Q21" i="18"/>
  <c r="Q28" i="18"/>
  <c r="Q36" i="18"/>
  <c r="S5" i="18"/>
  <c r="R6" i="18"/>
  <c r="R21" i="18"/>
  <c r="R28" i="18"/>
  <c r="R36" i="18"/>
  <c r="T5" i="18"/>
  <c r="S6" i="18"/>
  <c r="S21" i="18"/>
  <c r="S28" i="18"/>
  <c r="S36" i="18"/>
  <c r="U5" i="18"/>
  <c r="U6" i="18"/>
  <c r="U21" i="18"/>
  <c r="T6" i="18"/>
  <c r="T21" i="18"/>
  <c r="T28" i="18"/>
  <c r="T36" i="18"/>
  <c r="U28" i="18"/>
  <c r="U36" i="18"/>
</calcChain>
</file>

<file path=xl/comments1.xml><?xml version="1.0" encoding="utf-8"?>
<comments xmlns="http://schemas.openxmlformats.org/spreadsheetml/2006/main">
  <authors>
    <author>Brook, Martha@Energy</author>
  </authors>
  <commentList>
    <comment ref="C4" authorId="0">
      <text>
        <r>
          <rPr>
            <b/>
            <sz val="9"/>
            <color indexed="81"/>
            <rFont val="Tahoma"/>
            <family val="2"/>
          </rPr>
          <t>Brook, Martha@Energy:</t>
        </r>
        <r>
          <rPr>
            <sz val="9"/>
            <color indexed="81"/>
            <rFont val="Tahoma"/>
            <family val="2"/>
          </rPr>
          <t xml:space="preserve">
growth rate presented in staff framework paper</t>
        </r>
      </text>
    </comment>
    <comment ref="C7" authorId="0">
      <text>
        <r>
          <rPr>
            <b/>
            <sz val="9"/>
            <color indexed="81"/>
            <rFont val="Tahoma"/>
            <family val="2"/>
          </rPr>
          <t>Brook, Martha@Energy:</t>
        </r>
        <r>
          <rPr>
            <sz val="9"/>
            <color indexed="81"/>
            <rFont val="Tahoma"/>
            <family val="2"/>
          </rPr>
          <t xml:space="preserve">
approved by Cxr McAllister in March 2017</t>
        </r>
      </text>
    </comment>
    <comment ref="C16" authorId="0">
      <text>
        <r>
          <rPr>
            <b/>
            <sz val="9"/>
            <color indexed="81"/>
            <rFont val="Tahoma"/>
            <family val="2"/>
          </rPr>
          <t>Brook, Martha@Energy:</t>
        </r>
        <r>
          <rPr>
            <sz val="9"/>
            <color indexed="81"/>
            <rFont val="Tahoma"/>
            <family val="2"/>
          </rPr>
          <t xml:space="preserve">
approved by Cxr McAllister in March 2017</t>
        </r>
      </text>
    </comment>
    <comment ref="C23" authorId="0">
      <text>
        <r>
          <rPr>
            <b/>
            <sz val="9"/>
            <color indexed="81"/>
            <rFont val="Tahoma"/>
            <family val="2"/>
          </rPr>
          <t>Brook, Martha@Energy:</t>
        </r>
        <r>
          <rPr>
            <sz val="9"/>
            <color indexed="81"/>
            <rFont val="Tahoma"/>
            <family val="2"/>
          </rPr>
          <t xml:space="preserve">
approved by Cxr McAllister in March 2017</t>
        </r>
      </text>
    </comment>
  </commentList>
</comments>
</file>

<file path=xl/sharedStrings.xml><?xml version="1.0" encoding="utf-8"?>
<sst xmlns="http://schemas.openxmlformats.org/spreadsheetml/2006/main" count="248" uniqueCount="123">
  <si>
    <t>IOUs</t>
  </si>
  <si>
    <t>GWh</t>
  </si>
  <si>
    <t>POUs</t>
  </si>
  <si>
    <t>GWH</t>
  </si>
  <si>
    <t>Appliance Standards</t>
  </si>
  <si>
    <t>Building Standards</t>
  </si>
  <si>
    <t>Emerging Technologies</t>
  </si>
  <si>
    <t>Other Program Measures</t>
  </si>
  <si>
    <t>Natural Gas (MM Therms)</t>
  </si>
  <si>
    <t>SMUD</t>
  </si>
  <si>
    <t>LADWP</t>
  </si>
  <si>
    <t>MM Therms</t>
  </si>
  <si>
    <t>PURPOSE</t>
  </si>
  <si>
    <t>SCOPE</t>
  </si>
  <si>
    <t>a</t>
  </si>
  <si>
    <t>b</t>
  </si>
  <si>
    <t>c</t>
  </si>
  <si>
    <t>d</t>
  </si>
  <si>
    <t>WORKSHEET CONTENTS/OBJECTIVE</t>
  </si>
  <si>
    <t>Electricity</t>
  </si>
  <si>
    <t>Natural Gas</t>
  </si>
  <si>
    <t>2014 AAEE Projections</t>
  </si>
  <si>
    <t>Total</t>
  </si>
  <si>
    <t>Escalation Factor</t>
  </si>
  <si>
    <t>All POUs - Annual Targets (MWh), 2014 - 2023</t>
  </si>
  <si>
    <r>
      <rPr>
        <b/>
        <sz val="11"/>
        <color rgb="FFFFFFFF"/>
        <rFont val="Calibri"/>
        <family val="2"/>
        <scheme val="minor"/>
      </rPr>
      <t>Utility</t>
    </r>
  </si>
  <si>
    <t>Alameda</t>
  </si>
  <si>
    <t>Anaheim</t>
  </si>
  <si>
    <t>Azusa</t>
  </si>
  <si>
    <t>Banning</t>
  </si>
  <si>
    <t>Biggs</t>
  </si>
  <si>
    <t>Burbank</t>
  </si>
  <si>
    <t>Colton</t>
  </si>
  <si>
    <t>Corona</t>
  </si>
  <si>
    <t>Glendale</t>
  </si>
  <si>
    <t>Gridley</t>
  </si>
  <si>
    <t>Healdsburg</t>
  </si>
  <si>
    <t>Imperial</t>
  </si>
  <si>
    <t>Lassen</t>
  </si>
  <si>
    <t>Lodi</t>
  </si>
  <si>
    <t>Lompoc</t>
  </si>
  <si>
    <t>Merced</t>
  </si>
  <si>
    <t>Modesto</t>
  </si>
  <si>
    <t>Moreno Valley</t>
  </si>
  <si>
    <t>Needles</t>
  </si>
  <si>
    <t>Palo Alto</t>
  </si>
  <si>
    <t>Pasadena</t>
  </si>
  <si>
    <t>Pittsburg Power</t>
  </si>
  <si>
    <t>Plumas-Sierra</t>
  </si>
  <si>
    <t>Port of Oakland</t>
  </si>
  <si>
    <t>Rancho Cucamonga</t>
  </si>
  <si>
    <t>Redding</t>
  </si>
  <si>
    <t>Riverside</t>
  </si>
  <si>
    <t>Roseville</t>
  </si>
  <si>
    <t>SF PUC</t>
  </si>
  <si>
    <t>Shasta Lake</t>
  </si>
  <si>
    <t>Silicon Valley</t>
  </si>
  <si>
    <t>Trinity</t>
  </si>
  <si>
    <t>Truckee Donner</t>
  </si>
  <si>
    <t>Turlock</t>
  </si>
  <si>
    <t>Ukiah</t>
  </si>
  <si>
    <t>Vernon</t>
  </si>
  <si>
    <t>Victorville</t>
  </si>
  <si>
    <t>CALIFORNIA</t>
  </si>
  <si>
    <t>ELECTRICITY SAVINGS</t>
  </si>
  <si>
    <t>NATURAL GAS SAVINGS</t>
  </si>
  <si>
    <t>2014 AAEE/2015 POU</t>
  </si>
  <si>
    <t>BTU Conversion Factor</t>
  </si>
  <si>
    <t>Quad BTU</t>
  </si>
  <si>
    <t>Combined - Electricity and Natural Gas</t>
  </si>
  <si>
    <t>2013 POU SB 1037 Report</t>
  </si>
  <si>
    <t>Type</t>
  </si>
  <si>
    <t>Annual</t>
  </si>
  <si>
    <t>Doubled 2014 AAEE+2013 POU</t>
  </si>
  <si>
    <t>REFERENCE SOURCE VALUES</t>
  </si>
  <si>
    <t>Peak (MW)</t>
  </si>
  <si>
    <t>Energy (GWh)</t>
  </si>
  <si>
    <t>Additional Achievable Energy Efficiency Savings For Sum of IOU Service Territories</t>
  </si>
  <si>
    <t>Worksheet</t>
  </si>
  <si>
    <t>Program Category</t>
  </si>
  <si>
    <t>Original</t>
  </si>
  <si>
    <r>
      <t>worksheet "</t>
    </r>
    <r>
      <rPr>
        <b/>
        <sz val="11"/>
        <color theme="1"/>
        <rFont val="Calibri"/>
        <family val="2"/>
        <scheme val="minor"/>
      </rPr>
      <t>2014AAEE</t>
    </r>
    <r>
      <rPr>
        <sz val="11"/>
        <color theme="1"/>
        <rFont val="Calibri"/>
        <family val="2"/>
        <scheme val="minor"/>
      </rPr>
      <t>" is the source for projections used to establish the portion of the statewide target as required by the SB 350 legislation</t>
    </r>
  </si>
  <si>
    <t>10^5 BTU/Therm</t>
  </si>
  <si>
    <t>3.413 x 10^-6 QUAD/GWh</t>
  </si>
  <si>
    <t>QUAD = 10^15 BTU; MM Therm = 10^6 Therm</t>
  </si>
  <si>
    <t>So divide by 10^9</t>
  </si>
  <si>
    <t>2014 AAEE from CPUC energy efficiency ratepayer funded programs, State and Federal Appliance Standards, and State Building Energy Efficiency Standards</t>
  </si>
  <si>
    <t>2013 POU energy efficiency goals</t>
  </si>
  <si>
    <t>2014AAEE</t>
  </si>
  <si>
    <t>POU2013Goals</t>
  </si>
  <si>
    <t>Baseline Energy Savings</t>
  </si>
  <si>
    <t>FINAL ENERGY SAVING TARGETS</t>
  </si>
  <si>
    <t>x2 row 6</t>
  </si>
  <si>
    <t>BTU/Wh</t>
  </si>
  <si>
    <t>TARGETS CONVERTED TO SITE BTU</t>
  </si>
  <si>
    <t>Total Savings</t>
  </si>
  <si>
    <r>
      <t>worksheet "</t>
    </r>
    <r>
      <rPr>
        <b/>
        <sz val="11"/>
        <color theme="1"/>
        <rFont val="Calibri"/>
        <family val="2"/>
        <scheme val="minor"/>
      </rPr>
      <t>POU2013Goals</t>
    </r>
    <r>
      <rPr>
        <sz val="11"/>
        <color theme="1"/>
        <rFont val="Calibri"/>
        <family val="2"/>
        <scheme val="minor"/>
      </rPr>
      <t>" is the source for projections used to establish the portion of the statewide target as required by the SB 350 legislation</t>
    </r>
  </si>
  <si>
    <t>x2 row 12</t>
  </si>
  <si>
    <t xml:space="preserve">Note: </t>
  </si>
  <si>
    <r>
      <t xml:space="preserve">2014 AAEE also documented here: </t>
    </r>
    <r>
      <rPr>
        <b/>
        <sz val="11"/>
        <color rgb="FFFF0000"/>
        <rFont val="Calibri"/>
        <family val="2"/>
        <scheme val="minor"/>
      </rPr>
      <t>CEC-200-2014-009-CMF</t>
    </r>
    <r>
      <rPr>
        <sz val="11"/>
        <color rgb="FFFF0000"/>
        <rFont val="Calibri"/>
        <family val="2"/>
        <scheme val="minor"/>
      </rPr>
      <t xml:space="preserve">, pg. 44, </t>
    </r>
    <r>
      <rPr>
        <i/>
        <sz val="11"/>
        <color rgb="FFFF0000"/>
        <rFont val="Calibri"/>
        <family val="2"/>
        <scheme val="minor"/>
      </rPr>
      <t>Table 26: AAEE Savings by Utility, Mid AAEE Scenario</t>
    </r>
  </si>
  <si>
    <t>California Energy Demand Updated Forecast, 2015-2025, Mid Savings Scenario (non-coincident, no losses)</t>
  </si>
  <si>
    <t>Cumulative</t>
  </si>
  <si>
    <t>MWh</t>
  </si>
  <si>
    <t>x2 row 9</t>
  </si>
  <si>
    <t>x2 row 18</t>
  </si>
  <si>
    <t>e</t>
  </si>
  <si>
    <t>f</t>
  </si>
  <si>
    <r>
      <t>worksheet "</t>
    </r>
    <r>
      <rPr>
        <b/>
        <sz val="11"/>
        <color theme="1"/>
        <rFont val="Calibri"/>
        <family val="2"/>
        <scheme val="minor"/>
      </rPr>
      <t>Doubling Targets</t>
    </r>
    <r>
      <rPr>
        <sz val="11"/>
        <color theme="1"/>
        <rFont val="Calibri"/>
        <family val="2"/>
        <scheme val="minor"/>
      </rPr>
      <t>" calculates the statewide SB 350 energy saving targets in GWh, MM Therms, site Quad BTU, and source GHG.</t>
    </r>
  </si>
  <si>
    <r>
      <t>worksheet "</t>
    </r>
    <r>
      <rPr>
        <b/>
        <sz val="11"/>
        <color theme="1"/>
        <rFont val="Calibri"/>
        <family val="2"/>
        <scheme val="minor"/>
      </rPr>
      <t>Doubling Targets</t>
    </r>
    <r>
      <rPr>
        <sz val="11"/>
        <color theme="1"/>
        <rFont val="Calibri"/>
        <family val="2"/>
        <scheme val="minor"/>
      </rPr>
      <t>" calculates the statewide SB 350 energy saving targets in GWh, MM Therms, site Quad BTU, and source GHG. Two different assumptions are included for the average annual growth rate used to extend the savings from 2025 to 2030. The 3% growth rate is what was explained in the January 2017 Framework paper. The second assumption uses a growth rate consistent with the trend line of the 2015-2025 savings series.</t>
    </r>
  </si>
  <si>
    <r>
      <rPr>
        <b/>
        <sz val="11"/>
        <color theme="1"/>
        <rFont val="Calibri"/>
        <family val="2"/>
        <scheme val="minor"/>
      </rPr>
      <t>Date:</t>
    </r>
    <r>
      <rPr>
        <sz val="11"/>
        <color theme="1"/>
        <rFont val="Calibri"/>
        <family val="2"/>
        <scheme val="minor"/>
      </rPr>
      <t xml:space="preserve"> April 4, 2017</t>
    </r>
  </si>
  <si>
    <r>
      <rPr>
        <b/>
        <sz val="11"/>
        <color theme="1"/>
        <rFont val="Calibri"/>
        <family val="2"/>
        <scheme val="minor"/>
      </rPr>
      <t>Compilers of Data:</t>
    </r>
    <r>
      <rPr>
        <sz val="11"/>
        <color theme="1"/>
        <rFont val="Calibri"/>
        <family val="2"/>
        <scheme val="minor"/>
      </rPr>
      <t xml:space="preserve"> Mike Jaske &amp; Martha Brook</t>
    </r>
  </si>
  <si>
    <t>Growth rate corresponding to 2015-2025 trend</t>
  </si>
  <si>
    <t>3% escalation factor</t>
  </si>
  <si>
    <t>- Electric Energy w/ 3% escalation for 2025-2030</t>
  </si>
  <si>
    <t>- Electric Energy w/ linear trend for 2025-2030</t>
  </si>
  <si>
    <t>- Natural Gas w/ linear trend for 2025-2030</t>
  </si>
  <si>
    <t>- Natural Gas w/ 3% escalation for 2025-2030</t>
  </si>
  <si>
    <t>w/ 3% escalation for 2025-2030</t>
  </si>
  <si>
    <t>w/ linear trend for 2025-2030</t>
  </si>
  <si>
    <t>Chart "Electricity Doubled EE" illustrates the total site electricity savings estimated from the SB 350 targets, using two different growth rates from 2025 to 2030 - current Energy Commission proposal is to use the growth rate corresponding to the trend line of the 2013-14 AAEE &amp; POU savings</t>
  </si>
  <si>
    <t>Chart "Natural Gas Doubled EE" illustrates the total site gas savings estimated from the SB 350 targets, using two different growth rates from 2025 to 2030 - current Energy Commission proposal is to use the growth rate corresponding to the trend line of the 2013-14 AAEE &amp; POU savings</t>
  </si>
  <si>
    <t>Chart "BTU Doubled EE" illustrates the total site BTU savings estimated from the SB 350 targets, using two different growth rates from 2025 to 2030 - current Energy Commission proposal is to use the growth rate corresponding to the trend line of the 2013-14 AAEE &amp; POU savings</t>
  </si>
  <si>
    <t>The purpose of this workbook is to publish a draft of the goal of doubling energy efficiency (EE) savings by 2030. SB 350 calls upon the Energy Commission to establish a goal of doubling EE savings by 2030, extended to 2030 using an average annual growth rate. As a basis for calculating this goal, SB 350 directs the Energy Commission to double the mid-case AAEEE found in the CED 2014. This workbook contains the 2014 AAEE &amp; 2013 POU energy efficiency goals that will be used as the baseline for the SB 350 2030 energy efficiency savings doubling goal. The electricity and natural gas efficiency savings in the 2014 CED are doubled, to establish annual energy savings targets from 2018-2030. These GWh and Therm saving targets are then converted to site Quad BTU savings. As laid out in the January 2017 Staff Draft Implementation Framework Paper, the Energy Commission will establish sectoral energy efficiency targets based on cost effective and feasibility evaluations--the sum of these savings targets will be compared against the 2030 EE savings doubling goal found in this workbook. While the sectoral targets may change over time, based on changing conditions, the goal of doubling EE savings by 2030 found in this workbook should not.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</si>
</sst>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0;###0"/>
    <numFmt numFmtId="166" formatCode="_(* #,##0_);_(* \(#,##0\);_(* &quot;-&quot;??_);_(@_)"/>
    <numFmt numFmtId="167" formatCode="#,##0;#,##0"/>
    <numFmt numFmtId="168" formatCode="0.000"/>
    <numFmt numFmtId="169" formatCode="0.0000"/>
  </numFmts>
  <fonts count="16"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scheme val="minor"/>
    </font>
    <font>
      <b/>
      <sz val="14"/>
      <color theme="1"/>
      <name val="Calibri"/>
      <family val="2"/>
      <scheme val="minor"/>
    </font>
    <font>
      <b/>
      <sz val="12"/>
      <color rgb="FF000000"/>
      <name val="Calibri"/>
      <family val="2"/>
      <scheme val="minor"/>
    </font>
    <font>
      <b/>
      <sz val="11"/>
      <name val="Calibri"/>
      <family val="2"/>
      <scheme val="minor"/>
    </font>
    <font>
      <b/>
      <sz val="11"/>
      <color rgb="FFFFFFFF"/>
      <name val="Calibri"/>
      <family val="2"/>
      <scheme val="minor"/>
    </font>
    <font>
      <i/>
      <sz val="11"/>
      <color theme="1"/>
      <name val="Calibri"/>
      <family val="2"/>
      <scheme val="minor"/>
    </font>
    <font>
      <sz val="11"/>
      <color rgb="FFFF0000"/>
      <name val="Calibri"/>
      <family val="2"/>
      <scheme val="minor"/>
    </font>
    <font>
      <b/>
      <sz val="11"/>
      <color rgb="FFFF0000"/>
      <name val="Calibri"/>
      <family val="2"/>
      <scheme val="minor"/>
    </font>
    <font>
      <i/>
      <sz val="11"/>
      <color rgb="FFFF0000"/>
      <name val="Calibri"/>
      <family val="2"/>
      <scheme val="minor"/>
    </font>
    <font>
      <b/>
      <sz val="11"/>
      <color rgb="FF000000"/>
      <name val="Calibri"/>
      <family val="2"/>
      <scheme val="minor"/>
    </font>
    <font>
      <sz val="9"/>
      <color indexed="81"/>
      <name val="Tahoma"/>
      <family val="2"/>
    </font>
    <font>
      <b/>
      <sz val="9"/>
      <color indexed="81"/>
      <name val="Tahoma"/>
      <family val="2"/>
    </font>
    <font>
      <sz val="8"/>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rgb="FF366092"/>
      </patternFill>
    </fill>
    <fill>
      <patternFill patternType="solid">
        <fgColor rgb="FFDCE6F1"/>
      </patternFill>
    </fill>
    <fill>
      <patternFill patternType="solid">
        <fgColor rgb="FFFFC0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bottom style="medium">
        <color auto="1"/>
      </bottom>
      <diagonal/>
    </border>
  </borders>
  <cellStyleXfs count="2">
    <xf numFmtId="0" fontId="0" fillId="0" borderId="0"/>
    <xf numFmtId="43" fontId="2" fillId="0" borderId="0" applyFont="0" applyFill="0" applyBorder="0" applyAlignment="0" applyProtection="0"/>
  </cellStyleXfs>
  <cellXfs count="76">
    <xf numFmtId="0" fontId="0" fillId="0" borderId="0" xfId="0"/>
    <xf numFmtId="0" fontId="0" fillId="0" borderId="0" xfId="0" applyFill="1"/>
    <xf numFmtId="0" fontId="1" fillId="0" borderId="0" xfId="0" applyFont="1"/>
    <xf numFmtId="0" fontId="1" fillId="0" borderId="0" xfId="0" applyFont="1" applyFill="1"/>
    <xf numFmtId="164" fontId="0" fillId="0" borderId="0" xfId="0" applyNumberFormat="1"/>
    <xf numFmtId="1" fontId="0" fillId="0" borderId="0" xfId="0" applyNumberFormat="1" applyFill="1"/>
    <xf numFmtId="0" fontId="0" fillId="0" borderId="0" xfId="0" applyAlignment="1">
      <alignment wrapText="1"/>
    </xf>
    <xf numFmtId="0" fontId="0" fillId="2" borderId="0" xfId="0" applyFill="1"/>
    <xf numFmtId="2" fontId="0" fillId="0" borderId="0" xfId="0" applyNumberFormat="1"/>
    <xf numFmtId="0" fontId="0" fillId="0" borderId="0" xfId="0" applyFill="1" applyBorder="1" applyAlignment="1">
      <alignment horizontal="left" vertical="top"/>
    </xf>
    <xf numFmtId="166" fontId="0" fillId="0" borderId="0" xfId="1" applyNumberFormat="1" applyFont="1"/>
    <xf numFmtId="0" fontId="3" fillId="0" borderId="0" xfId="0" applyFont="1" applyFill="1" applyBorder="1" applyAlignment="1">
      <alignment horizontal="center" vertical="top"/>
    </xf>
    <xf numFmtId="0" fontId="0" fillId="3" borderId="0" xfId="0" applyFill="1"/>
    <xf numFmtId="1" fontId="0" fillId="3" borderId="0" xfId="0" applyNumberFormat="1" applyFill="1"/>
    <xf numFmtId="0" fontId="1" fillId="3" borderId="0" xfId="0" applyFont="1" applyFill="1"/>
    <xf numFmtId="2" fontId="0" fillId="3" borderId="0" xfId="0" applyNumberFormat="1" applyFill="1"/>
    <xf numFmtId="0" fontId="5" fillId="0" borderId="0" xfId="0" applyFont="1" applyFill="1" applyBorder="1" applyAlignment="1">
      <alignment horizontal="left" vertical="top"/>
    </xf>
    <xf numFmtId="0" fontId="6" fillId="4" borderId="6" xfId="0" applyFont="1" applyFill="1" applyBorder="1" applyAlignment="1">
      <alignment horizontal="right" vertical="center" wrapText="1"/>
    </xf>
    <xf numFmtId="165" fontId="7" fillId="4" borderId="7" xfId="0" applyNumberFormat="1" applyFont="1" applyFill="1" applyBorder="1" applyAlignment="1">
      <alignment horizontal="center" vertical="center" wrapText="1"/>
    </xf>
    <xf numFmtId="0" fontId="6" fillId="0" borderId="6" xfId="0" applyFont="1" applyFill="1" applyBorder="1" applyAlignment="1">
      <alignment horizontal="center" vertical="top" wrapText="1"/>
    </xf>
    <xf numFmtId="167" fontId="3" fillId="0" borderId="7" xfId="0" applyNumberFormat="1" applyFont="1" applyFill="1" applyBorder="1" applyAlignment="1">
      <alignment horizontal="right" vertical="top" wrapText="1"/>
    </xf>
    <xf numFmtId="167" fontId="3" fillId="5" borderId="7" xfId="0" applyNumberFormat="1" applyFont="1" applyFill="1" applyBorder="1" applyAlignment="1">
      <alignment horizontal="right" vertical="top" wrapText="1"/>
    </xf>
    <xf numFmtId="165" fontId="3" fillId="0" borderId="7" xfId="0" applyNumberFormat="1" applyFont="1" applyFill="1" applyBorder="1" applyAlignment="1">
      <alignment horizontal="right" vertical="top" wrapText="1"/>
    </xf>
    <xf numFmtId="0" fontId="6" fillId="5" borderId="6" xfId="0" applyFont="1" applyFill="1" applyBorder="1" applyAlignment="1">
      <alignment horizontal="center" vertical="top" wrapText="1"/>
    </xf>
    <xf numFmtId="167" fontId="3" fillId="0" borderId="0" xfId="0" applyNumberFormat="1" applyFont="1" applyFill="1" applyBorder="1" applyAlignment="1">
      <alignment horizontal="right" vertical="top"/>
    </xf>
    <xf numFmtId="0" fontId="0" fillId="6" borderId="0" xfId="0" applyFill="1"/>
    <xf numFmtId="0" fontId="0" fillId="0" borderId="0" xfId="0" quotePrefix="1"/>
    <xf numFmtId="0" fontId="6" fillId="4" borderId="6" xfId="0" applyFont="1" applyFill="1" applyBorder="1" applyAlignment="1">
      <alignment horizontal="center" vertical="center" wrapText="1"/>
    </xf>
    <xf numFmtId="0" fontId="6" fillId="0" borderId="0" xfId="0" applyFont="1" applyFill="1" applyBorder="1" applyAlignment="1">
      <alignment horizontal="center" vertical="top" wrapText="1"/>
    </xf>
    <xf numFmtId="0" fontId="8" fillId="6" borderId="0" xfId="0" applyFont="1" applyFill="1"/>
    <xf numFmtId="168" fontId="0" fillId="0" borderId="0" xfId="0" applyNumberFormat="1"/>
    <xf numFmtId="0" fontId="8" fillId="0" borderId="0" xfId="0" applyFont="1" applyFill="1"/>
    <xf numFmtId="0" fontId="0" fillId="7" borderId="0" xfId="0" applyFill="1"/>
    <xf numFmtId="0" fontId="1" fillId="7" borderId="0" xfId="0" applyFont="1" applyFill="1"/>
    <xf numFmtId="168" fontId="0" fillId="0" borderId="0" xfId="0" applyNumberFormat="1" applyFill="1"/>
    <xf numFmtId="0" fontId="0" fillId="8" borderId="0" xfId="0" applyFill="1"/>
    <xf numFmtId="0" fontId="8" fillId="8" borderId="0" xfId="0" applyFont="1" applyFill="1"/>
    <xf numFmtId="168" fontId="0" fillId="8" borderId="0" xfId="0" applyNumberFormat="1" applyFill="1"/>
    <xf numFmtId="166" fontId="0" fillId="2" borderId="0" xfId="1" applyNumberFormat="1" applyFont="1" applyFill="1"/>
    <xf numFmtId="0" fontId="1" fillId="7" borderId="0" xfId="0" applyFont="1" applyFill="1" applyAlignment="1">
      <alignment wrapText="1"/>
    </xf>
    <xf numFmtId="0" fontId="9" fillId="0" borderId="1" xfId="0" applyFont="1" applyBorder="1"/>
    <xf numFmtId="0" fontId="9" fillId="0" borderId="2" xfId="0" applyFont="1" applyBorder="1"/>
    <xf numFmtId="0" fontId="9" fillId="0" borderId="4" xfId="0" applyFont="1" applyBorder="1"/>
    <xf numFmtId="169" fontId="0" fillId="0" borderId="0" xfId="0" applyNumberFormat="1"/>
    <xf numFmtId="0" fontId="0" fillId="0" borderId="4" xfId="0" applyBorder="1"/>
    <xf numFmtId="0" fontId="1" fillId="0" borderId="0" xfId="0" applyFont="1" applyAlignment="1">
      <alignment wrapText="1"/>
    </xf>
    <xf numFmtId="0" fontId="0" fillId="0" borderId="2" xfId="0" applyBorder="1"/>
    <xf numFmtId="0" fontId="0" fillId="0" borderId="3" xfId="0" applyBorder="1"/>
    <xf numFmtId="0" fontId="0" fillId="0" borderId="5" xfId="0" applyBorder="1"/>
    <xf numFmtId="0" fontId="9" fillId="0" borderId="8" xfId="0" applyFont="1" applyBorder="1"/>
    <xf numFmtId="166" fontId="0" fillId="7" borderId="0" xfId="1" applyNumberFormat="1" applyFont="1" applyFill="1"/>
    <xf numFmtId="166" fontId="0" fillId="3" borderId="0" xfId="1" applyNumberFormat="1" applyFont="1" applyFill="1"/>
    <xf numFmtId="0" fontId="0" fillId="9" borderId="0" xfId="0" applyFill="1"/>
    <xf numFmtId="166" fontId="0" fillId="9" borderId="0" xfId="1" applyNumberFormat="1" applyFont="1" applyFill="1"/>
    <xf numFmtId="0" fontId="0" fillId="10" borderId="0" xfId="0" applyFill="1"/>
    <xf numFmtId="0" fontId="1" fillId="10" borderId="0" xfId="0" applyFont="1" applyFill="1"/>
    <xf numFmtId="166" fontId="3" fillId="3" borderId="0" xfId="1" applyNumberFormat="1" applyFont="1" applyFill="1" applyBorder="1" applyAlignment="1">
      <alignment horizontal="right" vertical="top"/>
    </xf>
    <xf numFmtId="166" fontId="0" fillId="8" borderId="0" xfId="1" applyNumberFormat="1" applyFont="1" applyFill="1"/>
    <xf numFmtId="0" fontId="0" fillId="0" borderId="0" xfId="0" applyFill="1" applyAlignment="1">
      <alignment wrapText="1"/>
    </xf>
    <xf numFmtId="3" fontId="3" fillId="0" borderId="0" xfId="0" applyNumberFormat="1" applyFont="1" applyFill="1" applyBorder="1" applyAlignment="1">
      <alignment horizontal="center" vertical="top"/>
    </xf>
    <xf numFmtId="167" fontId="12" fillId="0" borderId="0" xfId="0" applyNumberFormat="1" applyFont="1" applyFill="1" applyBorder="1" applyAlignment="1">
      <alignment horizontal="right" vertical="top"/>
    </xf>
    <xf numFmtId="1" fontId="12" fillId="0" borderId="0" xfId="0" applyNumberFormat="1" applyFont="1" applyFill="1" applyBorder="1" applyAlignment="1">
      <alignment horizontal="right" vertical="top"/>
    </xf>
    <xf numFmtId="1" fontId="0" fillId="7" borderId="0" xfId="0" applyNumberFormat="1" applyFill="1"/>
    <xf numFmtId="2" fontId="0" fillId="7" borderId="0" xfId="0" applyNumberFormat="1" applyFill="1"/>
    <xf numFmtId="0" fontId="8" fillId="7" borderId="0" xfId="0" applyFont="1" applyFill="1"/>
    <xf numFmtId="168" fontId="0" fillId="7" borderId="0" xfId="0" applyNumberFormat="1" applyFill="1"/>
    <xf numFmtId="0" fontId="0" fillId="3" borderId="0" xfId="0" applyFont="1" applyFill="1"/>
    <xf numFmtId="167" fontId="0" fillId="0" borderId="7" xfId="0" applyNumberFormat="1" applyFont="1" applyFill="1" applyBorder="1" applyAlignment="1">
      <alignment horizontal="right" vertical="top" wrapText="1"/>
    </xf>
    <xf numFmtId="166" fontId="2" fillId="3" borderId="0" xfId="1" applyNumberFormat="1" applyFont="1" applyFill="1"/>
    <xf numFmtId="0" fontId="0" fillId="7" borderId="0" xfId="0" applyFill="1" applyAlignment="1">
      <alignment wrapText="1"/>
    </xf>
    <xf numFmtId="0" fontId="0" fillId="7" borderId="0" xfId="0" quotePrefix="1" applyFill="1" applyAlignment="1">
      <alignment wrapText="1"/>
    </xf>
    <xf numFmtId="0" fontId="0" fillId="8" borderId="0" xfId="0" applyFill="1" applyAlignment="1">
      <alignment wrapText="1"/>
    </xf>
    <xf numFmtId="0" fontId="0" fillId="0" borderId="0" xfId="0" quotePrefix="1" applyAlignment="1">
      <alignment wrapText="1"/>
    </xf>
    <xf numFmtId="0" fontId="0" fillId="7" borderId="0" xfId="0" applyFill="1" applyAlignment="1">
      <alignment horizontal="center" vertical="top"/>
    </xf>
    <xf numFmtId="0" fontId="0" fillId="0" borderId="0" xfId="0" applyAlignment="1">
      <alignment horizontal="center" vertical="top"/>
    </xf>
    <xf numFmtId="0" fontId="4"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colors>
    <mruColors>
      <color rgb="FFFF7C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hartsheet" Target="chartsheets/sheet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calcChain" Target="calcChain.xml"/><Relationship Id="rId5" Type="http://schemas.openxmlformats.org/officeDocument/2006/relationships/chartsheet" Target="chartsheets/sheet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lineChart>
        <c:grouping val="standard"/>
        <c:varyColors val="0"/>
        <c:ser>
          <c:idx val="2"/>
          <c:order val="0"/>
          <c:tx>
            <c:strRef>
              <c:f>Doubling_Targets!$C$12</c:f>
              <c:strCache>
                <c:ptCount val="1"/>
                <c:pt idx="0">
                  <c:v>3% escalation factor</c:v>
                </c:pt>
              </c:strCache>
            </c:strRef>
          </c:tx>
          <c:spPr>
            <a:ln w="31750">
              <a:solidFill>
                <a:schemeClr val="accent1"/>
              </a:solidFill>
            </a:ln>
          </c:spPr>
          <c:marker>
            <c:symbol val="square"/>
            <c:size val="7"/>
            <c:spPr>
              <a:solidFill>
                <a:schemeClr val="accent1"/>
              </a:solidFill>
            </c:spPr>
          </c:marker>
          <c:dPt>
            <c:idx val="0"/>
            <c:bubble3D val="0"/>
          </c:dPt>
          <c:dPt>
            <c:idx val="1"/>
            <c:bubble3D val="0"/>
          </c:dPt>
          <c:dPt>
            <c:idx val="2"/>
            <c:bubble3D val="0"/>
          </c:dPt>
          <c:cat>
            <c:numRef>
              <c:f>Doubling_Targets!$F$1:$U$1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Doubling_Targets!$F$21:$U$21</c:f>
              <c:numCache>
                <c:formatCode>_(* #,##0_);_(* \(#,##0\);_(* "-"??_);_(@_)</c:formatCode>
                <c:ptCount val="16"/>
                <c:pt idx="0">
                  <c:v>7285.9600993478198</c:v>
                </c:pt>
                <c:pt idx="1">
                  <c:v>13463.505913580932</c:v>
                </c:pt>
                <c:pt idx="2">
                  <c:v>19600.315639582805</c:v>
                </c:pt>
                <c:pt idx="3">
                  <c:v>25108.513237948824</c:v>
                </c:pt>
                <c:pt idx="4">
                  <c:v>30811.382504735851</c:v>
                </c:pt>
                <c:pt idx="5">
                  <c:v>36017.745107556279</c:v>
                </c:pt>
                <c:pt idx="6">
                  <c:v>41034.238621295844</c:v>
                </c:pt>
                <c:pt idx="7">
                  <c:v>46044.164223844011</c:v>
                </c:pt>
                <c:pt idx="8">
                  <c:v>51285.586436948812</c:v>
                </c:pt>
                <c:pt idx="9">
                  <c:v>55958.760270054401</c:v>
                </c:pt>
                <c:pt idx="10">
                  <c:v>61121.654805789563</c:v>
                </c:pt>
                <c:pt idx="11">
                  <c:v>62955.304449963252</c:v>
                </c:pt>
                <c:pt idx="12">
                  <c:v>64843.963583462151</c:v>
                </c:pt>
                <c:pt idx="13">
                  <c:v>66789.282490966012</c:v>
                </c:pt>
                <c:pt idx="14">
                  <c:v>68792.960965695005</c:v>
                </c:pt>
                <c:pt idx="15">
                  <c:v>70856.74979466584</c:v>
                </c:pt>
              </c:numCache>
            </c:numRef>
          </c:val>
          <c:smooth val="0"/>
        </c:ser>
        <c:ser>
          <c:idx val="0"/>
          <c:order val="1"/>
          <c:tx>
            <c:strRef>
              <c:f>Doubling_Targets!$C$17</c:f>
              <c:strCache>
                <c:ptCount val="1"/>
                <c:pt idx="0">
                  <c:v>Growth rate corresponding to 2015-2025 trend</c:v>
                </c:pt>
              </c:strCache>
            </c:strRef>
          </c:tx>
          <c:spPr>
            <a:ln>
              <a:solidFill>
                <a:schemeClr val="tx2"/>
              </a:solidFill>
            </a:ln>
          </c:spPr>
          <c:marker>
            <c:spPr>
              <a:solidFill>
                <a:schemeClr val="tx2"/>
              </a:solidFill>
              <a:ln>
                <a:solidFill>
                  <a:schemeClr val="tx2"/>
                </a:solidFill>
              </a:ln>
            </c:spPr>
          </c:marker>
          <c:val>
            <c:numRef>
              <c:f>Doubling_Targets!$F$23:$U$23</c:f>
              <c:numCache>
                <c:formatCode>_(* #,##0_);_(* \(#,##0\);_(* "-"??_);_(@_)</c:formatCode>
                <c:ptCount val="16"/>
                <c:pt idx="0">
                  <c:v>7285.9600993478198</c:v>
                </c:pt>
                <c:pt idx="1">
                  <c:v>13463.505913580932</c:v>
                </c:pt>
                <c:pt idx="2">
                  <c:v>19600.315639582805</c:v>
                </c:pt>
                <c:pt idx="3">
                  <c:v>25108.513237948824</c:v>
                </c:pt>
                <c:pt idx="4">
                  <c:v>30811.382504735851</c:v>
                </c:pt>
                <c:pt idx="5">
                  <c:v>36017.745107556279</c:v>
                </c:pt>
                <c:pt idx="6">
                  <c:v>41034.238621295844</c:v>
                </c:pt>
                <c:pt idx="7">
                  <c:v>46044.164223844011</c:v>
                </c:pt>
                <c:pt idx="8">
                  <c:v>51285.586436948812</c:v>
                </c:pt>
                <c:pt idx="9">
                  <c:v>55958.760270054401</c:v>
                </c:pt>
                <c:pt idx="10">
                  <c:v>61121.654805789563</c:v>
                </c:pt>
                <c:pt idx="11">
                  <c:v>67228.863974893</c:v>
                </c:pt>
                <c:pt idx="12">
                  <c:v>72558.949987970293</c:v>
                </c:pt>
                <c:pt idx="13">
                  <c:v>77889.036001048051</c:v>
                </c:pt>
                <c:pt idx="14">
                  <c:v>83219.122014126275</c:v>
                </c:pt>
                <c:pt idx="15">
                  <c:v>88549.208027203102</c:v>
                </c:pt>
              </c:numCache>
            </c:numRef>
          </c:val>
          <c:smooth val="0"/>
        </c:ser>
        <c:dLbls>
          <c:showLegendKey val="0"/>
          <c:showVal val="0"/>
          <c:showCatName val="0"/>
          <c:showSerName val="0"/>
          <c:showPercent val="0"/>
          <c:showBubbleSize val="0"/>
        </c:dLbls>
        <c:marker val="1"/>
        <c:smooth val="0"/>
        <c:axId val="90534272"/>
        <c:axId val="90536192"/>
      </c:lineChart>
      <c:catAx>
        <c:axId val="90534272"/>
        <c:scaling>
          <c:orientation val="minMax"/>
        </c:scaling>
        <c:delete val="0"/>
        <c:axPos val="b"/>
        <c:numFmt formatCode="General" sourceLinked="1"/>
        <c:majorTickMark val="none"/>
        <c:minorTickMark val="none"/>
        <c:tickLblPos val="nextTo"/>
        <c:crossAx val="90536192"/>
        <c:crosses val="autoZero"/>
        <c:auto val="1"/>
        <c:lblAlgn val="ctr"/>
        <c:lblOffset val="100"/>
        <c:noMultiLvlLbl val="0"/>
      </c:catAx>
      <c:valAx>
        <c:axId val="90536192"/>
        <c:scaling>
          <c:orientation val="minMax"/>
        </c:scaling>
        <c:delete val="0"/>
        <c:axPos val="l"/>
        <c:majorGridlines/>
        <c:numFmt formatCode="_(* #,##0_);_(* \(#,##0\);_(* &quot;-&quot;??_);_(@_)" sourceLinked="1"/>
        <c:majorTickMark val="none"/>
        <c:minorTickMark val="none"/>
        <c:tickLblPos val="nextTo"/>
        <c:spPr>
          <a:ln w="9525">
            <a:noFill/>
          </a:ln>
        </c:spPr>
        <c:crossAx val="90534272"/>
        <c:crosses val="autoZero"/>
        <c:crossBetween val="midCat"/>
      </c:valAx>
    </c:plotArea>
    <c:legend>
      <c:legendPos val="b"/>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lineChart>
        <c:grouping val="standard"/>
        <c:varyColors val="0"/>
        <c:ser>
          <c:idx val="2"/>
          <c:order val="0"/>
          <c:tx>
            <c:strRef>
              <c:f>Doubling_Targets!$C$12</c:f>
              <c:strCache>
                <c:ptCount val="1"/>
                <c:pt idx="0">
                  <c:v>3% escalation factor</c:v>
                </c:pt>
              </c:strCache>
            </c:strRef>
          </c:tx>
          <c:dPt>
            <c:idx val="0"/>
            <c:bubble3D val="0"/>
          </c:dPt>
          <c:dPt>
            <c:idx val="1"/>
            <c:bubble3D val="0"/>
          </c:dPt>
          <c:dPt>
            <c:idx val="2"/>
            <c:bubble3D val="0"/>
          </c:dPt>
          <c:cat>
            <c:numRef>
              <c:f>Doubling_Targets!$F$1:$U$1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Doubling_Targets!$F$22:$U$22</c:f>
              <c:numCache>
                <c:formatCode>_(* #,##0_);_(* \(#,##0\);_(* "-"??_);_(@_)</c:formatCode>
                <c:ptCount val="16"/>
                <c:pt idx="0">
                  <c:v>42.298721957172511</c:v>
                </c:pt>
                <c:pt idx="1">
                  <c:v>99.339435445673558</c:v>
                </c:pt>
                <c:pt idx="2">
                  <c:v>155.86046230733939</c:v>
                </c:pt>
                <c:pt idx="3">
                  <c:v>228.4388924086461</c:v>
                </c:pt>
                <c:pt idx="4">
                  <c:v>308.6947012540291</c:v>
                </c:pt>
                <c:pt idx="5">
                  <c:v>385.2329816051888</c:v>
                </c:pt>
                <c:pt idx="6">
                  <c:v>469.16431235884301</c:v>
                </c:pt>
                <c:pt idx="7">
                  <c:v>554.8396602966377</c:v>
                </c:pt>
                <c:pt idx="8">
                  <c:v>641.4557924806337</c:v>
                </c:pt>
                <c:pt idx="9">
                  <c:v>730.76247984448094</c:v>
                </c:pt>
                <c:pt idx="10">
                  <c:v>832.74401561853074</c:v>
                </c:pt>
                <c:pt idx="11">
                  <c:v>857.72633608708668</c:v>
                </c:pt>
                <c:pt idx="12">
                  <c:v>883.45812616969931</c:v>
                </c:pt>
                <c:pt idx="13">
                  <c:v>909.96186995479036</c:v>
                </c:pt>
                <c:pt idx="14">
                  <c:v>937.26072605343404</c:v>
                </c:pt>
                <c:pt idx="15">
                  <c:v>965.37854783503712</c:v>
                </c:pt>
              </c:numCache>
            </c:numRef>
          </c:val>
          <c:smooth val="0"/>
        </c:ser>
        <c:ser>
          <c:idx val="0"/>
          <c:order val="1"/>
          <c:tx>
            <c:strRef>
              <c:f>Doubling_Targets!$C$16</c:f>
              <c:strCache>
                <c:ptCount val="1"/>
                <c:pt idx="0">
                  <c:v>Growth rate corresponding to 2015-2025 trend</c:v>
                </c:pt>
              </c:strCache>
            </c:strRef>
          </c:tx>
          <c:val>
            <c:numRef>
              <c:f>Doubling_Targets!$F$24:$U$24</c:f>
              <c:numCache>
                <c:formatCode>_(* #,##0_);_(* \(#,##0\);_(* "-"??_);_(@_)</c:formatCode>
                <c:ptCount val="16"/>
                <c:pt idx="0">
                  <c:v>42.298721957172511</c:v>
                </c:pt>
                <c:pt idx="1">
                  <c:v>99.339435445673558</c:v>
                </c:pt>
                <c:pt idx="2">
                  <c:v>155.86046230733939</c:v>
                </c:pt>
                <c:pt idx="3">
                  <c:v>228.4388924086461</c:v>
                </c:pt>
                <c:pt idx="4">
                  <c:v>308.6947012540291</c:v>
                </c:pt>
                <c:pt idx="5">
                  <c:v>385.2329816051888</c:v>
                </c:pt>
                <c:pt idx="6">
                  <c:v>469.16431235884301</c:v>
                </c:pt>
                <c:pt idx="7">
                  <c:v>554.8396602966377</c:v>
                </c:pt>
                <c:pt idx="8">
                  <c:v>641.4557924806337</c:v>
                </c:pt>
                <c:pt idx="9">
                  <c:v>730.76247984448094</c:v>
                </c:pt>
                <c:pt idx="10">
                  <c:v>832.74401561853074</c:v>
                </c:pt>
                <c:pt idx="11">
                  <c:v>881.60153868715861</c:v>
                </c:pt>
                <c:pt idx="12">
                  <c:v>961.12859126264811</c:v>
                </c:pt>
                <c:pt idx="13">
                  <c:v>1040.6556438381085</c:v>
                </c:pt>
                <c:pt idx="14">
                  <c:v>1120.182696413598</c:v>
                </c:pt>
                <c:pt idx="15">
                  <c:v>1199.7097489890584</c:v>
                </c:pt>
              </c:numCache>
            </c:numRef>
          </c:val>
          <c:smooth val="0"/>
        </c:ser>
        <c:dLbls>
          <c:showLegendKey val="0"/>
          <c:showVal val="0"/>
          <c:showCatName val="0"/>
          <c:showSerName val="0"/>
          <c:showPercent val="0"/>
          <c:showBubbleSize val="0"/>
        </c:dLbls>
        <c:marker val="1"/>
        <c:smooth val="0"/>
        <c:axId val="28052480"/>
        <c:axId val="28054272"/>
      </c:lineChart>
      <c:catAx>
        <c:axId val="28052480"/>
        <c:scaling>
          <c:orientation val="minMax"/>
        </c:scaling>
        <c:delete val="0"/>
        <c:axPos val="b"/>
        <c:numFmt formatCode="General" sourceLinked="1"/>
        <c:majorTickMark val="none"/>
        <c:minorTickMark val="none"/>
        <c:tickLblPos val="nextTo"/>
        <c:crossAx val="28054272"/>
        <c:crosses val="autoZero"/>
        <c:auto val="1"/>
        <c:lblAlgn val="ctr"/>
        <c:lblOffset val="100"/>
        <c:noMultiLvlLbl val="0"/>
      </c:catAx>
      <c:valAx>
        <c:axId val="28054272"/>
        <c:scaling>
          <c:orientation val="minMax"/>
        </c:scaling>
        <c:delete val="0"/>
        <c:axPos val="l"/>
        <c:majorGridlines/>
        <c:numFmt formatCode="_(* #,##0_);_(* \(#,##0\);_(* &quot;-&quot;??_);_(@_)" sourceLinked="1"/>
        <c:majorTickMark val="none"/>
        <c:minorTickMark val="none"/>
        <c:tickLblPos val="nextTo"/>
        <c:spPr>
          <a:ln w="9525">
            <a:noFill/>
          </a:ln>
        </c:spPr>
        <c:crossAx val="28052480"/>
        <c:crosses val="autoZero"/>
        <c:crossBetween val="midCat"/>
      </c:valAx>
    </c:plotArea>
    <c:legend>
      <c:legendPos val="b"/>
      <c:overlay val="0"/>
    </c:legend>
    <c:plotVisOnly val="1"/>
    <c:dispBlanksAs val="gap"/>
    <c:showDLblsOverMax val="0"/>
  </c:char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Doubling_Targets!$B$28:$C$28</c:f>
              <c:strCache>
                <c:ptCount val="1"/>
                <c:pt idx="0">
                  <c:v>Doubled 2014 AAEE+2013 POU - Electric Energy w/ 3% escalation for 2025-2030</c:v>
                </c:pt>
              </c:strCache>
            </c:strRef>
          </c:tx>
          <c:marker>
            <c:symbol val="diamond"/>
            <c:size val="7"/>
            <c:spPr>
              <a:solidFill>
                <a:schemeClr val="accent1"/>
              </a:solidFill>
            </c:spPr>
          </c:marker>
          <c:dPt>
            <c:idx val="0"/>
            <c:marker>
              <c:symbol val="none"/>
            </c:marker>
            <c:bubble3D val="0"/>
          </c:dPt>
          <c:dPt>
            <c:idx val="1"/>
            <c:marker>
              <c:symbol val="none"/>
            </c:marker>
            <c:bubble3D val="0"/>
          </c:dPt>
          <c:dPt>
            <c:idx val="2"/>
            <c:marker>
              <c:symbol val="none"/>
            </c:marker>
            <c:bubble3D val="0"/>
          </c:dPt>
          <c:cat>
            <c:numRef>
              <c:f>Doubling_Targets!$F$1:$U$1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Doubling_Targets!$F$28:$U$28</c:f>
              <c:numCache>
                <c:formatCode>0.000</c:formatCode>
                <c:ptCount val="16"/>
                <c:pt idx="0">
                  <c:v>2.4866981819074107E-2</c:v>
                </c:pt>
                <c:pt idx="1">
                  <c:v>4.5950945683051712E-2</c:v>
                </c:pt>
                <c:pt idx="2">
                  <c:v>6.6895877277896115E-2</c:v>
                </c:pt>
                <c:pt idx="3">
                  <c:v>8.5695355681119328E-2</c:v>
                </c:pt>
                <c:pt idx="4">
                  <c:v>0.10515924848866345</c:v>
                </c:pt>
                <c:pt idx="5">
                  <c:v>0.12292856405208957</c:v>
                </c:pt>
                <c:pt idx="6">
                  <c:v>0.1400498564144827</c:v>
                </c:pt>
                <c:pt idx="7">
                  <c:v>0.1571487324959796</c:v>
                </c:pt>
                <c:pt idx="8">
                  <c:v>0.17503770650930631</c:v>
                </c:pt>
                <c:pt idx="9">
                  <c:v>0.19098724880169565</c:v>
                </c:pt>
                <c:pt idx="10">
                  <c:v>0.20860820785215978</c:v>
                </c:pt>
                <c:pt idx="11">
                  <c:v>0.21486645408772456</c:v>
                </c:pt>
                <c:pt idx="12">
                  <c:v>0.2213124477103563</c:v>
                </c:pt>
                <c:pt idx="13">
                  <c:v>0.22795182114166698</c:v>
                </c:pt>
                <c:pt idx="14">
                  <c:v>0.23479037577591702</c:v>
                </c:pt>
                <c:pt idx="15">
                  <c:v>0.24183408704919448</c:v>
                </c:pt>
              </c:numCache>
            </c:numRef>
          </c:val>
          <c:smooth val="0"/>
        </c:ser>
        <c:ser>
          <c:idx val="3"/>
          <c:order val="1"/>
          <c:tx>
            <c:strRef>
              <c:f>Doubling_Targets!$B$30:$C$30</c:f>
              <c:strCache>
                <c:ptCount val="1"/>
                <c:pt idx="0">
                  <c:v>Doubled 2014 AAEE+2013 POU - Electric Energy w/ linear trend for 2025-2030</c:v>
                </c:pt>
              </c:strCache>
            </c:strRef>
          </c:tx>
          <c:spPr>
            <a:ln>
              <a:solidFill>
                <a:schemeClr val="tx2"/>
              </a:solidFill>
            </a:ln>
          </c:spPr>
          <c:marker>
            <c:symbol val="x"/>
            <c:size val="5"/>
            <c:spPr>
              <a:solidFill>
                <a:schemeClr val="tx2"/>
              </a:solidFill>
              <a:ln>
                <a:solidFill>
                  <a:schemeClr val="tx2"/>
                </a:solidFill>
              </a:ln>
            </c:spPr>
          </c:marker>
          <c:val>
            <c:numRef>
              <c:f>Doubling_Targets!$F$30:$U$30</c:f>
              <c:numCache>
                <c:formatCode>0.000</c:formatCode>
                <c:ptCount val="16"/>
                <c:pt idx="0">
                  <c:v>2.4866981819074107E-2</c:v>
                </c:pt>
                <c:pt idx="1">
                  <c:v>4.5950945683051712E-2</c:v>
                </c:pt>
                <c:pt idx="2">
                  <c:v>6.6895877277896115E-2</c:v>
                </c:pt>
                <c:pt idx="3">
                  <c:v>8.5695355681119328E-2</c:v>
                </c:pt>
                <c:pt idx="4">
                  <c:v>0.10515924848866345</c:v>
                </c:pt>
                <c:pt idx="5">
                  <c:v>0.12292856405208957</c:v>
                </c:pt>
                <c:pt idx="6">
                  <c:v>0.1400498564144827</c:v>
                </c:pt>
                <c:pt idx="7">
                  <c:v>0.1571487324959796</c:v>
                </c:pt>
                <c:pt idx="8">
                  <c:v>0.17503770650930631</c:v>
                </c:pt>
                <c:pt idx="9">
                  <c:v>0.19098724880169565</c:v>
                </c:pt>
                <c:pt idx="10">
                  <c:v>0.20860820785215978</c:v>
                </c:pt>
                <c:pt idx="11">
                  <c:v>0.22945211274630981</c:v>
                </c:pt>
                <c:pt idx="12">
                  <c:v>0.24764369630894259</c:v>
                </c:pt>
                <c:pt idx="13">
                  <c:v>0.26583527987157701</c:v>
                </c:pt>
                <c:pt idx="14">
                  <c:v>0.28402686343421296</c:v>
                </c:pt>
                <c:pt idx="15">
                  <c:v>0.30221844699684414</c:v>
                </c:pt>
              </c:numCache>
            </c:numRef>
          </c:val>
          <c:smooth val="0"/>
        </c:ser>
        <c:ser>
          <c:idx val="1"/>
          <c:order val="2"/>
          <c:tx>
            <c:strRef>
              <c:f>Doubling_Targets!$B$32:$C$32</c:f>
              <c:strCache>
                <c:ptCount val="1"/>
                <c:pt idx="0">
                  <c:v>Doubled 2014 AAEE+2013 POU - Natural Gas w/ 3% escalation for 2025-2030</c:v>
                </c:pt>
              </c:strCache>
            </c:strRef>
          </c:tx>
          <c:marker>
            <c:symbol val="diamond"/>
            <c:size val="7"/>
          </c:marker>
          <c:dPt>
            <c:idx val="0"/>
            <c:marker>
              <c:symbol val="none"/>
            </c:marker>
            <c:bubble3D val="0"/>
          </c:dPt>
          <c:dPt>
            <c:idx val="1"/>
            <c:marker>
              <c:symbol val="none"/>
            </c:marker>
            <c:bubble3D val="0"/>
          </c:dPt>
          <c:dPt>
            <c:idx val="2"/>
            <c:marker>
              <c:symbol val="none"/>
            </c:marker>
            <c:bubble3D val="0"/>
          </c:dPt>
          <c:cat>
            <c:numRef>
              <c:f>Doubling_Targets!$F$1:$U$1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Doubling_Targets!$F$32:$U$32</c:f>
              <c:numCache>
                <c:formatCode>0.000</c:formatCode>
                <c:ptCount val="16"/>
                <c:pt idx="0">
                  <c:v>4.2298721957172505E-3</c:v>
                </c:pt>
                <c:pt idx="1">
                  <c:v>9.9339435445673554E-3</c:v>
                </c:pt>
                <c:pt idx="2">
                  <c:v>1.5586046230733938E-2</c:v>
                </c:pt>
                <c:pt idx="3">
                  <c:v>2.2843889240864609E-2</c:v>
                </c:pt>
                <c:pt idx="4">
                  <c:v>3.086947012540291E-2</c:v>
                </c:pt>
                <c:pt idx="5">
                  <c:v>3.852329816051888E-2</c:v>
                </c:pt>
                <c:pt idx="6">
                  <c:v>4.69164312358843E-2</c:v>
                </c:pt>
                <c:pt idx="7">
                  <c:v>5.5483966029663774E-2</c:v>
                </c:pt>
                <c:pt idx="8">
                  <c:v>6.414557924806337E-2</c:v>
                </c:pt>
                <c:pt idx="9">
                  <c:v>7.3076247984448089E-2</c:v>
                </c:pt>
                <c:pt idx="10">
                  <c:v>8.3274401561853076E-2</c:v>
                </c:pt>
                <c:pt idx="11">
                  <c:v>8.5772633608708668E-2</c:v>
                </c:pt>
                <c:pt idx="12">
                  <c:v>8.8345812616969929E-2</c:v>
                </c:pt>
                <c:pt idx="13">
                  <c:v>9.0996186995479039E-2</c:v>
                </c:pt>
                <c:pt idx="14">
                  <c:v>9.3726072605343408E-2</c:v>
                </c:pt>
                <c:pt idx="15">
                  <c:v>9.6537854783503713E-2</c:v>
                </c:pt>
              </c:numCache>
            </c:numRef>
          </c:val>
          <c:smooth val="0"/>
        </c:ser>
        <c:ser>
          <c:idx val="4"/>
          <c:order val="3"/>
          <c:tx>
            <c:strRef>
              <c:f>Doubling_Targets!$B$34:$C$34</c:f>
              <c:strCache>
                <c:ptCount val="1"/>
                <c:pt idx="0">
                  <c:v>Doubled 2014 AAEE+2013 POU - Natural Gas w/ linear trend for 2025-2030</c:v>
                </c:pt>
              </c:strCache>
            </c:strRef>
          </c:tx>
          <c:spPr>
            <a:ln>
              <a:solidFill>
                <a:schemeClr val="accent2">
                  <a:lumMod val="75000"/>
                </a:schemeClr>
              </a:solidFill>
            </a:ln>
          </c:spPr>
          <c:marker>
            <c:symbol val="star"/>
            <c:size val="6"/>
            <c:spPr>
              <a:solidFill>
                <a:schemeClr val="accent2">
                  <a:lumMod val="75000"/>
                </a:schemeClr>
              </a:solidFill>
              <a:ln>
                <a:solidFill>
                  <a:schemeClr val="accent2">
                    <a:lumMod val="75000"/>
                  </a:schemeClr>
                </a:solidFill>
              </a:ln>
            </c:spPr>
          </c:marker>
          <c:val>
            <c:numRef>
              <c:f>Doubling_Targets!$F$34:$U$34</c:f>
              <c:numCache>
                <c:formatCode>0.000</c:formatCode>
                <c:ptCount val="16"/>
                <c:pt idx="0">
                  <c:v>4.2298721957172505E-3</c:v>
                </c:pt>
                <c:pt idx="1">
                  <c:v>9.9339435445673554E-3</c:v>
                </c:pt>
                <c:pt idx="2">
                  <c:v>1.5586046230733938E-2</c:v>
                </c:pt>
                <c:pt idx="3">
                  <c:v>2.2843889240864609E-2</c:v>
                </c:pt>
                <c:pt idx="4">
                  <c:v>3.086947012540291E-2</c:v>
                </c:pt>
                <c:pt idx="5">
                  <c:v>3.852329816051888E-2</c:v>
                </c:pt>
                <c:pt idx="6">
                  <c:v>4.69164312358843E-2</c:v>
                </c:pt>
                <c:pt idx="7">
                  <c:v>5.5483966029663774E-2</c:v>
                </c:pt>
                <c:pt idx="8">
                  <c:v>6.414557924806337E-2</c:v>
                </c:pt>
                <c:pt idx="9">
                  <c:v>7.3076247984448089E-2</c:v>
                </c:pt>
                <c:pt idx="10">
                  <c:v>8.3274401561853076E-2</c:v>
                </c:pt>
                <c:pt idx="11">
                  <c:v>8.8160153868715868E-2</c:v>
                </c:pt>
                <c:pt idx="12">
                  <c:v>9.6112859126264813E-2</c:v>
                </c:pt>
                <c:pt idx="13">
                  <c:v>0.10406556438381084</c:v>
                </c:pt>
                <c:pt idx="14">
                  <c:v>0.1120182696413598</c:v>
                </c:pt>
                <c:pt idx="15">
                  <c:v>0.11997097489890585</c:v>
                </c:pt>
              </c:numCache>
            </c:numRef>
          </c:val>
          <c:smooth val="0"/>
        </c:ser>
        <c:ser>
          <c:idx val="2"/>
          <c:order val="4"/>
          <c:tx>
            <c:strRef>
              <c:f>Doubling_Targets!$B$36:$C$36</c:f>
              <c:strCache>
                <c:ptCount val="1"/>
                <c:pt idx="0">
                  <c:v>Combined - Electricity and Natural Gas w/ 3% escalation for 2025-2030</c:v>
                </c:pt>
              </c:strCache>
            </c:strRef>
          </c:tx>
          <c:spPr>
            <a:ln>
              <a:solidFill>
                <a:schemeClr val="tx1"/>
              </a:solidFill>
              <a:prstDash val="dash"/>
            </a:ln>
          </c:spPr>
          <c:marker>
            <c:symbol val="diamond"/>
            <c:size val="7"/>
            <c:spPr>
              <a:solidFill>
                <a:schemeClr val="tx1"/>
              </a:solidFill>
            </c:spPr>
          </c:marker>
          <c:dPt>
            <c:idx val="0"/>
            <c:marker>
              <c:symbol val="none"/>
            </c:marker>
            <c:bubble3D val="0"/>
          </c:dPt>
          <c:dPt>
            <c:idx val="1"/>
            <c:marker>
              <c:symbol val="none"/>
            </c:marker>
            <c:bubble3D val="0"/>
          </c:dPt>
          <c:dPt>
            <c:idx val="2"/>
            <c:marker>
              <c:symbol val="none"/>
            </c:marker>
            <c:bubble3D val="0"/>
          </c:dPt>
          <c:dLbls>
            <c:dLbl>
              <c:idx val="15"/>
              <c:layout>
                <c:manualLayout>
                  <c:x val="-5.8571426759601499E-3"/>
                  <c:y val="-3.2275521129744897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Doubling_Targets!$F$1:$U$1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Doubling_Targets!$F$36:$U$36</c:f>
              <c:numCache>
                <c:formatCode>0.000</c:formatCode>
                <c:ptCount val="16"/>
                <c:pt idx="0">
                  <c:v>2.9096854014791357E-2</c:v>
                </c:pt>
                <c:pt idx="1">
                  <c:v>5.588488922761907E-2</c:v>
                </c:pt>
                <c:pt idx="2">
                  <c:v>8.2481923508630053E-2</c:v>
                </c:pt>
                <c:pt idx="3">
                  <c:v>0.10853924492198394</c:v>
                </c:pt>
                <c:pt idx="4">
                  <c:v>0.13602871861406637</c:v>
                </c:pt>
                <c:pt idx="5">
                  <c:v>0.16145186221260846</c:v>
                </c:pt>
                <c:pt idx="6">
                  <c:v>0.18696628765036699</c:v>
                </c:pt>
                <c:pt idx="7">
                  <c:v>0.21263269852564337</c:v>
                </c:pt>
                <c:pt idx="8">
                  <c:v>0.23918328575736969</c:v>
                </c:pt>
                <c:pt idx="9">
                  <c:v>0.26406349678614371</c:v>
                </c:pt>
                <c:pt idx="10">
                  <c:v>0.29188260941401284</c:v>
                </c:pt>
                <c:pt idx="11">
                  <c:v>0.30063908769643322</c:v>
                </c:pt>
                <c:pt idx="12">
                  <c:v>0.30965826032732624</c:v>
                </c:pt>
                <c:pt idx="13">
                  <c:v>0.31894800813714602</c:v>
                </c:pt>
                <c:pt idx="14">
                  <c:v>0.32851644838126043</c:v>
                </c:pt>
                <c:pt idx="15">
                  <c:v>0.3383719418326982</c:v>
                </c:pt>
              </c:numCache>
            </c:numRef>
          </c:val>
          <c:smooth val="0"/>
        </c:ser>
        <c:ser>
          <c:idx val="5"/>
          <c:order val="5"/>
          <c:tx>
            <c:strRef>
              <c:f>Doubling_Targets!$B$37:$C$37</c:f>
              <c:strCache>
                <c:ptCount val="1"/>
                <c:pt idx="0">
                  <c:v>Combined - Electricity and Natural Gas w/ linear trend for 2025-2030</c:v>
                </c:pt>
              </c:strCache>
            </c:strRef>
          </c:tx>
          <c:spPr>
            <a:ln>
              <a:solidFill>
                <a:schemeClr val="tx1">
                  <a:lumMod val="65000"/>
                  <a:lumOff val="35000"/>
                </a:schemeClr>
              </a:solidFill>
              <a:prstDash val="sysDash"/>
            </a:ln>
          </c:spPr>
          <c:marker>
            <c:symbol val="square"/>
            <c:size val="6"/>
            <c:spPr>
              <a:solidFill>
                <a:schemeClr val="tx1">
                  <a:lumMod val="65000"/>
                  <a:lumOff val="35000"/>
                </a:schemeClr>
              </a:solidFill>
              <a:ln>
                <a:solidFill>
                  <a:schemeClr val="tx1">
                    <a:lumMod val="65000"/>
                    <a:lumOff val="35000"/>
                  </a:schemeClr>
                </a:solidFill>
                <a:prstDash val="sysDash"/>
              </a:ln>
            </c:spPr>
          </c:marker>
          <c:dLbls>
            <c:dLbl>
              <c:idx val="15"/>
              <c:layout>
                <c:manualLayout>
                  <c:x val="-5.8571426759601499E-3"/>
                  <c:y val="-2.42066408473087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Doubling_Targets!$F$37:$U$37</c:f>
              <c:numCache>
                <c:formatCode>0.000</c:formatCode>
                <c:ptCount val="16"/>
                <c:pt idx="0">
                  <c:v>2.9096854014791357E-2</c:v>
                </c:pt>
                <c:pt idx="1">
                  <c:v>5.588488922761907E-2</c:v>
                </c:pt>
                <c:pt idx="2">
                  <c:v>8.2481923508630053E-2</c:v>
                </c:pt>
                <c:pt idx="3">
                  <c:v>0.10853924492198394</c:v>
                </c:pt>
                <c:pt idx="4">
                  <c:v>0.13602871861406637</c:v>
                </c:pt>
                <c:pt idx="5">
                  <c:v>0.16145186221260846</c:v>
                </c:pt>
                <c:pt idx="6">
                  <c:v>0.18696628765036699</c:v>
                </c:pt>
                <c:pt idx="7">
                  <c:v>0.21263269852564337</c:v>
                </c:pt>
                <c:pt idx="8">
                  <c:v>0.23918328575736969</c:v>
                </c:pt>
                <c:pt idx="9">
                  <c:v>0.26406349678614371</c:v>
                </c:pt>
                <c:pt idx="10">
                  <c:v>0.29188260941401284</c:v>
                </c:pt>
                <c:pt idx="11">
                  <c:v>0.31761226661502567</c:v>
                </c:pt>
                <c:pt idx="12">
                  <c:v>0.34375655543520739</c:v>
                </c:pt>
                <c:pt idx="13">
                  <c:v>0.36990084425538783</c:v>
                </c:pt>
                <c:pt idx="14">
                  <c:v>0.39604513307557276</c:v>
                </c:pt>
                <c:pt idx="15">
                  <c:v>0.42218942189574998</c:v>
                </c:pt>
              </c:numCache>
            </c:numRef>
          </c:val>
          <c:smooth val="0"/>
        </c:ser>
        <c:dLbls>
          <c:showLegendKey val="0"/>
          <c:showVal val="0"/>
          <c:showCatName val="0"/>
          <c:showSerName val="0"/>
          <c:showPercent val="0"/>
          <c:showBubbleSize val="0"/>
        </c:dLbls>
        <c:marker val="1"/>
        <c:smooth val="0"/>
        <c:axId val="28477312"/>
        <c:axId val="28478848"/>
      </c:lineChart>
      <c:catAx>
        <c:axId val="28477312"/>
        <c:scaling>
          <c:orientation val="minMax"/>
        </c:scaling>
        <c:delete val="0"/>
        <c:axPos val="b"/>
        <c:numFmt formatCode="General" sourceLinked="1"/>
        <c:majorTickMark val="out"/>
        <c:minorTickMark val="none"/>
        <c:tickLblPos val="nextTo"/>
        <c:crossAx val="28478848"/>
        <c:crosses val="autoZero"/>
        <c:auto val="1"/>
        <c:lblAlgn val="ctr"/>
        <c:lblOffset val="100"/>
        <c:noMultiLvlLbl val="0"/>
      </c:catAx>
      <c:valAx>
        <c:axId val="28478848"/>
        <c:scaling>
          <c:orientation val="minMax"/>
        </c:scaling>
        <c:delete val="0"/>
        <c:axPos val="l"/>
        <c:majorGridlines/>
        <c:title>
          <c:tx>
            <c:rich>
              <a:bodyPr rot="-5400000" vert="horz"/>
              <a:lstStyle/>
              <a:p>
                <a:pPr>
                  <a:defRPr sz="1200"/>
                </a:pPr>
                <a:r>
                  <a:rPr lang="en-US" sz="1200"/>
                  <a:t>Energy Savings (Quad BTU)</a:t>
                </a:r>
              </a:p>
            </c:rich>
          </c:tx>
          <c:overlay val="0"/>
        </c:title>
        <c:numFmt formatCode="0.000" sourceLinked="1"/>
        <c:majorTickMark val="out"/>
        <c:minorTickMark val="none"/>
        <c:tickLblPos val="nextTo"/>
        <c:crossAx val="28477312"/>
        <c:crosses val="autoZero"/>
        <c:crossBetween val="midCat"/>
      </c:valAx>
    </c:plotArea>
    <c:legend>
      <c:legendPos val="b"/>
      <c:overlay val="0"/>
      <c:txPr>
        <a:bodyPr/>
        <a:lstStyle/>
        <a:p>
          <a:pPr>
            <a:defRPr sz="11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sheetPr>
    <tabColor theme="3" tint="0.59999389629810485"/>
  </sheetPr>
  <sheetViews>
    <sheetView tabSelected="1" zoomScale="68" workbookViewId="0" zoomToFit="1"/>
  </sheetViews>
  <pageMargins left="0.7" right="0.7" top="0.75" bottom="0.75" header="0.3" footer="0.3"/>
  <pageSetup orientation="landscape" r:id="rId1"/>
  <headerFooter>
    <oddHeader>&amp;CStatewide Electricity Savings Doubled</oddHeader>
    <oddFooter>&amp;C&amp;P</oddFooter>
  </headerFooter>
  <drawing r:id="rId2"/>
</chartsheet>
</file>

<file path=xl/chartsheets/sheet2.xml><?xml version="1.0" encoding="utf-8"?>
<chartsheet xmlns="http://schemas.openxmlformats.org/spreadsheetml/2006/main" xmlns:r="http://schemas.openxmlformats.org/officeDocument/2006/relationships">
  <sheetPr>
    <tabColor theme="3" tint="0.59999389629810485"/>
  </sheetPr>
  <sheetViews>
    <sheetView tabSelected="1" zoomScale="68" workbookViewId="0" zoomToFit="1"/>
  </sheetViews>
  <pageMargins left="0.7" right="0.7" top="0.75" bottom="0.75" header="0.3" footer="0.3"/>
  <pageSetup orientation="landscape" r:id="rId1"/>
  <headerFooter>
    <oddHeader>&amp;CStatewide Natural Gas Savings Doubled</oddHeader>
    <oddFooter>&amp;C&amp;P</oddFooter>
  </headerFooter>
  <drawing r:id="rId2"/>
</chartsheet>
</file>

<file path=xl/chartsheets/sheet3.xml><?xml version="1.0" encoding="utf-8"?>
<chartsheet xmlns="http://schemas.openxmlformats.org/spreadsheetml/2006/main" xmlns:r="http://schemas.openxmlformats.org/officeDocument/2006/relationships">
  <sheetPr>
    <tabColor theme="3" tint="0.59999389629810485"/>
  </sheetPr>
  <sheetViews>
    <sheetView tabSelected="1" zoomScale="68" workbookViewId="0" zoomToFit="1"/>
  </sheetViews>
  <pageMargins left="0.7" right="0.7" top="0.75" bottom="0.75" header="0.3" footer="0.3"/>
  <pageSetup orientation="landscape" r:id="rId1"/>
  <headerFooter>
    <oddHeader>&amp;CStatewide Site BTU Savings Doubled</oddHeader>
    <oddFooter>&amp;C&amp;P</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71034" cy="628978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1034" cy="628978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84559" cy="630330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tabSelected="1" view="pageLayout" workbookViewId="0">
      <selection activeCell="A24" sqref="A24"/>
    </sheetView>
  </sheetViews>
  <sheetFormatPr defaultColWidth="8.85546875" defaultRowHeight="15" x14ac:dyDescent="0.25"/>
  <cols>
    <col min="1" max="1" width="3.7109375" customWidth="1"/>
    <col min="2" max="2" width="3.85546875" style="74" customWidth="1"/>
    <col min="3" max="3" width="100.7109375" customWidth="1"/>
  </cols>
  <sheetData>
    <row r="1" spans="1:3" x14ac:dyDescent="0.25">
      <c r="A1" s="32">
        <v>1</v>
      </c>
      <c r="B1" s="73"/>
      <c r="C1" s="33" t="s">
        <v>12</v>
      </c>
    </row>
    <row r="2" spans="1:3" ht="183" customHeight="1" x14ac:dyDescent="0.25">
      <c r="C2" s="6" t="s">
        <v>122</v>
      </c>
    </row>
    <row r="3" spans="1:3" x14ac:dyDescent="0.25">
      <c r="C3" s="6"/>
    </row>
    <row r="4" spans="1:3" x14ac:dyDescent="0.25">
      <c r="A4" s="32">
        <v>2</v>
      </c>
      <c r="B4" s="73"/>
      <c r="C4" s="39" t="s">
        <v>13</v>
      </c>
    </row>
    <row r="5" spans="1:3" ht="30" x14ac:dyDescent="0.25">
      <c r="B5" s="74" t="s">
        <v>14</v>
      </c>
      <c r="C5" s="6" t="s">
        <v>86</v>
      </c>
    </row>
    <row r="6" spans="1:3" x14ac:dyDescent="0.25">
      <c r="C6" s="6"/>
    </row>
    <row r="7" spans="1:3" x14ac:dyDescent="0.25">
      <c r="B7" s="74" t="s">
        <v>15</v>
      </c>
      <c r="C7" s="6" t="s">
        <v>87</v>
      </c>
    </row>
    <row r="8" spans="1:3" x14ac:dyDescent="0.25">
      <c r="C8" s="6"/>
    </row>
    <row r="9" spans="1:3" x14ac:dyDescent="0.25">
      <c r="A9" s="32">
        <v>3</v>
      </c>
      <c r="B9" s="73"/>
      <c r="C9" s="33" t="s">
        <v>18</v>
      </c>
    </row>
    <row r="10" spans="1:3" ht="30" x14ac:dyDescent="0.25">
      <c r="B10" s="74" t="s">
        <v>14</v>
      </c>
      <c r="C10" s="6" t="s">
        <v>81</v>
      </c>
    </row>
    <row r="11" spans="1:3" x14ac:dyDescent="0.25">
      <c r="C11" s="6"/>
    </row>
    <row r="12" spans="1:3" ht="30" x14ac:dyDescent="0.25">
      <c r="B12" s="74" t="s">
        <v>15</v>
      </c>
      <c r="C12" s="6" t="s">
        <v>96</v>
      </c>
    </row>
    <row r="13" spans="1:3" x14ac:dyDescent="0.25">
      <c r="C13" s="6"/>
    </row>
    <row r="14" spans="1:3" ht="61.5" customHeight="1" x14ac:dyDescent="0.25">
      <c r="B14" s="74" t="s">
        <v>16</v>
      </c>
      <c r="C14" s="6" t="s">
        <v>108</v>
      </c>
    </row>
    <row r="15" spans="1:3" x14ac:dyDescent="0.25">
      <c r="C15" s="6"/>
    </row>
    <row r="16" spans="1:3" ht="45" x14ac:dyDescent="0.25">
      <c r="B16" s="74" t="s">
        <v>17</v>
      </c>
      <c r="C16" s="6" t="s">
        <v>119</v>
      </c>
    </row>
    <row r="17" spans="2:3" x14ac:dyDescent="0.25">
      <c r="C17" s="6"/>
    </row>
    <row r="18" spans="2:3" ht="45" x14ac:dyDescent="0.25">
      <c r="B18" s="74" t="s">
        <v>105</v>
      </c>
      <c r="C18" s="6" t="s">
        <v>120</v>
      </c>
    </row>
    <row r="19" spans="2:3" x14ac:dyDescent="0.25">
      <c r="C19" s="6"/>
    </row>
    <row r="20" spans="2:3" ht="45" x14ac:dyDescent="0.25">
      <c r="B20" s="74" t="s">
        <v>106</v>
      </c>
      <c r="C20" s="6" t="s">
        <v>121</v>
      </c>
    </row>
    <row r="21" spans="2:3" x14ac:dyDescent="0.25">
      <c r="C21" s="6"/>
    </row>
    <row r="23" spans="2:3" x14ac:dyDescent="0.25">
      <c r="C23" s="6" t="s">
        <v>109</v>
      </c>
    </row>
    <row r="24" spans="2:3" x14ac:dyDescent="0.25">
      <c r="C24" s="6" t="s">
        <v>110</v>
      </c>
    </row>
    <row r="25" spans="2:3" x14ac:dyDescent="0.25">
      <c r="C25" s="6"/>
    </row>
    <row r="26" spans="2:3" x14ac:dyDescent="0.25">
      <c r="C26" s="6"/>
    </row>
    <row r="27" spans="2:3" x14ac:dyDescent="0.25">
      <c r="C27" s="6"/>
    </row>
    <row r="28" spans="2:3" x14ac:dyDescent="0.25">
      <c r="C28" s="6"/>
    </row>
    <row r="29" spans="2:3" x14ac:dyDescent="0.25">
      <c r="C29" s="6"/>
    </row>
    <row r="30" spans="2:3" x14ac:dyDescent="0.25">
      <c r="C30" s="6"/>
    </row>
    <row r="31" spans="2:3" x14ac:dyDescent="0.25">
      <c r="C31" s="6"/>
    </row>
    <row r="32" spans="2:3" x14ac:dyDescent="0.25">
      <c r="C32" s="6"/>
    </row>
    <row r="33" spans="3:3" x14ac:dyDescent="0.25">
      <c r="C33" s="6"/>
    </row>
    <row r="34" spans="3:3" x14ac:dyDescent="0.25">
      <c r="C34" s="6"/>
    </row>
    <row r="35" spans="3:3" x14ac:dyDescent="0.25">
      <c r="C35" s="6"/>
    </row>
    <row r="36" spans="3:3" x14ac:dyDescent="0.25">
      <c r="C36" s="6"/>
    </row>
    <row r="37" spans="3:3" x14ac:dyDescent="0.25">
      <c r="C37" s="6"/>
    </row>
    <row r="38" spans="3:3" x14ac:dyDescent="0.25">
      <c r="C38" s="6"/>
    </row>
    <row r="39" spans="3:3" x14ac:dyDescent="0.25">
      <c r="C39" s="6"/>
    </row>
  </sheetData>
  <phoneticPr fontId="15" type="noConversion"/>
  <pageMargins left="0.7" right="0.7" top="0.75" bottom="0.75" header="0.3" footer="0.3"/>
  <pageSetup orientation="landscape" r:id="rId1"/>
  <headerFooter>
    <oddHeader>&amp;CSB 350 2030 EE Savings Doubling Goal
&amp;"-,Italic"CEDU 2014 mid-case AAEE X2 extended to 2030</oddHeader>
    <oddFooter>&amp;C&amp;P</oddFooter>
  </headerFooter>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7C80"/>
    <pageSetUpPr fitToPage="1"/>
  </sheetPr>
  <dimension ref="A1:Q24"/>
  <sheetViews>
    <sheetView tabSelected="1" view="pageLayout" zoomScaleNormal="80" workbookViewId="0">
      <selection activeCell="A24" sqref="A24"/>
    </sheetView>
  </sheetViews>
  <sheetFormatPr defaultColWidth="8.85546875" defaultRowHeight="15" x14ac:dyDescent="0.25"/>
  <cols>
    <col min="1" max="1" width="24.140625" customWidth="1"/>
    <col min="2" max="2" width="26.28515625" customWidth="1"/>
    <col min="3" max="15" width="8.7109375" customWidth="1"/>
    <col min="16" max="16" width="16.140625" customWidth="1"/>
  </cols>
  <sheetData>
    <row r="1" spans="1:17" ht="18.95" x14ac:dyDescent="0.25">
      <c r="A1" s="75" t="s">
        <v>77</v>
      </c>
      <c r="B1" s="75"/>
      <c r="C1" s="75"/>
      <c r="D1" s="75"/>
      <c r="E1" s="75"/>
      <c r="F1" s="75"/>
      <c r="G1" s="75"/>
      <c r="H1" s="75"/>
      <c r="I1" s="75"/>
      <c r="J1" s="75"/>
      <c r="K1" s="75"/>
      <c r="L1" s="75"/>
      <c r="M1" s="75"/>
      <c r="N1" s="75"/>
      <c r="O1" s="75"/>
    </row>
    <row r="2" spans="1:17" ht="23.25" customHeight="1" x14ac:dyDescent="0.3">
      <c r="A2" s="75" t="s">
        <v>100</v>
      </c>
      <c r="B2" s="75"/>
      <c r="C2" s="75"/>
      <c r="D2" s="75"/>
      <c r="E2" s="75"/>
      <c r="F2" s="75"/>
      <c r="G2" s="75"/>
      <c r="H2" s="75"/>
      <c r="I2" s="75"/>
      <c r="J2" s="75"/>
      <c r="K2" s="75"/>
      <c r="L2" s="75"/>
      <c r="M2" s="75"/>
      <c r="N2" s="75"/>
      <c r="O2" s="75"/>
    </row>
    <row r="4" spans="1:17" x14ac:dyDescent="0.2">
      <c r="A4" s="54" t="s">
        <v>79</v>
      </c>
      <c r="B4" s="54" t="s">
        <v>71</v>
      </c>
      <c r="C4" s="55">
        <v>2013</v>
      </c>
      <c r="D4" s="55">
        <v>2014</v>
      </c>
      <c r="E4" s="55">
        <v>2015</v>
      </c>
      <c r="F4" s="55">
        <v>2016</v>
      </c>
      <c r="G4" s="55">
        <v>2017</v>
      </c>
      <c r="H4" s="55">
        <v>2018</v>
      </c>
      <c r="I4" s="55">
        <v>2019</v>
      </c>
      <c r="J4" s="55">
        <v>2020</v>
      </c>
      <c r="K4" s="55">
        <v>2021</v>
      </c>
      <c r="L4" s="55">
        <v>2022</v>
      </c>
      <c r="M4" s="55">
        <v>2023</v>
      </c>
      <c r="N4" s="55">
        <v>2024</v>
      </c>
      <c r="O4" s="55">
        <v>2025</v>
      </c>
      <c r="P4" s="45"/>
    </row>
    <row r="5" spans="1:17" x14ac:dyDescent="0.2">
      <c r="A5" t="s">
        <v>6</v>
      </c>
      <c r="B5" t="s">
        <v>75</v>
      </c>
      <c r="C5" s="10">
        <v>0</v>
      </c>
      <c r="D5" s="10">
        <v>0</v>
      </c>
      <c r="E5" s="10">
        <v>9.0726646086769431</v>
      </c>
      <c r="F5" s="10">
        <v>24.353871542787026</v>
      </c>
      <c r="G5" s="10">
        <v>47.79828563016202</v>
      </c>
      <c r="H5" s="10">
        <v>79.691030960376722</v>
      </c>
      <c r="I5" s="10">
        <v>122.36676034502898</v>
      </c>
      <c r="J5" s="10">
        <v>178.56610462473688</v>
      </c>
      <c r="K5" s="10">
        <v>255.73172250551724</v>
      </c>
      <c r="L5" s="10">
        <v>346.67665935617453</v>
      </c>
      <c r="M5" s="10">
        <v>455.03870156208291</v>
      </c>
      <c r="N5" s="10">
        <v>580.77777429024127</v>
      </c>
      <c r="O5" s="10">
        <v>739.23296625211731</v>
      </c>
      <c r="P5" s="43"/>
    </row>
    <row r="6" spans="1:17" x14ac:dyDescent="0.2">
      <c r="A6" t="s">
        <v>7</v>
      </c>
      <c r="B6" t="s">
        <v>75</v>
      </c>
      <c r="C6" s="10">
        <v>0</v>
      </c>
      <c r="D6" s="10">
        <v>0</v>
      </c>
      <c r="E6" s="10">
        <v>229.24057247018649</v>
      </c>
      <c r="F6" s="10">
        <v>459.14888486312748</v>
      </c>
      <c r="G6" s="10">
        <v>679.31339841261695</v>
      </c>
      <c r="H6" s="10">
        <v>835.91139693450054</v>
      </c>
      <c r="I6" s="10">
        <v>1011.0598068115211</v>
      </c>
      <c r="J6" s="10">
        <v>1132.0417102756885</v>
      </c>
      <c r="K6" s="10">
        <v>1267.9506051170986</v>
      </c>
      <c r="L6" s="10">
        <v>1412.9796777704785</v>
      </c>
      <c r="M6" s="10">
        <v>1600.1642002595031</v>
      </c>
      <c r="N6" s="10">
        <v>1785.2245837611315</v>
      </c>
      <c r="O6" s="10">
        <v>1986.2360180283704</v>
      </c>
      <c r="P6" s="43"/>
    </row>
    <row r="7" spans="1:17" x14ac:dyDescent="0.2">
      <c r="A7" t="s">
        <v>4</v>
      </c>
      <c r="B7" t="s">
        <v>75</v>
      </c>
      <c r="C7" s="10">
        <v>0</v>
      </c>
      <c r="D7" s="10">
        <v>0</v>
      </c>
      <c r="E7" s="10">
        <v>192.56986874488138</v>
      </c>
      <c r="F7" s="10">
        <v>456.72997151081432</v>
      </c>
      <c r="G7" s="10">
        <v>682.16669254233466</v>
      </c>
      <c r="H7" s="10">
        <v>933.55400046126988</v>
      </c>
      <c r="I7" s="10">
        <v>1143.0982340949197</v>
      </c>
      <c r="J7" s="10">
        <v>1352.9963102874628</v>
      </c>
      <c r="K7" s="10">
        <v>1553.8777399912335</v>
      </c>
      <c r="L7" s="10">
        <v>1751.5646161795082</v>
      </c>
      <c r="M7" s="10">
        <v>1937.6620287618821</v>
      </c>
      <c r="N7" s="10">
        <v>2115.1853352010376</v>
      </c>
      <c r="O7" s="10">
        <v>2301.0043042505258</v>
      </c>
      <c r="P7" s="43"/>
    </row>
    <row r="8" spans="1:17" x14ac:dyDescent="0.2">
      <c r="A8" t="s">
        <v>5</v>
      </c>
      <c r="B8" t="s">
        <v>75</v>
      </c>
      <c r="C8" s="10">
        <v>0</v>
      </c>
      <c r="D8" s="10">
        <v>0</v>
      </c>
      <c r="E8" s="10">
        <v>0</v>
      </c>
      <c r="F8" s="10">
        <v>0</v>
      </c>
      <c r="G8" s="10">
        <v>6.38379607972999</v>
      </c>
      <c r="H8" s="10">
        <v>22.823969559039679</v>
      </c>
      <c r="I8" s="10">
        <v>40.468572939190743</v>
      </c>
      <c r="J8" s="10">
        <v>64.37738826788609</v>
      </c>
      <c r="K8" s="10">
        <v>95.677336020633248</v>
      </c>
      <c r="L8" s="10">
        <v>126.2911384949071</v>
      </c>
      <c r="M8" s="10">
        <v>157.02931955434815</v>
      </c>
      <c r="N8" s="10">
        <v>188.99810151776251</v>
      </c>
      <c r="O8" s="10">
        <v>226.85263079164366</v>
      </c>
      <c r="P8" s="43"/>
    </row>
    <row r="9" spans="1:17" x14ac:dyDescent="0.2">
      <c r="A9" s="32" t="s">
        <v>95</v>
      </c>
      <c r="B9" s="32" t="s">
        <v>75</v>
      </c>
      <c r="C9" s="50">
        <v>0</v>
      </c>
      <c r="D9" s="50">
        <v>0</v>
      </c>
      <c r="E9" s="50">
        <v>430.88310582374487</v>
      </c>
      <c r="F9" s="50">
        <v>940.23272791672889</v>
      </c>
      <c r="G9" s="50">
        <v>1415.6621726648436</v>
      </c>
      <c r="H9" s="50">
        <v>1871.9803979151866</v>
      </c>
      <c r="I9" s="50">
        <v>2316.9933741906607</v>
      </c>
      <c r="J9" s="50">
        <v>2727.9815134557743</v>
      </c>
      <c r="K9" s="50">
        <v>3173.2374036344827</v>
      </c>
      <c r="L9" s="50">
        <v>3637.512091801068</v>
      </c>
      <c r="M9" s="50">
        <v>4149.894250137816</v>
      </c>
      <c r="N9" s="50">
        <v>4670.1857947701728</v>
      </c>
      <c r="O9" s="50">
        <v>5253.3258844402289</v>
      </c>
      <c r="P9" s="43"/>
      <c r="Q9" s="4"/>
    </row>
    <row r="10" spans="1:17" x14ac:dyDescent="0.2">
      <c r="C10" s="10"/>
      <c r="D10" s="10"/>
      <c r="E10" s="10"/>
      <c r="F10" s="10"/>
      <c r="G10" s="10"/>
      <c r="H10" s="10"/>
      <c r="I10" s="10"/>
      <c r="J10" s="10"/>
      <c r="K10" s="10"/>
      <c r="L10" s="10"/>
      <c r="M10" s="10"/>
      <c r="N10" s="10"/>
      <c r="O10" s="10"/>
      <c r="P10" s="43"/>
    </row>
    <row r="11" spans="1:17" x14ac:dyDescent="0.2">
      <c r="A11" t="s">
        <v>6</v>
      </c>
      <c r="B11" t="s">
        <v>76</v>
      </c>
      <c r="C11" s="10">
        <v>0</v>
      </c>
      <c r="D11" s="10">
        <v>0</v>
      </c>
      <c r="E11" s="10">
        <v>101.21197489681481</v>
      </c>
      <c r="F11" s="10">
        <v>233.60949812621124</v>
      </c>
      <c r="G11" s="10">
        <v>404.56846336905357</v>
      </c>
      <c r="H11" s="10">
        <v>607.69127936742177</v>
      </c>
      <c r="I11" s="10">
        <v>859.71311174428502</v>
      </c>
      <c r="J11" s="10">
        <v>1187.0099858100691</v>
      </c>
      <c r="K11" s="10">
        <v>1692.0215581486523</v>
      </c>
      <c r="L11" s="10">
        <v>2189.4287887603546</v>
      </c>
      <c r="M11" s="10">
        <v>2771.4325311239677</v>
      </c>
      <c r="N11" s="10">
        <v>3425.655789257296</v>
      </c>
      <c r="O11" s="10">
        <v>4222.1434446283283</v>
      </c>
      <c r="P11" s="43"/>
    </row>
    <row r="12" spans="1:17" x14ac:dyDescent="0.2">
      <c r="A12" t="s">
        <v>7</v>
      </c>
      <c r="B12" t="s">
        <v>76</v>
      </c>
      <c r="C12" s="10">
        <v>0</v>
      </c>
      <c r="D12" s="10">
        <v>24.089680228428779</v>
      </c>
      <c r="E12" s="10">
        <v>1317.2980967031965</v>
      </c>
      <c r="F12" s="10">
        <v>2599.4438076144365</v>
      </c>
      <c r="G12" s="10">
        <v>3789.6682078640501</v>
      </c>
      <c r="H12" s="10">
        <v>4566.470389308387</v>
      </c>
      <c r="I12" s="10">
        <v>5460.3644698494536</v>
      </c>
      <c r="J12" s="10">
        <v>6088.2721812480449</v>
      </c>
      <c r="K12" s="10">
        <v>6801.944238920014</v>
      </c>
      <c r="L12" s="10">
        <v>7637.3599572918529</v>
      </c>
      <c r="M12" s="10">
        <v>8600.4128305358045</v>
      </c>
      <c r="N12" s="10">
        <v>9539.4331393275734</v>
      </c>
      <c r="O12" s="10">
        <v>10550.20870343473</v>
      </c>
      <c r="P12" s="43"/>
    </row>
    <row r="13" spans="1:17" x14ac:dyDescent="0.2">
      <c r="A13" t="s">
        <v>4</v>
      </c>
      <c r="B13" t="s">
        <v>76</v>
      </c>
      <c r="C13" s="10">
        <v>0</v>
      </c>
      <c r="D13" s="10">
        <v>376.36621674314353</v>
      </c>
      <c r="E13" s="10">
        <v>918.31897807389828</v>
      </c>
      <c r="F13" s="10">
        <v>1780.0116510498183</v>
      </c>
      <c r="G13" s="10">
        <v>2583.7572496900389</v>
      </c>
      <c r="H13" s="10">
        <v>3405.855525591719</v>
      </c>
      <c r="I13" s="10">
        <v>4176.167549244512</v>
      </c>
      <c r="J13" s="10">
        <v>4917.2849529539562</v>
      </c>
      <c r="K13" s="10">
        <v>5502.0271015299477</v>
      </c>
      <c r="L13" s="10">
        <v>6042.5070413055319</v>
      </c>
      <c r="M13" s="10">
        <v>6522.7807409759635</v>
      </c>
      <c r="N13" s="10">
        <v>6957.6684301930818</v>
      </c>
      <c r="O13" s="10">
        <v>7396.6786522896982</v>
      </c>
      <c r="P13" s="43"/>
    </row>
    <row r="14" spans="1:17" x14ac:dyDescent="0.2">
      <c r="A14" t="s">
        <v>5</v>
      </c>
      <c r="B14" t="s">
        <v>76</v>
      </c>
      <c r="C14" s="10">
        <v>0</v>
      </c>
      <c r="D14" s="10">
        <v>0</v>
      </c>
      <c r="E14" s="10">
        <v>0</v>
      </c>
      <c r="F14" s="10">
        <v>0</v>
      </c>
      <c r="G14" s="10">
        <v>11.364898868259424</v>
      </c>
      <c r="H14" s="10">
        <v>47.593424706882914</v>
      </c>
      <c r="I14" s="10">
        <v>85.106121529673729</v>
      </c>
      <c r="J14" s="10">
        <v>134.13443376606727</v>
      </c>
      <c r="K14" s="10">
        <v>204.40041204930617</v>
      </c>
      <c r="L14" s="10">
        <v>272.84332456426455</v>
      </c>
      <c r="M14" s="10">
        <v>345.2381158386703</v>
      </c>
      <c r="N14" s="10">
        <v>431.60590624925112</v>
      </c>
      <c r="O14" s="10">
        <v>538.02922841941245</v>
      </c>
      <c r="P14" s="43"/>
    </row>
    <row r="15" spans="1:17" x14ac:dyDescent="0.25">
      <c r="A15" s="12" t="s">
        <v>95</v>
      </c>
      <c r="B15" s="12" t="s">
        <v>76</v>
      </c>
      <c r="C15" s="68" t="s">
        <v>107</v>
      </c>
      <c r="D15" s="51">
        <v>400.45589697157232</v>
      </c>
      <c r="E15" s="51">
        <v>2336.8290496739096</v>
      </c>
      <c r="F15" s="51">
        <v>4613.0649567904657</v>
      </c>
      <c r="G15" s="51">
        <v>6789.3588197914032</v>
      </c>
      <c r="H15" s="51">
        <v>8627.6106189744114</v>
      </c>
      <c r="I15" s="51">
        <v>10581.351252367926</v>
      </c>
      <c r="J15" s="51">
        <v>12326.701553778139</v>
      </c>
      <c r="K15" s="51">
        <v>14200.393310647922</v>
      </c>
      <c r="L15" s="51">
        <v>16142.139111922004</v>
      </c>
      <c r="M15" s="51">
        <v>18239.864218474406</v>
      </c>
      <c r="N15" s="51">
        <v>20354.363265027201</v>
      </c>
      <c r="O15" s="51">
        <v>22707.060026794781</v>
      </c>
      <c r="P15" s="43"/>
    </row>
    <row r="16" spans="1:17" x14ac:dyDescent="0.2">
      <c r="C16" s="10"/>
      <c r="D16" s="10"/>
      <c r="E16" s="10"/>
      <c r="F16" s="10"/>
      <c r="G16" s="10"/>
      <c r="H16" s="10"/>
      <c r="I16" s="10"/>
      <c r="J16" s="10"/>
      <c r="K16" s="10"/>
      <c r="L16" s="10"/>
      <c r="M16" s="10"/>
      <c r="N16" s="10"/>
      <c r="O16" s="10"/>
      <c r="P16" s="43"/>
    </row>
    <row r="17" spans="1:16" x14ac:dyDescent="0.2">
      <c r="A17" t="s">
        <v>6</v>
      </c>
      <c r="B17" t="s">
        <v>8</v>
      </c>
      <c r="C17" s="10">
        <v>0</v>
      </c>
      <c r="D17" s="10">
        <v>0</v>
      </c>
      <c r="E17" s="10">
        <v>0.18714687911782199</v>
      </c>
      <c r="F17" s="10">
        <v>0.87660871405225094</v>
      </c>
      <c r="G17" s="10">
        <v>2.192986529512936</v>
      </c>
      <c r="H17" s="10">
        <v>4.5095001822187779</v>
      </c>
      <c r="I17" s="10">
        <v>7.9708531327109364</v>
      </c>
      <c r="J17" s="10">
        <v>12.363040218712554</v>
      </c>
      <c r="K17" s="10">
        <v>17.862167264865519</v>
      </c>
      <c r="L17" s="10">
        <v>24.544875413505729</v>
      </c>
      <c r="M17" s="10">
        <v>32.486776019196718</v>
      </c>
      <c r="N17" s="10">
        <v>41.803606920976492</v>
      </c>
      <c r="O17" s="10">
        <v>53.617076269225144</v>
      </c>
      <c r="P17" s="43"/>
    </row>
    <row r="18" spans="1:16" x14ac:dyDescent="0.2">
      <c r="A18" t="s">
        <v>7</v>
      </c>
      <c r="B18" t="s">
        <v>8</v>
      </c>
      <c r="C18" s="10">
        <v>0</v>
      </c>
      <c r="D18" s="10">
        <v>1.1589562409272727</v>
      </c>
      <c r="E18" s="10">
        <v>28.708134141318329</v>
      </c>
      <c r="F18" s="10">
        <v>56.133102616793536</v>
      </c>
      <c r="G18" s="10">
        <v>82.690884190283313</v>
      </c>
      <c r="H18" s="10">
        <v>112.42795603366338</v>
      </c>
      <c r="I18" s="10">
        <v>142.85741797233126</v>
      </c>
      <c r="J18" s="10">
        <v>170.22819248819945</v>
      </c>
      <c r="K18" s="10">
        <v>199.87287027283639</v>
      </c>
      <c r="L18" s="10">
        <v>229.78020809310095</v>
      </c>
      <c r="M18" s="10">
        <v>259.11495361181915</v>
      </c>
      <c r="N18" s="10">
        <v>288.45246778636545</v>
      </c>
      <c r="O18" s="10">
        <v>320.04564916664867</v>
      </c>
    </row>
    <row r="19" spans="1:16" x14ac:dyDescent="0.2">
      <c r="A19" t="s">
        <v>4</v>
      </c>
      <c r="B19" t="s">
        <v>8</v>
      </c>
      <c r="C19" s="10">
        <v>0</v>
      </c>
      <c r="D19" s="10">
        <v>-5.624085221259552</v>
      </c>
      <c r="E19" s="10">
        <v>-7.7459200418498959</v>
      </c>
      <c r="F19" s="10">
        <v>-7.3399936080090136</v>
      </c>
      <c r="G19" s="10">
        <v>-7.3388147518517037</v>
      </c>
      <c r="H19" s="10">
        <v>-4.1893399804300486</v>
      </c>
      <c r="I19" s="10">
        <v>0.90090241370313073</v>
      </c>
      <c r="J19" s="10">
        <v>5.878107973537662</v>
      </c>
      <c r="K19" s="10">
        <v>10.616370730290384</v>
      </c>
      <c r="L19" s="10">
        <v>14.829938963755835</v>
      </c>
      <c r="M19" s="10">
        <v>18.769856398954278</v>
      </c>
      <c r="N19" s="10">
        <v>22.445370194272883</v>
      </c>
      <c r="O19" s="10">
        <v>27.235282563684045</v>
      </c>
    </row>
    <row r="20" spans="1:16" x14ac:dyDescent="0.2">
      <c r="A20" t="s">
        <v>5</v>
      </c>
      <c r="B20" t="s">
        <v>8</v>
      </c>
      <c r="C20" s="10">
        <v>0</v>
      </c>
      <c r="D20" s="10">
        <v>0</v>
      </c>
      <c r="E20" s="10">
        <v>0</v>
      </c>
      <c r="F20" s="10">
        <v>0</v>
      </c>
      <c r="G20" s="10">
        <v>0.38517518572515191</v>
      </c>
      <c r="H20" s="10">
        <v>1.471329968870946</v>
      </c>
      <c r="I20" s="10">
        <v>2.6181771082692058</v>
      </c>
      <c r="J20" s="10">
        <v>4.1471501221447316</v>
      </c>
      <c r="K20" s="10">
        <v>6.2307479114292121</v>
      </c>
      <c r="L20" s="10">
        <v>8.2648076779563766</v>
      </c>
      <c r="M20" s="10">
        <v>10.356310210346678</v>
      </c>
      <c r="N20" s="10">
        <v>12.679795020625658</v>
      </c>
      <c r="O20" s="10">
        <v>15.473966299337008</v>
      </c>
      <c r="P20" s="4"/>
    </row>
    <row r="21" spans="1:16" x14ac:dyDescent="0.2">
      <c r="A21" s="52" t="s">
        <v>95</v>
      </c>
      <c r="B21" s="52" t="s">
        <v>8</v>
      </c>
      <c r="C21" s="53">
        <v>0</v>
      </c>
      <c r="D21" s="53">
        <v>-4.4651289803322793</v>
      </c>
      <c r="E21" s="53">
        <v>21.149360978586255</v>
      </c>
      <c r="F21" s="53">
        <v>49.669717722836779</v>
      </c>
      <c r="G21" s="53">
        <v>77.930231153669695</v>
      </c>
      <c r="H21" s="53">
        <v>114.21944620432305</v>
      </c>
      <c r="I21" s="53">
        <v>154.34735062701455</v>
      </c>
      <c r="J21" s="53">
        <v>192.6164908025944</v>
      </c>
      <c r="K21" s="53">
        <v>234.5821561794215</v>
      </c>
      <c r="L21" s="53">
        <v>277.41983014831885</v>
      </c>
      <c r="M21" s="53">
        <v>320.72789624031685</v>
      </c>
      <c r="N21" s="53">
        <v>365.38123992224047</v>
      </c>
      <c r="O21" s="53">
        <v>416.37200780926537</v>
      </c>
      <c r="P21" s="43"/>
    </row>
    <row r="22" spans="1:16" ht="15.75" thickBot="1" x14ac:dyDescent="0.3">
      <c r="D22" s="8"/>
      <c r="E22" s="8"/>
      <c r="F22" s="8"/>
      <c r="G22" s="8"/>
      <c r="H22" s="8"/>
      <c r="I22" s="8"/>
      <c r="J22" s="8"/>
      <c r="K22" s="8"/>
      <c r="L22" s="8"/>
      <c r="M22" s="8"/>
      <c r="N22" s="8"/>
      <c r="O22" s="8"/>
    </row>
    <row r="23" spans="1:16" x14ac:dyDescent="0.25">
      <c r="A23" s="40" t="s">
        <v>98</v>
      </c>
      <c r="B23" s="41"/>
      <c r="C23" s="41"/>
      <c r="D23" s="41"/>
      <c r="E23" s="41"/>
      <c r="F23" s="41"/>
      <c r="G23" s="41"/>
      <c r="H23" s="41"/>
      <c r="I23" s="41"/>
      <c r="J23" s="41"/>
      <c r="K23" s="41"/>
      <c r="L23" s="46"/>
      <c r="M23" s="47"/>
    </row>
    <row r="24" spans="1:16" ht="15.75" thickBot="1" x14ac:dyDescent="0.3">
      <c r="A24" s="49" t="s">
        <v>99</v>
      </c>
      <c r="B24" s="44"/>
      <c r="C24" s="44"/>
      <c r="D24" s="44"/>
      <c r="E24" s="42"/>
      <c r="F24" s="42"/>
      <c r="G24" s="42"/>
      <c r="H24" s="42"/>
      <c r="I24" s="42"/>
      <c r="J24" s="42"/>
      <c r="K24" s="42"/>
      <c r="L24" s="44"/>
      <c r="M24" s="48"/>
    </row>
  </sheetData>
  <mergeCells count="2">
    <mergeCell ref="A1:O1"/>
    <mergeCell ref="A2:O2"/>
  </mergeCells>
  <phoneticPr fontId="15" type="noConversion"/>
  <pageMargins left="0.7" right="0.7" top="0.75" bottom="0.75" header="0.3" footer="0.3"/>
  <pageSetup scale="74" orientation="landscape" r:id="rId1"/>
  <headerFooter>
    <oddHeader>&amp;CSB 350 2030 EE Savings Doubling Goal
&amp;"-,Italic"CEDU 2014 mid-case AAEE X2 extended to 2030</oddHeader>
    <oddFooter>&amp;C&amp;P</oddFooter>
  </headerFooter>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pageSetUpPr fitToPage="1"/>
  </sheetPr>
  <dimension ref="A1:M45"/>
  <sheetViews>
    <sheetView tabSelected="1" view="pageLayout" workbookViewId="0">
      <selection activeCell="A24" sqref="A24"/>
    </sheetView>
  </sheetViews>
  <sheetFormatPr defaultColWidth="8.85546875" defaultRowHeight="15" x14ac:dyDescent="0.25"/>
  <cols>
    <col min="1" max="1" width="21.140625" customWidth="1"/>
    <col min="2" max="2" width="12.140625" customWidth="1"/>
    <col min="3" max="12" width="9.7109375" customWidth="1"/>
  </cols>
  <sheetData>
    <row r="1" spans="1:12" ht="15.95" x14ac:dyDescent="0.2">
      <c r="A1" s="9"/>
      <c r="B1" s="9"/>
      <c r="C1" s="16" t="s">
        <v>24</v>
      </c>
      <c r="D1" s="9"/>
      <c r="E1" s="9"/>
      <c r="F1" s="9"/>
      <c r="G1" s="9"/>
      <c r="H1" s="9"/>
      <c r="I1" s="9"/>
      <c r="J1" s="9"/>
      <c r="K1" s="9"/>
      <c r="L1" s="9"/>
    </row>
    <row r="2" spans="1:12" ht="409.5" x14ac:dyDescent="0.25">
      <c r="A2" s="17" t="s">
        <v>25</v>
      </c>
      <c r="B2" s="27" t="s">
        <v>71</v>
      </c>
      <c r="C2" s="18" t="s">
        <v>122</v>
      </c>
      <c r="D2" s="18">
        <v>2015</v>
      </c>
      <c r="E2" s="18">
        <v>2016</v>
      </c>
      <c r="F2" s="18">
        <v>2017</v>
      </c>
      <c r="G2" s="18">
        <v>2018</v>
      </c>
      <c r="H2" s="18">
        <v>2019</v>
      </c>
      <c r="I2" s="18">
        <v>2020</v>
      </c>
      <c r="J2" s="18">
        <v>2021</v>
      </c>
      <c r="K2" s="18">
        <v>2022</v>
      </c>
      <c r="L2" s="18">
        <v>2023</v>
      </c>
    </row>
    <row r="3" spans="1:12" x14ac:dyDescent="0.2">
      <c r="A3" s="19" t="s">
        <v>26</v>
      </c>
      <c r="B3" s="19" t="s">
        <v>72</v>
      </c>
      <c r="C3" s="20">
        <v>1154</v>
      </c>
      <c r="D3" s="20">
        <v>1100</v>
      </c>
      <c r="E3" s="20">
        <v>1158</v>
      </c>
      <c r="F3" s="20">
        <v>1247</v>
      </c>
      <c r="G3" s="20">
        <v>1061</v>
      </c>
      <c r="H3" s="20">
        <v>1081</v>
      </c>
      <c r="I3" s="20">
        <v>1108</v>
      </c>
      <c r="J3" s="20">
        <v>1196</v>
      </c>
      <c r="K3" s="20">
        <v>1346</v>
      </c>
      <c r="L3" s="20">
        <v>1617</v>
      </c>
    </row>
    <row r="4" spans="1:12" x14ac:dyDescent="0.2">
      <c r="A4" s="19" t="s">
        <v>27</v>
      </c>
      <c r="B4" s="19" t="s">
        <v>72</v>
      </c>
      <c r="C4" s="20">
        <v>24026</v>
      </c>
      <c r="D4" s="20">
        <v>24425</v>
      </c>
      <c r="E4" s="20">
        <v>24228</v>
      </c>
      <c r="F4" s="20">
        <v>25742</v>
      </c>
      <c r="G4" s="20">
        <v>24585</v>
      </c>
      <c r="H4" s="20">
        <v>24842</v>
      </c>
      <c r="I4" s="20">
        <v>25254</v>
      </c>
      <c r="J4" s="20">
        <v>25480</v>
      </c>
      <c r="K4" s="20">
        <v>25567</v>
      </c>
      <c r="L4" s="20">
        <v>25204</v>
      </c>
    </row>
    <row r="5" spans="1:12" x14ac:dyDescent="0.2">
      <c r="A5" s="19" t="s">
        <v>28</v>
      </c>
      <c r="B5" s="19" t="s">
        <v>72</v>
      </c>
      <c r="C5" s="20">
        <v>2570</v>
      </c>
      <c r="D5" s="20">
        <v>2585</v>
      </c>
      <c r="E5" s="20">
        <v>2568</v>
      </c>
      <c r="F5" s="20">
        <v>2573</v>
      </c>
      <c r="G5" s="20">
        <v>2342</v>
      </c>
      <c r="H5" s="20">
        <v>2438</v>
      </c>
      <c r="I5" s="20">
        <v>2411</v>
      </c>
      <c r="J5" s="20">
        <v>2567</v>
      </c>
      <c r="K5" s="20">
        <v>2386</v>
      </c>
      <c r="L5" s="20">
        <v>2316</v>
      </c>
    </row>
    <row r="6" spans="1:12" x14ac:dyDescent="0.2">
      <c r="A6" s="19" t="s">
        <v>29</v>
      </c>
      <c r="B6" s="19" t="s">
        <v>72</v>
      </c>
      <c r="C6" s="22">
        <v>472</v>
      </c>
      <c r="D6" s="22">
        <v>546</v>
      </c>
      <c r="E6" s="22">
        <v>532</v>
      </c>
      <c r="F6" s="22">
        <v>591</v>
      </c>
      <c r="G6" s="22">
        <v>573</v>
      </c>
      <c r="H6" s="22">
        <v>621</v>
      </c>
      <c r="I6" s="22">
        <v>715</v>
      </c>
      <c r="J6" s="22">
        <v>730</v>
      </c>
      <c r="K6" s="22">
        <v>802</v>
      </c>
      <c r="L6" s="22">
        <v>852</v>
      </c>
    </row>
    <row r="7" spans="1:12" x14ac:dyDescent="0.2">
      <c r="A7" s="19" t="s">
        <v>30</v>
      </c>
      <c r="B7" s="19" t="s">
        <v>72</v>
      </c>
      <c r="C7" s="22">
        <v>35</v>
      </c>
      <c r="D7" s="22">
        <v>39</v>
      </c>
      <c r="E7" s="22">
        <v>42</v>
      </c>
      <c r="F7" s="22">
        <v>46</v>
      </c>
      <c r="G7" s="22">
        <v>47</v>
      </c>
      <c r="H7" s="22">
        <v>49</v>
      </c>
      <c r="I7" s="22">
        <v>51</v>
      </c>
      <c r="J7" s="22">
        <v>52</v>
      </c>
      <c r="K7" s="22">
        <v>52</v>
      </c>
      <c r="L7" s="22">
        <v>51</v>
      </c>
    </row>
    <row r="8" spans="1:12" x14ac:dyDescent="0.2">
      <c r="A8" s="19" t="s">
        <v>31</v>
      </c>
      <c r="B8" s="19" t="s">
        <v>72</v>
      </c>
      <c r="C8" s="20">
        <v>9947</v>
      </c>
      <c r="D8" s="20">
        <v>10739</v>
      </c>
      <c r="E8" s="20">
        <v>11124</v>
      </c>
      <c r="F8" s="20">
        <v>11281</v>
      </c>
      <c r="G8" s="20">
        <v>10852</v>
      </c>
      <c r="H8" s="20">
        <v>11677</v>
      </c>
      <c r="I8" s="20">
        <v>12111</v>
      </c>
      <c r="J8" s="20">
        <v>13037</v>
      </c>
      <c r="K8" s="20">
        <v>12977</v>
      </c>
      <c r="L8" s="20">
        <v>12829</v>
      </c>
    </row>
    <row r="9" spans="1:12" x14ac:dyDescent="0.2">
      <c r="A9" s="19" t="s">
        <v>32</v>
      </c>
      <c r="B9" s="19" t="s">
        <v>72</v>
      </c>
      <c r="C9" s="22">
        <v>966</v>
      </c>
      <c r="D9" s="20">
        <v>1273</v>
      </c>
      <c r="E9" s="20">
        <v>1614</v>
      </c>
      <c r="F9" s="20">
        <v>1759</v>
      </c>
      <c r="G9" s="20">
        <v>1911</v>
      </c>
      <c r="H9" s="20">
        <v>2137</v>
      </c>
      <c r="I9" s="20">
        <v>2435</v>
      </c>
      <c r="J9" s="20">
        <v>2610</v>
      </c>
      <c r="K9" s="20">
        <v>3804</v>
      </c>
      <c r="L9" s="20">
        <v>3712</v>
      </c>
    </row>
    <row r="10" spans="1:12" x14ac:dyDescent="0.2">
      <c r="A10" s="19" t="s">
        <v>33</v>
      </c>
      <c r="B10" s="19" t="s">
        <v>72</v>
      </c>
      <c r="C10" s="22">
        <v>313</v>
      </c>
      <c r="D10" s="22">
        <v>316</v>
      </c>
      <c r="E10" s="22">
        <v>326</v>
      </c>
      <c r="F10" s="22">
        <v>334</v>
      </c>
      <c r="G10" s="22">
        <v>325</v>
      </c>
      <c r="H10" s="22">
        <v>359</v>
      </c>
      <c r="I10" s="22">
        <v>374</v>
      </c>
      <c r="J10" s="22">
        <v>361</v>
      </c>
      <c r="K10" s="22">
        <v>374</v>
      </c>
      <c r="L10" s="22">
        <v>385</v>
      </c>
    </row>
    <row r="11" spans="1:12" x14ac:dyDescent="0.2">
      <c r="A11" s="19" t="s">
        <v>34</v>
      </c>
      <c r="B11" s="19" t="s">
        <v>72</v>
      </c>
      <c r="C11" s="20">
        <v>11782</v>
      </c>
      <c r="D11" s="20">
        <v>11671</v>
      </c>
      <c r="E11" s="20">
        <v>11151</v>
      </c>
      <c r="F11" s="20">
        <v>11607</v>
      </c>
      <c r="G11" s="20">
        <v>11486</v>
      </c>
      <c r="H11" s="20">
        <v>11371</v>
      </c>
      <c r="I11" s="20">
        <v>12120</v>
      </c>
      <c r="J11" s="20">
        <v>12830</v>
      </c>
      <c r="K11" s="20">
        <v>13214</v>
      </c>
      <c r="L11" s="20">
        <v>13548</v>
      </c>
    </row>
    <row r="12" spans="1:12" x14ac:dyDescent="0.2">
      <c r="A12" s="19" t="s">
        <v>35</v>
      </c>
      <c r="B12" s="19" t="s">
        <v>72</v>
      </c>
      <c r="C12" s="22">
        <v>170</v>
      </c>
      <c r="D12" s="22">
        <v>170</v>
      </c>
      <c r="E12" s="22">
        <v>170</v>
      </c>
      <c r="F12" s="22">
        <v>170</v>
      </c>
      <c r="G12" s="22">
        <v>170</v>
      </c>
      <c r="H12" s="22">
        <v>170</v>
      </c>
      <c r="I12" s="22">
        <v>170</v>
      </c>
      <c r="J12" s="22">
        <v>170</v>
      </c>
      <c r="K12" s="22">
        <v>170</v>
      </c>
      <c r="L12" s="22">
        <v>170</v>
      </c>
    </row>
    <row r="13" spans="1:12" x14ac:dyDescent="0.25">
      <c r="A13" s="19" t="s">
        <v>36</v>
      </c>
      <c r="B13" s="19" t="s">
        <v>72</v>
      </c>
      <c r="C13" s="22">
        <v>260</v>
      </c>
      <c r="D13" s="22">
        <v>266</v>
      </c>
      <c r="E13" s="22">
        <v>293</v>
      </c>
      <c r="F13" s="22">
        <v>336</v>
      </c>
      <c r="G13" s="22">
        <v>348</v>
      </c>
      <c r="H13" s="22">
        <v>382</v>
      </c>
      <c r="I13" s="22">
        <v>429</v>
      </c>
      <c r="J13" s="22">
        <v>441</v>
      </c>
      <c r="K13" s="22">
        <v>598</v>
      </c>
      <c r="L13" s="22">
        <v>535</v>
      </c>
    </row>
    <row r="14" spans="1:12" x14ac:dyDescent="0.25">
      <c r="A14" s="19" t="s">
        <v>37</v>
      </c>
      <c r="B14" s="19" t="s">
        <v>72</v>
      </c>
      <c r="C14" s="67">
        <v>14508</v>
      </c>
      <c r="D14" s="20">
        <v>14986</v>
      </c>
      <c r="E14" s="20">
        <v>15563</v>
      </c>
      <c r="F14" s="20">
        <v>16656</v>
      </c>
      <c r="G14" s="20">
        <v>16014</v>
      </c>
      <c r="H14" s="20">
        <v>17001</v>
      </c>
      <c r="I14" s="20">
        <v>18073</v>
      </c>
      <c r="J14" s="20">
        <v>19091</v>
      </c>
      <c r="K14" s="20">
        <v>19419</v>
      </c>
      <c r="L14" s="20">
        <v>19240</v>
      </c>
    </row>
    <row r="15" spans="1:12" x14ac:dyDescent="0.25">
      <c r="A15" s="19" t="s">
        <v>10</v>
      </c>
      <c r="B15" s="19" t="s">
        <v>72</v>
      </c>
      <c r="C15" s="20">
        <v>278000</v>
      </c>
      <c r="D15" s="20">
        <v>310000</v>
      </c>
      <c r="E15" s="20">
        <v>442000</v>
      </c>
      <c r="F15" s="20">
        <v>515000</v>
      </c>
      <c r="G15" s="20">
        <v>541000</v>
      </c>
      <c r="H15" s="20">
        <v>520000</v>
      </c>
      <c r="I15" s="20">
        <v>471000</v>
      </c>
      <c r="J15" s="20">
        <v>240000</v>
      </c>
      <c r="K15" s="20">
        <v>161000</v>
      </c>
      <c r="L15" s="20">
        <v>118000</v>
      </c>
    </row>
    <row r="16" spans="1:12" x14ac:dyDescent="0.25">
      <c r="A16" s="19" t="s">
        <v>38</v>
      </c>
      <c r="B16" s="19" t="s">
        <v>72</v>
      </c>
      <c r="C16" s="22">
        <v>249</v>
      </c>
      <c r="D16" s="22">
        <v>266</v>
      </c>
      <c r="E16" s="22">
        <v>268</v>
      </c>
      <c r="F16" s="22">
        <v>290</v>
      </c>
      <c r="G16" s="22">
        <v>305</v>
      </c>
      <c r="H16" s="22">
        <v>313</v>
      </c>
      <c r="I16" s="22">
        <v>338</v>
      </c>
      <c r="J16" s="22">
        <v>333</v>
      </c>
      <c r="K16" s="22">
        <v>347</v>
      </c>
      <c r="L16" s="22">
        <v>364</v>
      </c>
    </row>
    <row r="17" spans="1:12" x14ac:dyDescent="0.25">
      <c r="A17" s="19" t="s">
        <v>39</v>
      </c>
      <c r="B17" s="19" t="s">
        <v>72</v>
      </c>
      <c r="C17" s="20">
        <v>2735</v>
      </c>
      <c r="D17" s="20">
        <v>2904</v>
      </c>
      <c r="E17" s="20">
        <v>3155</v>
      </c>
      <c r="F17" s="20">
        <v>3492</v>
      </c>
      <c r="G17" s="20">
        <v>3359</v>
      </c>
      <c r="H17" s="20">
        <v>3543</v>
      </c>
      <c r="I17" s="20">
        <v>3617</v>
      </c>
      <c r="J17" s="20">
        <v>3737</v>
      </c>
      <c r="K17" s="20">
        <v>4311</v>
      </c>
      <c r="L17" s="20">
        <v>5081</v>
      </c>
    </row>
    <row r="18" spans="1:12" x14ac:dyDescent="0.25">
      <c r="A18" s="19" t="s">
        <v>40</v>
      </c>
      <c r="B18" s="19" t="s">
        <v>72</v>
      </c>
      <c r="C18" s="22">
        <v>168</v>
      </c>
      <c r="D18" s="22">
        <v>186</v>
      </c>
      <c r="E18" s="22">
        <v>203</v>
      </c>
      <c r="F18" s="22">
        <v>229</v>
      </c>
      <c r="G18" s="22">
        <v>195</v>
      </c>
      <c r="H18" s="22">
        <v>212</v>
      </c>
      <c r="I18" s="22">
        <v>232</v>
      </c>
      <c r="J18" s="22">
        <v>246</v>
      </c>
      <c r="K18" s="22">
        <v>258</v>
      </c>
      <c r="L18" s="22">
        <v>268</v>
      </c>
    </row>
    <row r="19" spans="1:12" x14ac:dyDescent="0.25">
      <c r="A19" s="19" t="s">
        <v>41</v>
      </c>
      <c r="B19" s="19" t="s">
        <v>72</v>
      </c>
      <c r="C19" s="20">
        <v>1581</v>
      </c>
      <c r="D19" s="20">
        <v>1486</v>
      </c>
      <c r="E19" s="20">
        <v>1179</v>
      </c>
      <c r="F19" s="20">
        <v>1392</v>
      </c>
      <c r="G19" s="20">
        <v>1140</v>
      </c>
      <c r="H19" s="20">
        <v>1040</v>
      </c>
      <c r="I19" s="20">
        <v>1099</v>
      </c>
      <c r="J19" s="20">
        <v>1148</v>
      </c>
      <c r="K19" s="20">
        <v>1386</v>
      </c>
      <c r="L19" s="20">
        <v>1274</v>
      </c>
    </row>
    <row r="20" spans="1:12" x14ac:dyDescent="0.25">
      <c r="A20" s="19" t="s">
        <v>42</v>
      </c>
      <c r="B20" s="19" t="s">
        <v>72</v>
      </c>
      <c r="C20" s="20">
        <v>15950</v>
      </c>
      <c r="D20" s="20">
        <v>17104</v>
      </c>
      <c r="E20" s="20">
        <v>18196</v>
      </c>
      <c r="F20" s="20">
        <v>18986</v>
      </c>
      <c r="G20" s="20">
        <v>18254</v>
      </c>
      <c r="H20" s="20">
        <v>18974</v>
      </c>
      <c r="I20" s="20">
        <v>19233</v>
      </c>
      <c r="J20" s="20">
        <v>19162</v>
      </c>
      <c r="K20" s="20">
        <v>18770</v>
      </c>
      <c r="L20" s="20">
        <v>17862</v>
      </c>
    </row>
    <row r="21" spans="1:12" ht="18.75" customHeight="1" x14ac:dyDescent="0.25">
      <c r="A21" s="19" t="s">
        <v>43</v>
      </c>
      <c r="B21" s="19" t="s">
        <v>72</v>
      </c>
      <c r="C21" s="22">
        <v>286</v>
      </c>
      <c r="D21" s="22">
        <v>276</v>
      </c>
      <c r="E21" s="22">
        <v>269</v>
      </c>
      <c r="F21" s="22">
        <v>277</v>
      </c>
      <c r="G21" s="22">
        <v>251</v>
      </c>
      <c r="H21" s="22">
        <v>272</v>
      </c>
      <c r="I21" s="22">
        <v>284</v>
      </c>
      <c r="J21" s="22">
        <v>303</v>
      </c>
      <c r="K21" s="22">
        <v>304</v>
      </c>
      <c r="L21" s="22">
        <v>309</v>
      </c>
    </row>
    <row r="22" spans="1:12" x14ac:dyDescent="0.25">
      <c r="A22" s="19" t="s">
        <v>44</v>
      </c>
      <c r="B22" s="19" t="s">
        <v>72</v>
      </c>
      <c r="C22" s="22">
        <v>72</v>
      </c>
      <c r="D22" s="22">
        <v>90</v>
      </c>
      <c r="E22" s="22">
        <v>107</v>
      </c>
      <c r="F22" s="22">
        <v>128</v>
      </c>
      <c r="G22" s="22">
        <v>139</v>
      </c>
      <c r="H22" s="22">
        <v>159</v>
      </c>
      <c r="I22" s="22">
        <v>177</v>
      </c>
      <c r="J22" s="22">
        <v>195</v>
      </c>
      <c r="K22" s="22">
        <v>215</v>
      </c>
      <c r="L22" s="22">
        <v>229</v>
      </c>
    </row>
    <row r="23" spans="1:12" x14ac:dyDescent="0.25">
      <c r="A23" s="19" t="s">
        <v>45</v>
      </c>
      <c r="B23" s="19" t="s">
        <v>72</v>
      </c>
      <c r="C23" s="20">
        <v>6078</v>
      </c>
      <c r="D23" s="20">
        <v>6257</v>
      </c>
      <c r="E23" s="20">
        <v>6248</v>
      </c>
      <c r="F23" s="20">
        <v>6245</v>
      </c>
      <c r="G23" s="20">
        <v>6248</v>
      </c>
      <c r="H23" s="20">
        <v>6260</v>
      </c>
      <c r="I23" s="20">
        <v>6809</v>
      </c>
      <c r="J23" s="20">
        <v>6846</v>
      </c>
      <c r="K23" s="20">
        <v>7412</v>
      </c>
      <c r="L23" s="20">
        <v>7452</v>
      </c>
    </row>
    <row r="24" spans="1:12" x14ac:dyDescent="0.25">
      <c r="A24" s="19" t="s">
        <v>46</v>
      </c>
      <c r="B24" s="19" t="s">
        <v>72</v>
      </c>
      <c r="C24" s="20">
        <v>12750</v>
      </c>
      <c r="D24" s="20">
        <v>12750</v>
      </c>
      <c r="E24" s="20">
        <v>12750</v>
      </c>
      <c r="F24" s="20">
        <v>12750</v>
      </c>
      <c r="G24" s="20">
        <v>12750</v>
      </c>
      <c r="H24" s="20">
        <v>12750</v>
      </c>
      <c r="I24" s="20">
        <v>12750</v>
      </c>
      <c r="J24" s="20">
        <v>12750</v>
      </c>
      <c r="K24" s="20">
        <v>12750</v>
      </c>
      <c r="L24" s="20">
        <v>12750</v>
      </c>
    </row>
    <row r="25" spans="1:12" ht="17.25" customHeight="1" x14ac:dyDescent="0.25">
      <c r="A25" s="19" t="s">
        <v>47</v>
      </c>
      <c r="B25" s="19" t="s">
        <v>72</v>
      </c>
      <c r="C25" s="22">
        <v>140</v>
      </c>
      <c r="D25" s="22">
        <v>134</v>
      </c>
      <c r="E25" s="22">
        <v>122</v>
      </c>
      <c r="F25" s="22">
        <v>123</v>
      </c>
      <c r="G25" s="22">
        <v>128</v>
      </c>
      <c r="H25" s="22">
        <v>124</v>
      </c>
      <c r="I25" s="22">
        <v>122</v>
      </c>
      <c r="J25" s="22">
        <v>120</v>
      </c>
      <c r="K25" s="22">
        <v>125</v>
      </c>
      <c r="L25" s="22">
        <v>122</v>
      </c>
    </row>
    <row r="26" spans="1:12" x14ac:dyDescent="0.25">
      <c r="A26" s="19" t="s">
        <v>48</v>
      </c>
      <c r="B26" s="19" t="s">
        <v>72</v>
      </c>
      <c r="C26" s="22">
        <v>126</v>
      </c>
      <c r="D26" s="22">
        <v>128</v>
      </c>
      <c r="E26" s="22">
        <v>144</v>
      </c>
      <c r="F26" s="22">
        <v>146</v>
      </c>
      <c r="G26" s="22">
        <v>133</v>
      </c>
      <c r="H26" s="22">
        <v>128</v>
      </c>
      <c r="I26" s="22">
        <v>178</v>
      </c>
      <c r="J26" s="22">
        <v>150</v>
      </c>
      <c r="K26" s="22">
        <v>233</v>
      </c>
      <c r="L26" s="22">
        <v>198</v>
      </c>
    </row>
    <row r="27" spans="1:12" ht="19.5" customHeight="1" x14ac:dyDescent="0.25">
      <c r="A27" s="19" t="s">
        <v>49</v>
      </c>
      <c r="B27" s="19" t="s">
        <v>72</v>
      </c>
      <c r="C27" s="22">
        <v>91</v>
      </c>
      <c r="D27" s="22">
        <v>97</v>
      </c>
      <c r="E27" s="22">
        <v>101</v>
      </c>
      <c r="F27" s="22">
        <v>104</v>
      </c>
      <c r="G27" s="22">
        <v>103</v>
      </c>
      <c r="H27" s="22">
        <v>106</v>
      </c>
      <c r="I27" s="22">
        <v>108</v>
      </c>
      <c r="J27" s="22">
        <v>111</v>
      </c>
      <c r="K27" s="22">
        <v>108</v>
      </c>
      <c r="L27" s="22">
        <v>105</v>
      </c>
    </row>
    <row r="28" spans="1:12" ht="18.75" customHeight="1" x14ac:dyDescent="0.25">
      <c r="A28" s="19" t="s">
        <v>50</v>
      </c>
      <c r="B28" s="19" t="s">
        <v>72</v>
      </c>
      <c r="C28" s="22">
        <v>441</v>
      </c>
      <c r="D28" s="22">
        <v>449</v>
      </c>
      <c r="E28" s="22">
        <v>470</v>
      </c>
      <c r="F28" s="22">
        <v>509</v>
      </c>
      <c r="G28" s="22">
        <v>550</v>
      </c>
      <c r="H28" s="22">
        <v>598</v>
      </c>
      <c r="I28" s="22">
        <v>600</v>
      </c>
      <c r="J28" s="22">
        <v>656</v>
      </c>
      <c r="K28" s="22">
        <v>634</v>
      </c>
      <c r="L28" s="22">
        <v>711</v>
      </c>
    </row>
    <row r="29" spans="1:12" x14ac:dyDescent="0.25">
      <c r="A29" s="19" t="s">
        <v>51</v>
      </c>
      <c r="B29" s="19" t="s">
        <v>72</v>
      </c>
      <c r="C29" s="20">
        <v>3045</v>
      </c>
      <c r="D29" s="20">
        <v>3224</v>
      </c>
      <c r="E29" s="20">
        <v>3318</v>
      </c>
      <c r="F29" s="20">
        <v>3458</v>
      </c>
      <c r="G29" s="20">
        <v>3207</v>
      </c>
      <c r="H29" s="20">
        <v>3384</v>
      </c>
      <c r="I29" s="20">
        <v>3581</v>
      </c>
      <c r="J29" s="20">
        <v>3857</v>
      </c>
      <c r="K29" s="20">
        <v>4207</v>
      </c>
      <c r="L29" s="20">
        <v>4349</v>
      </c>
    </row>
    <row r="30" spans="1:12" x14ac:dyDescent="0.25">
      <c r="A30" s="19" t="s">
        <v>52</v>
      </c>
      <c r="B30" s="19" t="s">
        <v>72</v>
      </c>
      <c r="C30" s="20">
        <v>18399</v>
      </c>
      <c r="D30" s="20">
        <v>19099</v>
      </c>
      <c r="E30" s="20">
        <v>18870</v>
      </c>
      <c r="F30" s="20">
        <v>19756</v>
      </c>
      <c r="G30" s="20">
        <v>19317</v>
      </c>
      <c r="H30" s="20">
        <v>20287</v>
      </c>
      <c r="I30" s="20">
        <v>23368</v>
      </c>
      <c r="J30" s="20">
        <v>24469</v>
      </c>
      <c r="K30" s="20">
        <v>25889</v>
      </c>
      <c r="L30" s="20">
        <v>25865</v>
      </c>
    </row>
    <row r="31" spans="1:12" x14ac:dyDescent="0.25">
      <c r="A31" s="19" t="s">
        <v>53</v>
      </c>
      <c r="B31" s="19" t="s">
        <v>72</v>
      </c>
      <c r="C31" s="20">
        <v>7713</v>
      </c>
      <c r="D31" s="20">
        <v>7768</v>
      </c>
      <c r="E31" s="20">
        <v>8037</v>
      </c>
      <c r="F31" s="20">
        <v>8007</v>
      </c>
      <c r="G31" s="20">
        <v>7499</v>
      </c>
      <c r="H31" s="20">
        <v>7790</v>
      </c>
      <c r="I31" s="20">
        <v>7260</v>
      </c>
      <c r="J31" s="20">
        <v>7697</v>
      </c>
      <c r="K31" s="20">
        <v>8094</v>
      </c>
      <c r="L31" s="20">
        <v>8479</v>
      </c>
    </row>
    <row r="32" spans="1:12" x14ac:dyDescent="0.25">
      <c r="A32" s="19" t="s">
        <v>54</v>
      </c>
      <c r="B32" s="19" t="s">
        <v>72</v>
      </c>
      <c r="C32" s="20">
        <v>4353</v>
      </c>
      <c r="D32" s="20">
        <v>4353</v>
      </c>
      <c r="E32" s="20">
        <v>4857</v>
      </c>
      <c r="F32" s="20">
        <v>4857</v>
      </c>
      <c r="G32" s="20">
        <v>4857</v>
      </c>
      <c r="H32" s="20">
        <v>2970</v>
      </c>
      <c r="I32" s="20">
        <v>2536</v>
      </c>
      <c r="J32" s="20">
        <v>2806</v>
      </c>
      <c r="K32" s="20">
        <v>2806</v>
      </c>
      <c r="L32" s="20">
        <v>2806</v>
      </c>
    </row>
    <row r="33" spans="1:13" x14ac:dyDescent="0.25">
      <c r="A33" s="19" t="s">
        <v>55</v>
      </c>
      <c r="B33" s="19" t="s">
        <v>72</v>
      </c>
      <c r="C33" s="22">
        <v>230</v>
      </c>
      <c r="D33" s="22">
        <v>524</v>
      </c>
      <c r="E33" s="22">
        <v>299</v>
      </c>
      <c r="F33" s="22">
        <v>239</v>
      </c>
      <c r="G33" s="22">
        <v>261</v>
      </c>
      <c r="H33" s="22">
        <v>243</v>
      </c>
      <c r="I33" s="22">
        <v>256</v>
      </c>
      <c r="J33" s="22">
        <v>269</v>
      </c>
      <c r="K33" s="22">
        <v>361</v>
      </c>
      <c r="L33" s="22">
        <v>368</v>
      </c>
    </row>
    <row r="34" spans="1:13" x14ac:dyDescent="0.25">
      <c r="A34" s="19" t="s">
        <v>56</v>
      </c>
      <c r="B34" s="19" t="s">
        <v>72</v>
      </c>
      <c r="C34" s="20">
        <v>24076</v>
      </c>
      <c r="D34" s="20">
        <v>24387</v>
      </c>
      <c r="E34" s="20">
        <v>23079</v>
      </c>
      <c r="F34" s="20">
        <v>22848</v>
      </c>
      <c r="G34" s="20">
        <v>22407</v>
      </c>
      <c r="H34" s="20">
        <v>21274</v>
      </c>
      <c r="I34" s="20">
        <v>20961</v>
      </c>
      <c r="J34" s="20">
        <v>20174</v>
      </c>
      <c r="K34" s="20">
        <v>18923</v>
      </c>
      <c r="L34" s="20">
        <v>18282</v>
      </c>
    </row>
    <row r="35" spans="1:13" x14ac:dyDescent="0.25">
      <c r="A35" s="19" t="s">
        <v>9</v>
      </c>
      <c r="B35" s="19" t="s">
        <v>72</v>
      </c>
      <c r="C35" s="20">
        <v>172000</v>
      </c>
      <c r="D35" s="20">
        <v>175000</v>
      </c>
      <c r="E35" s="20">
        <v>178000</v>
      </c>
      <c r="F35" s="20">
        <v>180000</v>
      </c>
      <c r="G35" s="20">
        <v>182000</v>
      </c>
      <c r="H35" s="20">
        <v>184000</v>
      </c>
      <c r="I35" s="20">
        <v>186000</v>
      </c>
      <c r="J35" s="20">
        <v>187000</v>
      </c>
      <c r="K35" s="20">
        <v>189000</v>
      </c>
      <c r="L35" s="20">
        <v>191000</v>
      </c>
    </row>
    <row r="36" spans="1:13" x14ac:dyDescent="0.25">
      <c r="A36" s="19" t="s">
        <v>57</v>
      </c>
      <c r="B36" s="19" t="s">
        <v>72</v>
      </c>
      <c r="C36" s="22">
        <v>68</v>
      </c>
      <c r="D36" s="22">
        <v>86</v>
      </c>
      <c r="E36" s="22">
        <v>103</v>
      </c>
      <c r="F36" s="22">
        <v>122</v>
      </c>
      <c r="G36" s="22">
        <v>118</v>
      </c>
      <c r="H36" s="22">
        <v>143</v>
      </c>
      <c r="I36" s="22">
        <v>161</v>
      </c>
      <c r="J36" s="22">
        <v>180</v>
      </c>
      <c r="K36" s="22">
        <v>203</v>
      </c>
      <c r="L36" s="22">
        <v>219</v>
      </c>
    </row>
    <row r="37" spans="1:13" ht="18" customHeight="1" x14ac:dyDescent="0.25">
      <c r="A37" s="19" t="s">
        <v>58</v>
      </c>
      <c r="B37" s="19" t="s">
        <v>72</v>
      </c>
      <c r="C37" s="20">
        <v>1367</v>
      </c>
      <c r="D37" s="20">
        <v>1521</v>
      </c>
      <c r="E37" s="20">
        <v>1558</v>
      </c>
      <c r="F37" s="20">
        <v>1552</v>
      </c>
      <c r="G37" s="20">
        <v>1080</v>
      </c>
      <c r="H37" s="20">
        <v>1134</v>
      </c>
      <c r="I37" s="20">
        <v>1103</v>
      </c>
      <c r="J37" s="20">
        <v>1121</v>
      </c>
      <c r="K37" s="20">
        <v>1198</v>
      </c>
      <c r="L37" s="20">
        <v>1204</v>
      </c>
    </row>
    <row r="38" spans="1:13" x14ac:dyDescent="0.25">
      <c r="A38" s="19" t="s">
        <v>59</v>
      </c>
      <c r="B38" s="19" t="s">
        <v>72</v>
      </c>
      <c r="C38" s="20">
        <v>9570</v>
      </c>
      <c r="D38" s="20">
        <v>10081</v>
      </c>
      <c r="E38" s="20">
        <v>13232</v>
      </c>
      <c r="F38" s="20">
        <v>11996</v>
      </c>
      <c r="G38" s="20">
        <v>13674</v>
      </c>
      <c r="H38" s="20">
        <v>12666</v>
      </c>
      <c r="I38" s="20">
        <v>13698</v>
      </c>
      <c r="J38" s="20">
        <v>15601</v>
      </c>
      <c r="K38" s="20">
        <v>16159</v>
      </c>
      <c r="L38" s="20">
        <v>17372</v>
      </c>
    </row>
    <row r="39" spans="1:13" x14ac:dyDescent="0.25">
      <c r="A39" s="19" t="s">
        <v>60</v>
      </c>
      <c r="B39" s="19" t="s">
        <v>72</v>
      </c>
      <c r="C39" s="22">
        <v>450</v>
      </c>
      <c r="D39" s="22">
        <v>450</v>
      </c>
      <c r="E39" s="22">
        <v>448</v>
      </c>
      <c r="F39" s="22">
        <v>428</v>
      </c>
      <c r="G39" s="22">
        <v>364</v>
      </c>
      <c r="H39" s="22">
        <v>404</v>
      </c>
      <c r="I39" s="22">
        <v>395</v>
      </c>
      <c r="J39" s="22">
        <v>391</v>
      </c>
      <c r="K39" s="22">
        <v>414</v>
      </c>
      <c r="L39" s="22">
        <v>423</v>
      </c>
    </row>
    <row r="40" spans="1:13" x14ac:dyDescent="0.25">
      <c r="A40" s="19" t="s">
        <v>61</v>
      </c>
      <c r="B40" s="19" t="s">
        <v>72</v>
      </c>
      <c r="C40" s="20">
        <v>6417</v>
      </c>
      <c r="D40" s="20">
        <v>6631</v>
      </c>
      <c r="E40" s="20">
        <v>6609</v>
      </c>
      <c r="F40" s="20">
        <v>6664</v>
      </c>
      <c r="G40" s="20">
        <v>6592</v>
      </c>
      <c r="H40" s="20">
        <v>6561</v>
      </c>
      <c r="I40" s="20">
        <v>6454</v>
      </c>
      <c r="J40" s="20">
        <v>6377</v>
      </c>
      <c r="K40" s="20">
        <v>7060</v>
      </c>
      <c r="L40" s="20">
        <v>7065</v>
      </c>
    </row>
    <row r="41" spans="1:13" x14ac:dyDescent="0.25">
      <c r="A41" s="19" t="s">
        <v>62</v>
      </c>
      <c r="B41" s="19" t="s">
        <v>72</v>
      </c>
      <c r="C41" s="22">
        <v>102</v>
      </c>
      <c r="D41" s="22">
        <v>124</v>
      </c>
      <c r="E41" s="22">
        <v>146</v>
      </c>
      <c r="F41" s="22">
        <v>172</v>
      </c>
      <c r="G41" s="22">
        <v>202</v>
      </c>
      <c r="H41" s="22">
        <v>231</v>
      </c>
      <c r="I41" s="22">
        <v>260</v>
      </c>
      <c r="J41" s="22">
        <v>291</v>
      </c>
      <c r="K41" s="22">
        <v>341</v>
      </c>
      <c r="L41" s="22">
        <v>370</v>
      </c>
    </row>
    <row r="42" spans="1:13" x14ac:dyDescent="0.25">
      <c r="A42" s="23" t="s">
        <v>63</v>
      </c>
      <c r="B42" s="19" t="s">
        <v>72</v>
      </c>
      <c r="C42" s="21">
        <v>632660</v>
      </c>
      <c r="D42" s="21">
        <v>673491</v>
      </c>
      <c r="E42" s="21">
        <v>812537</v>
      </c>
      <c r="F42" s="21">
        <v>892111</v>
      </c>
      <c r="G42" s="21">
        <v>915847</v>
      </c>
      <c r="H42" s="21">
        <v>897694</v>
      </c>
      <c r="I42" s="21">
        <v>857831</v>
      </c>
      <c r="J42" s="21">
        <v>634555</v>
      </c>
      <c r="K42" s="21">
        <v>563217</v>
      </c>
      <c r="L42" s="21">
        <v>522986</v>
      </c>
    </row>
    <row r="43" spans="1:13" x14ac:dyDescent="0.25">
      <c r="A43" s="9"/>
      <c r="B43" s="9"/>
      <c r="C43" s="9"/>
      <c r="D43" s="9"/>
      <c r="E43" s="9"/>
      <c r="F43" s="9"/>
      <c r="G43" s="9"/>
      <c r="H43" s="9"/>
      <c r="I43" s="9"/>
      <c r="J43" s="9"/>
      <c r="K43" s="9"/>
      <c r="L43" s="9"/>
    </row>
    <row r="44" spans="1:13" x14ac:dyDescent="0.25">
      <c r="A44" s="28" t="s">
        <v>101</v>
      </c>
      <c r="C44" s="59">
        <f>C42</f>
        <v>632660</v>
      </c>
      <c r="D44" s="24">
        <f>C44+D42</f>
        <v>1306151</v>
      </c>
      <c r="E44" s="24">
        <f t="shared" ref="E44:L44" si="0">D44+E42</f>
        <v>2118688</v>
      </c>
      <c r="F44" s="24">
        <f t="shared" si="0"/>
        <v>3010799</v>
      </c>
      <c r="G44" s="24">
        <f t="shared" si="0"/>
        <v>3926646</v>
      </c>
      <c r="H44" s="24">
        <f t="shared" si="0"/>
        <v>4824340</v>
      </c>
      <c r="I44" s="24">
        <f t="shared" si="0"/>
        <v>5682171</v>
      </c>
      <c r="J44" s="24">
        <f t="shared" si="0"/>
        <v>6316726</v>
      </c>
      <c r="K44" s="24">
        <f t="shared" si="0"/>
        <v>6879943</v>
      </c>
      <c r="L44" s="24">
        <f t="shared" si="0"/>
        <v>7402929</v>
      </c>
      <c r="M44" s="60" t="s">
        <v>102</v>
      </c>
    </row>
    <row r="45" spans="1:13" x14ac:dyDescent="0.25">
      <c r="A45" s="28" t="s">
        <v>101</v>
      </c>
      <c r="C45" s="11">
        <f>C44/1000</f>
        <v>632.66</v>
      </c>
      <c r="D45" s="11">
        <f t="shared" ref="D45:L45" si="1">D44/1000</f>
        <v>1306.1510000000001</v>
      </c>
      <c r="E45" s="11">
        <f t="shared" si="1"/>
        <v>2118.6880000000001</v>
      </c>
      <c r="F45" s="11">
        <f t="shared" si="1"/>
        <v>3010.799</v>
      </c>
      <c r="G45" s="11">
        <f t="shared" si="1"/>
        <v>3926.6460000000002</v>
      </c>
      <c r="H45" s="11">
        <f t="shared" si="1"/>
        <v>4824.34</v>
      </c>
      <c r="I45" s="11">
        <f t="shared" si="1"/>
        <v>5682.1710000000003</v>
      </c>
      <c r="J45" s="11">
        <f t="shared" si="1"/>
        <v>6316.7259999999997</v>
      </c>
      <c r="K45" s="11">
        <f t="shared" si="1"/>
        <v>6879.9430000000002</v>
      </c>
      <c r="L45" s="11">
        <f t="shared" si="1"/>
        <v>7402.9290000000001</v>
      </c>
      <c r="M45" s="61" t="s">
        <v>1</v>
      </c>
    </row>
  </sheetData>
  <phoneticPr fontId="15" type="noConversion"/>
  <pageMargins left="0.7" right="0.7" top="0.75" bottom="0.75" header="0.3" footer="0.3"/>
  <pageSetup scale="47" orientation="landscape" r:id="rId1"/>
  <headerFooter>
    <oddHeader>&amp;CSB 350 2030 EE Savings Doubling Goal
&amp;"-,Italic"CEDU 2014 mid-case AAEE X2 extended to 2030</oddHeader>
    <oddFooter>&amp;C&amp;P</oddFooter>
  </headerFooter>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FF0000"/>
    <pageSetUpPr fitToPage="1"/>
  </sheetPr>
  <dimension ref="A1:U44"/>
  <sheetViews>
    <sheetView tabSelected="1" view="pageLayout" workbookViewId="0">
      <selection activeCell="A24" sqref="A24"/>
    </sheetView>
  </sheetViews>
  <sheetFormatPr defaultColWidth="8.85546875" defaultRowHeight="15" x14ac:dyDescent="0.25"/>
  <cols>
    <col min="1" max="1" width="11.85546875" customWidth="1"/>
    <col min="2" max="2" width="28.42578125" customWidth="1"/>
    <col min="3" max="3" width="18.85546875" customWidth="1"/>
    <col min="4" max="4" width="15.140625" customWidth="1"/>
    <col min="5" max="21" width="9.7109375" customWidth="1"/>
  </cols>
  <sheetData>
    <row r="1" spans="1:21" x14ac:dyDescent="0.2">
      <c r="E1" s="2">
        <v>2014</v>
      </c>
      <c r="F1" s="2">
        <v>2015</v>
      </c>
      <c r="G1" s="2">
        <v>2016</v>
      </c>
      <c r="H1" s="2">
        <v>2017</v>
      </c>
      <c r="I1" s="2">
        <v>2018</v>
      </c>
      <c r="J1" s="2">
        <v>2019</v>
      </c>
      <c r="K1" s="2">
        <v>2020</v>
      </c>
      <c r="L1" s="2">
        <v>2021</v>
      </c>
      <c r="M1" s="2">
        <v>2022</v>
      </c>
      <c r="N1" s="2">
        <v>2023</v>
      </c>
      <c r="O1" s="2">
        <v>2024</v>
      </c>
      <c r="P1" s="2">
        <v>2025</v>
      </c>
      <c r="Q1" s="2">
        <v>2026</v>
      </c>
      <c r="R1" s="3">
        <v>2027</v>
      </c>
      <c r="S1" s="3">
        <v>2028</v>
      </c>
      <c r="T1" s="3">
        <v>2029</v>
      </c>
      <c r="U1" s="3">
        <v>2030</v>
      </c>
    </row>
    <row r="2" spans="1:21" ht="18.75" customHeight="1" x14ac:dyDescent="0.25">
      <c r="A2" s="25" t="s">
        <v>64</v>
      </c>
      <c r="B2" s="25"/>
      <c r="C2" t="s">
        <v>122</v>
      </c>
    </row>
    <row r="3" spans="1:21" x14ac:dyDescent="0.2">
      <c r="A3" s="14" t="s">
        <v>90</v>
      </c>
      <c r="B3" s="14"/>
      <c r="C3" s="14" t="s">
        <v>23</v>
      </c>
      <c r="D3" s="12"/>
      <c r="E3" s="12"/>
      <c r="F3" s="12"/>
      <c r="G3" s="12"/>
      <c r="H3" s="12"/>
      <c r="I3" s="12"/>
      <c r="J3" s="12"/>
      <c r="K3" s="12"/>
      <c r="L3" s="12"/>
      <c r="M3" s="12"/>
      <c r="N3" s="12"/>
      <c r="O3" s="12"/>
      <c r="P3" s="12"/>
      <c r="Q3" s="12"/>
      <c r="R3" s="12"/>
      <c r="S3" s="12"/>
      <c r="T3" s="12"/>
      <c r="U3" s="12"/>
    </row>
    <row r="4" spans="1:21" x14ac:dyDescent="0.2">
      <c r="A4" s="12" t="s">
        <v>0</v>
      </c>
      <c r="B4" s="12" t="s">
        <v>21</v>
      </c>
      <c r="C4" s="7">
        <v>1.03</v>
      </c>
      <c r="D4" s="12" t="s">
        <v>3</v>
      </c>
      <c r="E4" s="12"/>
      <c r="F4" s="51">
        <f>F41</f>
        <v>2336.8290496739096</v>
      </c>
      <c r="G4" s="51">
        <f t="shared" ref="G4:P4" si="0">G41</f>
        <v>4613.0649567904657</v>
      </c>
      <c r="H4" s="51">
        <f t="shared" si="0"/>
        <v>6789.3588197914032</v>
      </c>
      <c r="I4" s="51">
        <f t="shared" si="0"/>
        <v>8627.6106189744114</v>
      </c>
      <c r="J4" s="51">
        <f t="shared" si="0"/>
        <v>10581.351252367926</v>
      </c>
      <c r="K4" s="51">
        <f t="shared" si="0"/>
        <v>12326.701553778139</v>
      </c>
      <c r="L4" s="51">
        <f t="shared" si="0"/>
        <v>14200.393310647922</v>
      </c>
      <c r="M4" s="51">
        <f t="shared" si="0"/>
        <v>16142.139111922004</v>
      </c>
      <c r="N4" s="51">
        <f t="shared" si="0"/>
        <v>18239.864218474406</v>
      </c>
      <c r="O4" s="51">
        <f t="shared" si="0"/>
        <v>20354.363265027201</v>
      </c>
      <c r="P4" s="51">
        <f t="shared" si="0"/>
        <v>22707.060026794781</v>
      </c>
      <c r="Q4" s="51">
        <f>P4*$C$4</f>
        <v>23388.271827598626</v>
      </c>
      <c r="R4" s="51">
        <f t="shared" ref="R4:U4" si="1">Q4*$C$4</f>
        <v>24089.919982426585</v>
      </c>
      <c r="S4" s="51">
        <f t="shared" si="1"/>
        <v>24812.617581899383</v>
      </c>
      <c r="T4" s="51">
        <f t="shared" si="1"/>
        <v>25556.996109356365</v>
      </c>
      <c r="U4" s="51">
        <f t="shared" si="1"/>
        <v>26323.705992637057</v>
      </c>
    </row>
    <row r="5" spans="1:21" x14ac:dyDescent="0.2">
      <c r="A5" s="12" t="s">
        <v>2</v>
      </c>
      <c r="B5" s="12" t="s">
        <v>70</v>
      </c>
      <c r="C5" s="7">
        <v>1.03</v>
      </c>
      <c r="D5" s="12" t="s">
        <v>1</v>
      </c>
      <c r="E5" s="12"/>
      <c r="F5" s="56">
        <f>F42</f>
        <v>1306.1510000000001</v>
      </c>
      <c r="G5" s="56">
        <f t="shared" ref="G5:M5" si="2">G42</f>
        <v>2118.6880000000001</v>
      </c>
      <c r="H5" s="56">
        <f t="shared" si="2"/>
        <v>3010.799</v>
      </c>
      <c r="I5" s="56">
        <f t="shared" si="2"/>
        <v>3926.6460000000002</v>
      </c>
      <c r="J5" s="56">
        <f t="shared" si="2"/>
        <v>4824.34</v>
      </c>
      <c r="K5" s="56">
        <f t="shared" si="2"/>
        <v>5682.1710000000003</v>
      </c>
      <c r="L5" s="56">
        <f t="shared" si="2"/>
        <v>6316.7259999999997</v>
      </c>
      <c r="M5" s="56">
        <f t="shared" si="2"/>
        <v>6879.9430000000002</v>
      </c>
      <c r="N5" s="51">
        <f>N42</f>
        <v>7402.9290000000001</v>
      </c>
      <c r="O5" s="51">
        <f t="shared" ref="O5:U5" si="3">N5*$C$5</f>
        <v>7625.0168700000004</v>
      </c>
      <c r="P5" s="51">
        <f t="shared" si="3"/>
        <v>7853.7673761000005</v>
      </c>
      <c r="Q5" s="51">
        <f t="shared" si="3"/>
        <v>8089.3803973830009</v>
      </c>
      <c r="R5" s="51">
        <f t="shared" si="3"/>
        <v>8332.0618093044905</v>
      </c>
      <c r="S5" s="51">
        <f t="shared" si="3"/>
        <v>8582.0236635836245</v>
      </c>
      <c r="T5" s="51">
        <f t="shared" si="3"/>
        <v>8839.4843734911337</v>
      </c>
      <c r="U5" s="51">
        <f t="shared" si="3"/>
        <v>9104.6689046958672</v>
      </c>
    </row>
    <row r="6" spans="1:21" x14ac:dyDescent="0.2">
      <c r="A6" s="12" t="s">
        <v>22</v>
      </c>
      <c r="B6" s="12" t="s">
        <v>66</v>
      </c>
      <c r="C6" s="12"/>
      <c r="D6" s="12" t="s">
        <v>1</v>
      </c>
      <c r="E6" s="12"/>
      <c r="F6" s="51">
        <f>F4+F5</f>
        <v>3642.9800496739099</v>
      </c>
      <c r="G6" s="51">
        <f t="shared" ref="G6:U6" si="4">G4+G5</f>
        <v>6731.7529567904658</v>
      </c>
      <c r="H6" s="51">
        <f t="shared" si="4"/>
        <v>9800.1578197914023</v>
      </c>
      <c r="I6" s="51">
        <f t="shared" si="4"/>
        <v>12554.256618974412</v>
      </c>
      <c r="J6" s="51">
        <f t="shared" si="4"/>
        <v>15405.691252367926</v>
      </c>
      <c r="K6" s="51">
        <f t="shared" si="4"/>
        <v>18008.872553778139</v>
      </c>
      <c r="L6" s="51">
        <f t="shared" si="4"/>
        <v>20517.119310647922</v>
      </c>
      <c r="M6" s="51">
        <f t="shared" si="4"/>
        <v>23022.082111922005</v>
      </c>
      <c r="N6" s="51">
        <f t="shared" si="4"/>
        <v>25642.793218474406</v>
      </c>
      <c r="O6" s="51">
        <f t="shared" si="4"/>
        <v>27979.380135027201</v>
      </c>
      <c r="P6" s="51">
        <f t="shared" si="4"/>
        <v>30560.827402894782</v>
      </c>
      <c r="Q6" s="51">
        <f t="shared" si="4"/>
        <v>31477.652224981626</v>
      </c>
      <c r="R6" s="51">
        <f t="shared" si="4"/>
        <v>32421.981791731076</v>
      </c>
      <c r="S6" s="51">
        <f t="shared" si="4"/>
        <v>33394.641245483006</v>
      </c>
      <c r="T6" s="51">
        <f t="shared" si="4"/>
        <v>34396.480482847503</v>
      </c>
      <c r="U6" s="51">
        <f t="shared" si="4"/>
        <v>35428.37489733292</v>
      </c>
    </row>
    <row r="7" spans="1:21" ht="47.25" customHeight="1" x14ac:dyDescent="0.25">
      <c r="A7" s="32" t="s">
        <v>0</v>
      </c>
      <c r="B7" s="32" t="s">
        <v>21</v>
      </c>
      <c r="C7" s="69" t="s">
        <v>111</v>
      </c>
      <c r="D7" s="32" t="s">
        <v>1</v>
      </c>
      <c r="E7" s="32"/>
      <c r="F7" s="50">
        <f>F4</f>
        <v>2336.8290496739096</v>
      </c>
      <c r="G7" s="50">
        <f t="shared" ref="G7:P7" si="5">G4</f>
        <v>4613.0649567904657</v>
      </c>
      <c r="H7" s="50">
        <f t="shared" si="5"/>
        <v>6789.3588197914032</v>
      </c>
      <c r="I7" s="50">
        <f t="shared" si="5"/>
        <v>8627.6106189744114</v>
      </c>
      <c r="J7" s="50">
        <f t="shared" si="5"/>
        <v>10581.351252367926</v>
      </c>
      <c r="K7" s="50">
        <f t="shared" si="5"/>
        <v>12326.701553778139</v>
      </c>
      <c r="L7" s="50">
        <f t="shared" si="5"/>
        <v>14200.393310647922</v>
      </c>
      <c r="M7" s="50">
        <f t="shared" si="5"/>
        <v>16142.139111922004</v>
      </c>
      <c r="N7" s="50">
        <f t="shared" si="5"/>
        <v>18239.864218474406</v>
      </c>
      <c r="O7" s="50">
        <f t="shared" si="5"/>
        <v>20354.363265027201</v>
      </c>
      <c r="P7" s="50">
        <f t="shared" si="5"/>
        <v>22707.060026794781</v>
      </c>
      <c r="Q7" s="50">
        <f>TREND($F7:$P7,$F1:$P1,Q1)</f>
        <v>24328.028563592117</v>
      </c>
      <c r="R7" s="50">
        <f t="shared" ref="R7:U7" si="6">TREND($F7:$P7,$F1:$P1,R1)</f>
        <v>26308.173685035203</v>
      </c>
      <c r="S7" s="50">
        <f t="shared" si="6"/>
        <v>28288.318806478754</v>
      </c>
      <c r="T7" s="50">
        <f t="shared" si="6"/>
        <v>30268.463927922305</v>
      </c>
      <c r="U7" s="50">
        <f t="shared" si="6"/>
        <v>32248.60904936539</v>
      </c>
    </row>
    <row r="8" spans="1:21" ht="46.5" customHeight="1" x14ac:dyDescent="0.25">
      <c r="A8" s="32" t="s">
        <v>2</v>
      </c>
      <c r="B8" s="32" t="s">
        <v>70</v>
      </c>
      <c r="C8" s="69" t="s">
        <v>111</v>
      </c>
      <c r="D8" s="32" t="s">
        <v>1</v>
      </c>
      <c r="E8" s="32"/>
      <c r="F8" s="50">
        <f>F5</f>
        <v>1306.1510000000001</v>
      </c>
      <c r="G8" s="50">
        <f t="shared" ref="G8:P8" si="7">G5</f>
        <v>2118.6880000000001</v>
      </c>
      <c r="H8" s="50">
        <f t="shared" si="7"/>
        <v>3010.799</v>
      </c>
      <c r="I8" s="50">
        <f t="shared" si="7"/>
        <v>3926.6460000000002</v>
      </c>
      <c r="J8" s="50">
        <f t="shared" si="7"/>
        <v>4824.34</v>
      </c>
      <c r="K8" s="50">
        <f t="shared" si="7"/>
        <v>5682.1710000000003</v>
      </c>
      <c r="L8" s="50">
        <f t="shared" si="7"/>
        <v>6316.7259999999997</v>
      </c>
      <c r="M8" s="50">
        <f t="shared" si="7"/>
        <v>6879.9430000000002</v>
      </c>
      <c r="N8" s="50">
        <f t="shared" si="7"/>
        <v>7402.9290000000001</v>
      </c>
      <c r="O8" s="50">
        <f t="shared" si="7"/>
        <v>7625.0168700000004</v>
      </c>
      <c r="P8" s="50">
        <f t="shared" si="7"/>
        <v>7853.7673761000005</v>
      </c>
      <c r="Q8" s="50">
        <f>TREND($F8:$P8,$F1:$P1,Q1)</f>
        <v>9286.4034238543827</v>
      </c>
      <c r="R8" s="50">
        <f t="shared" ref="R8:U8" si="8">TREND($F8:$P8,$F1:$P1,R1)</f>
        <v>9971.3013089499436</v>
      </c>
      <c r="S8" s="50">
        <f t="shared" si="8"/>
        <v>10656.199194045272</v>
      </c>
      <c r="T8" s="50">
        <f t="shared" si="8"/>
        <v>11341.097079140833</v>
      </c>
      <c r="U8" s="50">
        <f t="shared" si="8"/>
        <v>12025.994964236161</v>
      </c>
    </row>
    <row r="9" spans="1:21" x14ac:dyDescent="0.2">
      <c r="A9" s="32" t="s">
        <v>22</v>
      </c>
      <c r="B9" s="32" t="s">
        <v>66</v>
      </c>
      <c r="C9" s="32"/>
      <c r="D9" s="32" t="s">
        <v>1</v>
      </c>
      <c r="E9" s="32"/>
      <c r="F9" s="50">
        <f>F7+F8</f>
        <v>3642.9800496739099</v>
      </c>
      <c r="G9" s="50">
        <f t="shared" ref="G9:U9" si="9">G7+G8</f>
        <v>6731.7529567904658</v>
      </c>
      <c r="H9" s="50">
        <f t="shared" si="9"/>
        <v>9800.1578197914023</v>
      </c>
      <c r="I9" s="50">
        <f t="shared" si="9"/>
        <v>12554.256618974412</v>
      </c>
      <c r="J9" s="50">
        <f t="shared" si="9"/>
        <v>15405.691252367926</v>
      </c>
      <c r="K9" s="50">
        <f t="shared" si="9"/>
        <v>18008.872553778139</v>
      </c>
      <c r="L9" s="50">
        <f t="shared" si="9"/>
        <v>20517.119310647922</v>
      </c>
      <c r="M9" s="50">
        <f t="shared" si="9"/>
        <v>23022.082111922005</v>
      </c>
      <c r="N9" s="50">
        <f t="shared" si="9"/>
        <v>25642.793218474406</v>
      </c>
      <c r="O9" s="50">
        <f t="shared" si="9"/>
        <v>27979.380135027201</v>
      </c>
      <c r="P9" s="50">
        <f t="shared" si="9"/>
        <v>30560.827402894782</v>
      </c>
      <c r="Q9" s="50">
        <f t="shared" si="9"/>
        <v>33614.4319874465</v>
      </c>
      <c r="R9" s="50">
        <f t="shared" si="9"/>
        <v>36279.474993985146</v>
      </c>
      <c r="S9" s="50">
        <f t="shared" si="9"/>
        <v>38944.518000524025</v>
      </c>
      <c r="T9" s="50">
        <f t="shared" si="9"/>
        <v>41609.561007063137</v>
      </c>
      <c r="U9" s="50">
        <f t="shared" si="9"/>
        <v>44274.604013601551</v>
      </c>
    </row>
    <row r="11" spans="1:21" x14ac:dyDescent="0.2">
      <c r="A11" s="25" t="s">
        <v>65</v>
      </c>
      <c r="B11" s="25"/>
    </row>
    <row r="12" spans="1:21" x14ac:dyDescent="0.2">
      <c r="A12" s="14" t="s">
        <v>90</v>
      </c>
      <c r="B12" s="14"/>
      <c r="C12" s="14" t="s">
        <v>112</v>
      </c>
      <c r="D12" s="12"/>
      <c r="E12" s="12"/>
      <c r="F12" s="12"/>
      <c r="G12" s="12"/>
      <c r="H12" s="12"/>
      <c r="I12" s="12"/>
      <c r="J12" s="12"/>
      <c r="K12" s="12"/>
      <c r="L12" s="12"/>
      <c r="M12" s="12"/>
      <c r="N12" s="12"/>
      <c r="O12" s="12"/>
      <c r="P12" s="12"/>
      <c r="Q12" s="12"/>
      <c r="R12" s="12"/>
      <c r="S12" s="12"/>
      <c r="T12" s="12"/>
      <c r="U12" s="12"/>
    </row>
    <row r="13" spans="1:21" x14ac:dyDescent="0.2">
      <c r="A13" s="12" t="s">
        <v>0</v>
      </c>
      <c r="B13" s="12" t="s">
        <v>21</v>
      </c>
      <c r="C13" s="7">
        <v>1.03</v>
      </c>
      <c r="D13" s="12" t="s">
        <v>11</v>
      </c>
      <c r="E13" s="12"/>
      <c r="F13" s="13">
        <f>F43</f>
        <v>21.149360978586255</v>
      </c>
      <c r="G13" s="13">
        <f t="shared" ref="G13:P13" si="10">G43</f>
        <v>49.669717722836779</v>
      </c>
      <c r="H13" s="13">
        <f t="shared" si="10"/>
        <v>77.930231153669695</v>
      </c>
      <c r="I13" s="13">
        <f t="shared" si="10"/>
        <v>114.21944620432305</v>
      </c>
      <c r="J13" s="13">
        <f t="shared" si="10"/>
        <v>154.34735062701455</v>
      </c>
      <c r="K13" s="13">
        <f t="shared" si="10"/>
        <v>192.6164908025944</v>
      </c>
      <c r="L13" s="13">
        <f t="shared" si="10"/>
        <v>234.5821561794215</v>
      </c>
      <c r="M13" s="13">
        <f t="shared" si="10"/>
        <v>277.41983014831885</v>
      </c>
      <c r="N13" s="13">
        <f t="shared" si="10"/>
        <v>320.72789624031685</v>
      </c>
      <c r="O13" s="13">
        <f t="shared" si="10"/>
        <v>365.38123992224047</v>
      </c>
      <c r="P13" s="13">
        <f t="shared" si="10"/>
        <v>416.37200780926537</v>
      </c>
      <c r="Q13" s="15">
        <f>P13*$C$13</f>
        <v>428.86316804354334</v>
      </c>
      <c r="R13" s="15">
        <f t="shared" ref="R13:U13" si="11">Q13*$C$13</f>
        <v>441.72906308484966</v>
      </c>
      <c r="S13" s="15">
        <f t="shared" si="11"/>
        <v>454.98093497739518</v>
      </c>
      <c r="T13" s="15">
        <f t="shared" si="11"/>
        <v>468.63036302671702</v>
      </c>
      <c r="U13" s="15">
        <f t="shared" si="11"/>
        <v>482.68927391751856</v>
      </c>
    </row>
    <row r="14" spans="1:21" x14ac:dyDescent="0.2">
      <c r="A14" s="12" t="s">
        <v>2</v>
      </c>
      <c r="B14" s="12" t="s">
        <v>70</v>
      </c>
      <c r="C14" s="7">
        <v>1.03</v>
      </c>
      <c r="D14" s="12" t="s">
        <v>11</v>
      </c>
      <c r="E14" s="12"/>
      <c r="F14" s="13">
        <f>F44</f>
        <v>0</v>
      </c>
      <c r="G14" s="13">
        <f t="shared" ref="G14:N14" si="12">G44</f>
        <v>0</v>
      </c>
      <c r="H14" s="13">
        <f t="shared" si="12"/>
        <v>0</v>
      </c>
      <c r="I14" s="13">
        <f t="shared" si="12"/>
        <v>0</v>
      </c>
      <c r="J14" s="13">
        <f t="shared" si="12"/>
        <v>0</v>
      </c>
      <c r="K14" s="13">
        <f t="shared" si="12"/>
        <v>0</v>
      </c>
      <c r="L14" s="13">
        <f t="shared" si="12"/>
        <v>0</v>
      </c>
      <c r="M14" s="13">
        <f t="shared" si="12"/>
        <v>0</v>
      </c>
      <c r="N14" s="13">
        <f t="shared" si="12"/>
        <v>0</v>
      </c>
      <c r="O14" s="13">
        <f>N14*$C$14</f>
        <v>0</v>
      </c>
      <c r="P14" s="13">
        <f t="shared" ref="P14:U14" si="13">O14*$C$14</f>
        <v>0</v>
      </c>
      <c r="Q14" s="13">
        <f t="shared" si="13"/>
        <v>0</v>
      </c>
      <c r="R14" s="13">
        <f t="shared" si="13"/>
        <v>0</v>
      </c>
      <c r="S14" s="13">
        <f t="shared" si="13"/>
        <v>0</v>
      </c>
      <c r="T14" s="13">
        <f t="shared" si="13"/>
        <v>0</v>
      </c>
      <c r="U14" s="13">
        <f t="shared" si="13"/>
        <v>0</v>
      </c>
    </row>
    <row r="15" spans="1:21" x14ac:dyDescent="0.25">
      <c r="A15" s="12" t="s">
        <v>22</v>
      </c>
      <c r="B15" s="12"/>
      <c r="C15" s="66"/>
      <c r="D15" s="12" t="s">
        <v>11</v>
      </c>
      <c r="E15" s="12"/>
      <c r="F15" s="13">
        <f>F13+F14</f>
        <v>21.149360978586255</v>
      </c>
      <c r="G15" s="13">
        <f t="shared" ref="G15:U15" si="14">G13+G14</f>
        <v>49.669717722836779</v>
      </c>
      <c r="H15" s="13">
        <f t="shared" si="14"/>
        <v>77.930231153669695</v>
      </c>
      <c r="I15" s="13">
        <f t="shared" si="14"/>
        <v>114.21944620432305</v>
      </c>
      <c r="J15" s="13">
        <f t="shared" si="14"/>
        <v>154.34735062701455</v>
      </c>
      <c r="K15" s="13">
        <f t="shared" si="14"/>
        <v>192.6164908025944</v>
      </c>
      <c r="L15" s="13">
        <f t="shared" si="14"/>
        <v>234.5821561794215</v>
      </c>
      <c r="M15" s="13">
        <f t="shared" si="14"/>
        <v>277.41983014831885</v>
      </c>
      <c r="N15" s="13">
        <f t="shared" si="14"/>
        <v>320.72789624031685</v>
      </c>
      <c r="O15" s="13">
        <f t="shared" si="14"/>
        <v>365.38123992224047</v>
      </c>
      <c r="P15" s="13">
        <f t="shared" si="14"/>
        <v>416.37200780926537</v>
      </c>
      <c r="Q15" s="15">
        <f t="shared" si="14"/>
        <v>428.86316804354334</v>
      </c>
      <c r="R15" s="15">
        <f t="shared" si="14"/>
        <v>441.72906308484966</v>
      </c>
      <c r="S15" s="15">
        <f t="shared" si="14"/>
        <v>454.98093497739518</v>
      </c>
      <c r="T15" s="15">
        <f t="shared" si="14"/>
        <v>468.63036302671702</v>
      </c>
      <c r="U15" s="15">
        <f t="shared" si="14"/>
        <v>482.68927391751856</v>
      </c>
    </row>
    <row r="16" spans="1:21" ht="51" customHeight="1" x14ac:dyDescent="0.25">
      <c r="A16" s="32" t="s">
        <v>0</v>
      </c>
      <c r="B16" s="32" t="s">
        <v>21</v>
      </c>
      <c r="C16" s="69" t="s">
        <v>111</v>
      </c>
      <c r="D16" s="32" t="s">
        <v>11</v>
      </c>
      <c r="E16" s="32"/>
      <c r="F16" s="62">
        <f>F13</f>
        <v>21.149360978586255</v>
      </c>
      <c r="G16" s="62">
        <f t="shared" ref="G16:P16" si="15">G13</f>
        <v>49.669717722836779</v>
      </c>
      <c r="H16" s="62">
        <f t="shared" si="15"/>
        <v>77.930231153669695</v>
      </c>
      <c r="I16" s="62">
        <f t="shared" si="15"/>
        <v>114.21944620432305</v>
      </c>
      <c r="J16" s="62">
        <f t="shared" si="15"/>
        <v>154.34735062701455</v>
      </c>
      <c r="K16" s="62">
        <f t="shared" si="15"/>
        <v>192.6164908025944</v>
      </c>
      <c r="L16" s="62">
        <f t="shared" si="15"/>
        <v>234.5821561794215</v>
      </c>
      <c r="M16" s="62">
        <f t="shared" si="15"/>
        <v>277.41983014831885</v>
      </c>
      <c r="N16" s="62">
        <f t="shared" si="15"/>
        <v>320.72789624031685</v>
      </c>
      <c r="O16" s="62">
        <f t="shared" si="15"/>
        <v>365.38123992224047</v>
      </c>
      <c r="P16" s="62">
        <f t="shared" si="15"/>
        <v>416.37200780926537</v>
      </c>
      <c r="Q16" s="62">
        <f>TREND($F16:$P16,$F1:$P1,Q1)</f>
        <v>440.8007693435793</v>
      </c>
      <c r="R16" s="63">
        <f t="shared" ref="R16:U16" si="16">TREND($F16:$P16,$F1:$P1,R1)</f>
        <v>480.56429563132406</v>
      </c>
      <c r="S16" s="63">
        <f t="shared" si="16"/>
        <v>520.32782191905426</v>
      </c>
      <c r="T16" s="63">
        <f t="shared" si="16"/>
        <v>560.09134820679901</v>
      </c>
      <c r="U16" s="63">
        <f t="shared" si="16"/>
        <v>599.85487449452921</v>
      </c>
    </row>
    <row r="17" spans="1:21" ht="49.5" customHeight="1" x14ac:dyDescent="0.25">
      <c r="A17" s="32" t="s">
        <v>2</v>
      </c>
      <c r="B17" s="32" t="s">
        <v>70</v>
      </c>
      <c r="C17" s="69" t="s">
        <v>111</v>
      </c>
      <c r="D17" s="32" t="s">
        <v>11</v>
      </c>
      <c r="E17" s="32"/>
      <c r="F17" s="62"/>
      <c r="G17" s="62"/>
      <c r="H17" s="62"/>
      <c r="I17" s="62"/>
      <c r="J17" s="62"/>
      <c r="K17" s="62"/>
      <c r="L17" s="62"/>
      <c r="M17" s="62"/>
      <c r="N17" s="62"/>
      <c r="O17" s="62"/>
      <c r="P17" s="62"/>
      <c r="Q17" s="63"/>
      <c r="R17" s="63"/>
      <c r="S17" s="63"/>
      <c r="T17" s="63"/>
      <c r="U17" s="63"/>
    </row>
    <row r="18" spans="1:21" x14ac:dyDescent="0.2">
      <c r="A18" s="32" t="s">
        <v>22</v>
      </c>
      <c r="B18" s="32"/>
      <c r="C18" s="32"/>
      <c r="D18" s="32" t="s">
        <v>11</v>
      </c>
      <c r="E18" s="32"/>
      <c r="F18" s="62">
        <f>F16</f>
        <v>21.149360978586255</v>
      </c>
      <c r="G18" s="62">
        <f t="shared" ref="G18:U18" si="17">G16</f>
        <v>49.669717722836779</v>
      </c>
      <c r="H18" s="62">
        <f t="shared" si="17"/>
        <v>77.930231153669695</v>
      </c>
      <c r="I18" s="62">
        <f t="shared" si="17"/>
        <v>114.21944620432305</v>
      </c>
      <c r="J18" s="62">
        <f t="shared" si="17"/>
        <v>154.34735062701455</v>
      </c>
      <c r="K18" s="62">
        <f t="shared" si="17"/>
        <v>192.6164908025944</v>
      </c>
      <c r="L18" s="62">
        <f t="shared" si="17"/>
        <v>234.5821561794215</v>
      </c>
      <c r="M18" s="62">
        <f t="shared" si="17"/>
        <v>277.41983014831885</v>
      </c>
      <c r="N18" s="62">
        <f t="shared" si="17"/>
        <v>320.72789624031685</v>
      </c>
      <c r="O18" s="62">
        <f t="shared" si="17"/>
        <v>365.38123992224047</v>
      </c>
      <c r="P18" s="62">
        <f t="shared" si="17"/>
        <v>416.37200780926537</v>
      </c>
      <c r="Q18" s="62">
        <f t="shared" si="17"/>
        <v>440.8007693435793</v>
      </c>
      <c r="R18" s="62">
        <f t="shared" si="17"/>
        <v>480.56429563132406</v>
      </c>
      <c r="S18" s="62">
        <f t="shared" si="17"/>
        <v>520.32782191905426</v>
      </c>
      <c r="T18" s="62">
        <f t="shared" si="17"/>
        <v>560.09134820679901</v>
      </c>
      <c r="U18" s="62">
        <f t="shared" si="17"/>
        <v>599.85487449452921</v>
      </c>
    </row>
    <row r="20" spans="1:21" x14ac:dyDescent="0.2">
      <c r="A20" s="25" t="s">
        <v>91</v>
      </c>
      <c r="B20" s="25"/>
    </row>
    <row r="21" spans="1:21" x14ac:dyDescent="0.2">
      <c r="A21" s="35" t="s">
        <v>19</v>
      </c>
      <c r="B21" s="36" t="s">
        <v>92</v>
      </c>
      <c r="C21" s="35"/>
      <c r="D21" s="35" t="s">
        <v>3</v>
      </c>
      <c r="E21" s="35"/>
      <c r="F21" s="57">
        <f>F6*2</f>
        <v>7285.9600993478198</v>
      </c>
      <c r="G21" s="57">
        <f t="shared" ref="G21:U21" si="18">G6*2</f>
        <v>13463.505913580932</v>
      </c>
      <c r="H21" s="57">
        <f t="shared" si="18"/>
        <v>19600.315639582805</v>
      </c>
      <c r="I21" s="57">
        <f t="shared" si="18"/>
        <v>25108.513237948824</v>
      </c>
      <c r="J21" s="57">
        <f t="shared" si="18"/>
        <v>30811.382504735851</v>
      </c>
      <c r="K21" s="57">
        <f t="shared" si="18"/>
        <v>36017.745107556279</v>
      </c>
      <c r="L21" s="57">
        <f t="shared" si="18"/>
        <v>41034.238621295844</v>
      </c>
      <c r="M21" s="57">
        <f t="shared" si="18"/>
        <v>46044.164223844011</v>
      </c>
      <c r="N21" s="57">
        <f t="shared" si="18"/>
        <v>51285.586436948812</v>
      </c>
      <c r="O21" s="57">
        <f t="shared" si="18"/>
        <v>55958.760270054401</v>
      </c>
      <c r="P21" s="57">
        <f t="shared" si="18"/>
        <v>61121.654805789563</v>
      </c>
      <c r="Q21" s="57">
        <f t="shared" si="18"/>
        <v>62955.304449963252</v>
      </c>
      <c r="R21" s="57">
        <f t="shared" si="18"/>
        <v>64843.963583462151</v>
      </c>
      <c r="S21" s="57">
        <f t="shared" si="18"/>
        <v>66789.282490966012</v>
      </c>
      <c r="T21" s="57">
        <f t="shared" si="18"/>
        <v>68792.960965695005</v>
      </c>
      <c r="U21" s="57">
        <f t="shared" si="18"/>
        <v>70856.74979466584</v>
      </c>
    </row>
    <row r="22" spans="1:21" x14ac:dyDescent="0.2">
      <c r="A22" s="35" t="s">
        <v>20</v>
      </c>
      <c r="B22" s="36" t="s">
        <v>97</v>
      </c>
      <c r="C22" s="35"/>
      <c r="D22" s="35" t="s">
        <v>11</v>
      </c>
      <c r="E22" s="35"/>
      <c r="F22" s="57">
        <f>F15*2</f>
        <v>42.298721957172511</v>
      </c>
      <c r="G22" s="57">
        <f t="shared" ref="G22:U22" si="19">G15*2</f>
        <v>99.339435445673558</v>
      </c>
      <c r="H22" s="57">
        <f t="shared" si="19"/>
        <v>155.86046230733939</v>
      </c>
      <c r="I22" s="57">
        <f t="shared" si="19"/>
        <v>228.4388924086461</v>
      </c>
      <c r="J22" s="57">
        <f t="shared" si="19"/>
        <v>308.6947012540291</v>
      </c>
      <c r="K22" s="57">
        <f t="shared" si="19"/>
        <v>385.2329816051888</v>
      </c>
      <c r="L22" s="57">
        <f t="shared" si="19"/>
        <v>469.16431235884301</v>
      </c>
      <c r="M22" s="57">
        <f t="shared" si="19"/>
        <v>554.8396602966377</v>
      </c>
      <c r="N22" s="57">
        <f t="shared" si="19"/>
        <v>641.4557924806337</v>
      </c>
      <c r="O22" s="57">
        <f t="shared" si="19"/>
        <v>730.76247984448094</v>
      </c>
      <c r="P22" s="57">
        <f t="shared" si="19"/>
        <v>832.74401561853074</v>
      </c>
      <c r="Q22" s="57">
        <f t="shared" si="19"/>
        <v>857.72633608708668</v>
      </c>
      <c r="R22" s="57">
        <f t="shared" si="19"/>
        <v>883.45812616969931</v>
      </c>
      <c r="S22" s="57">
        <f t="shared" si="19"/>
        <v>909.96186995479036</v>
      </c>
      <c r="T22" s="57">
        <f t="shared" si="19"/>
        <v>937.26072605343404</v>
      </c>
      <c r="U22" s="57">
        <f t="shared" si="19"/>
        <v>965.37854783503712</v>
      </c>
    </row>
    <row r="23" spans="1:21" ht="48.75" customHeight="1" x14ac:dyDescent="0.25">
      <c r="A23" s="32" t="s">
        <v>19</v>
      </c>
      <c r="B23" s="64" t="s">
        <v>103</v>
      </c>
      <c r="C23" s="69" t="s">
        <v>111</v>
      </c>
      <c r="D23" s="32" t="s">
        <v>3</v>
      </c>
      <c r="E23" s="32"/>
      <c r="F23" s="50">
        <f>F9*2</f>
        <v>7285.9600993478198</v>
      </c>
      <c r="G23" s="50">
        <f t="shared" ref="G23:U23" si="20">G9*2</f>
        <v>13463.505913580932</v>
      </c>
      <c r="H23" s="50">
        <f t="shared" si="20"/>
        <v>19600.315639582805</v>
      </c>
      <c r="I23" s="50">
        <f t="shared" si="20"/>
        <v>25108.513237948824</v>
      </c>
      <c r="J23" s="50">
        <f t="shared" si="20"/>
        <v>30811.382504735851</v>
      </c>
      <c r="K23" s="50">
        <f t="shared" si="20"/>
        <v>36017.745107556279</v>
      </c>
      <c r="L23" s="50">
        <f t="shared" si="20"/>
        <v>41034.238621295844</v>
      </c>
      <c r="M23" s="50">
        <f t="shared" si="20"/>
        <v>46044.164223844011</v>
      </c>
      <c r="N23" s="50">
        <f t="shared" si="20"/>
        <v>51285.586436948812</v>
      </c>
      <c r="O23" s="50">
        <f t="shared" si="20"/>
        <v>55958.760270054401</v>
      </c>
      <c r="P23" s="50">
        <f t="shared" si="20"/>
        <v>61121.654805789563</v>
      </c>
      <c r="Q23" s="50">
        <f t="shared" si="20"/>
        <v>67228.863974893</v>
      </c>
      <c r="R23" s="50">
        <f t="shared" si="20"/>
        <v>72558.949987970293</v>
      </c>
      <c r="S23" s="50">
        <f t="shared" si="20"/>
        <v>77889.036001048051</v>
      </c>
      <c r="T23" s="50">
        <f t="shared" si="20"/>
        <v>83219.122014126275</v>
      </c>
      <c r="U23" s="50">
        <f t="shared" si="20"/>
        <v>88549.208027203102</v>
      </c>
    </row>
    <row r="24" spans="1:21" ht="47.25" customHeight="1" x14ac:dyDescent="0.25">
      <c r="A24" s="32" t="s">
        <v>20</v>
      </c>
      <c r="B24" s="64" t="s">
        <v>104</v>
      </c>
      <c r="C24" s="69" t="s">
        <v>111</v>
      </c>
      <c r="D24" s="32" t="s">
        <v>11</v>
      </c>
      <c r="E24" s="32"/>
      <c r="F24" s="50">
        <f>F18*2</f>
        <v>42.298721957172511</v>
      </c>
      <c r="G24" s="50">
        <f t="shared" ref="G24:U24" si="21">G18*2</f>
        <v>99.339435445673558</v>
      </c>
      <c r="H24" s="50">
        <f t="shared" si="21"/>
        <v>155.86046230733939</v>
      </c>
      <c r="I24" s="50">
        <f t="shared" si="21"/>
        <v>228.4388924086461</v>
      </c>
      <c r="J24" s="50">
        <f t="shared" si="21"/>
        <v>308.6947012540291</v>
      </c>
      <c r="K24" s="50">
        <f t="shared" si="21"/>
        <v>385.2329816051888</v>
      </c>
      <c r="L24" s="50">
        <f t="shared" si="21"/>
        <v>469.16431235884301</v>
      </c>
      <c r="M24" s="50">
        <f t="shared" si="21"/>
        <v>554.8396602966377</v>
      </c>
      <c r="N24" s="50">
        <f t="shared" si="21"/>
        <v>641.4557924806337</v>
      </c>
      <c r="O24" s="50">
        <f t="shared" si="21"/>
        <v>730.76247984448094</v>
      </c>
      <c r="P24" s="50">
        <f t="shared" si="21"/>
        <v>832.74401561853074</v>
      </c>
      <c r="Q24" s="50">
        <f t="shared" si="21"/>
        <v>881.60153868715861</v>
      </c>
      <c r="R24" s="50">
        <f t="shared" si="21"/>
        <v>961.12859126264811</v>
      </c>
      <c r="S24" s="50">
        <f t="shared" si="21"/>
        <v>1040.6556438381085</v>
      </c>
      <c r="T24" s="50">
        <f t="shared" si="21"/>
        <v>1120.182696413598</v>
      </c>
      <c r="U24" s="50">
        <f t="shared" si="21"/>
        <v>1199.7097489890584</v>
      </c>
    </row>
    <row r="26" spans="1:21" x14ac:dyDescent="0.2">
      <c r="A26" s="25" t="s">
        <v>94</v>
      </c>
      <c r="B26" s="25"/>
    </row>
    <row r="27" spans="1:21" x14ac:dyDescent="0.2">
      <c r="B27" t="s">
        <v>67</v>
      </c>
      <c r="C27" s="7">
        <v>3.4129999999999998</v>
      </c>
      <c r="D27" s="1" t="s">
        <v>93</v>
      </c>
      <c r="E27" s="34"/>
    </row>
    <row r="28" spans="1:21" ht="45" x14ac:dyDescent="0.25">
      <c r="B28" t="s">
        <v>73</v>
      </c>
      <c r="C28" s="72" t="s">
        <v>113</v>
      </c>
      <c r="D28" s="58" t="s">
        <v>83</v>
      </c>
      <c r="E28" s="1"/>
      <c r="F28" s="30">
        <f>F21*$C$27/1000000</f>
        <v>2.4866981819074107E-2</v>
      </c>
      <c r="G28" s="30">
        <f t="shared" ref="G28:U28" si="22">G21*$C$27/1000000</f>
        <v>4.5950945683051712E-2</v>
      </c>
      <c r="H28" s="30">
        <f t="shared" si="22"/>
        <v>6.6895877277896115E-2</v>
      </c>
      <c r="I28" s="30">
        <f t="shared" si="22"/>
        <v>8.5695355681119328E-2</v>
      </c>
      <c r="J28" s="30">
        <f t="shared" si="22"/>
        <v>0.10515924848866345</v>
      </c>
      <c r="K28" s="30">
        <f t="shared" si="22"/>
        <v>0.12292856405208957</v>
      </c>
      <c r="L28" s="30">
        <f t="shared" si="22"/>
        <v>0.1400498564144827</v>
      </c>
      <c r="M28" s="30">
        <f t="shared" si="22"/>
        <v>0.1571487324959796</v>
      </c>
      <c r="N28" s="30">
        <f t="shared" si="22"/>
        <v>0.17503770650930631</v>
      </c>
      <c r="O28" s="30">
        <f t="shared" si="22"/>
        <v>0.19098724880169565</v>
      </c>
      <c r="P28" s="30">
        <f t="shared" si="22"/>
        <v>0.20860820785215978</v>
      </c>
      <c r="Q28" s="30">
        <f t="shared" si="22"/>
        <v>0.21486645408772456</v>
      </c>
      <c r="R28" s="30">
        <f t="shared" si="22"/>
        <v>0.2213124477103563</v>
      </c>
      <c r="S28" s="30">
        <f t="shared" si="22"/>
        <v>0.22795182114166698</v>
      </c>
      <c r="T28" s="30">
        <f t="shared" si="22"/>
        <v>0.23479037577591702</v>
      </c>
      <c r="U28" s="30">
        <f t="shared" si="22"/>
        <v>0.24183408704919448</v>
      </c>
    </row>
    <row r="29" spans="1:21" x14ac:dyDescent="0.2">
      <c r="C29" s="26"/>
      <c r="D29" s="58"/>
      <c r="E29" s="1"/>
      <c r="F29" s="30"/>
      <c r="G29" s="30"/>
      <c r="H29" s="30"/>
      <c r="I29" s="30"/>
      <c r="J29" s="30"/>
      <c r="K29" s="30"/>
      <c r="L29" s="30"/>
      <c r="M29" s="30"/>
      <c r="N29" s="30"/>
      <c r="O29" s="30"/>
      <c r="P29" s="30"/>
      <c r="Q29" s="30"/>
      <c r="R29" s="30"/>
      <c r="S29" s="30"/>
      <c r="T29" s="30"/>
      <c r="U29" s="30"/>
    </row>
    <row r="30" spans="1:21" ht="47.25" customHeight="1" x14ac:dyDescent="0.25">
      <c r="A30" s="32"/>
      <c r="B30" s="32" t="s">
        <v>73</v>
      </c>
      <c r="C30" s="70" t="s">
        <v>114</v>
      </c>
      <c r="D30" s="32"/>
      <c r="E30" s="32"/>
      <c r="F30" s="65">
        <f>F23*$C$27/1000000</f>
        <v>2.4866981819074107E-2</v>
      </c>
      <c r="G30" s="65">
        <f t="shared" ref="G30:U30" si="23">G23*$C$27/1000000</f>
        <v>4.5950945683051712E-2</v>
      </c>
      <c r="H30" s="65">
        <f t="shared" si="23"/>
        <v>6.6895877277896115E-2</v>
      </c>
      <c r="I30" s="65">
        <f t="shared" si="23"/>
        <v>8.5695355681119328E-2</v>
      </c>
      <c r="J30" s="65">
        <f t="shared" si="23"/>
        <v>0.10515924848866345</v>
      </c>
      <c r="K30" s="65">
        <f t="shared" si="23"/>
        <v>0.12292856405208957</v>
      </c>
      <c r="L30" s="65">
        <f t="shared" si="23"/>
        <v>0.1400498564144827</v>
      </c>
      <c r="M30" s="65">
        <f t="shared" si="23"/>
        <v>0.1571487324959796</v>
      </c>
      <c r="N30" s="65">
        <f t="shared" si="23"/>
        <v>0.17503770650930631</v>
      </c>
      <c r="O30" s="65">
        <f t="shared" si="23"/>
        <v>0.19098724880169565</v>
      </c>
      <c r="P30" s="65">
        <f t="shared" si="23"/>
        <v>0.20860820785215978</v>
      </c>
      <c r="Q30" s="65">
        <f t="shared" si="23"/>
        <v>0.22945211274630981</v>
      </c>
      <c r="R30" s="65">
        <f t="shared" si="23"/>
        <v>0.24764369630894259</v>
      </c>
      <c r="S30" s="65">
        <f t="shared" si="23"/>
        <v>0.26583527987157701</v>
      </c>
      <c r="T30" s="65">
        <f t="shared" si="23"/>
        <v>0.28402686343421296</v>
      </c>
      <c r="U30" s="65">
        <f t="shared" si="23"/>
        <v>0.30221844699684414</v>
      </c>
    </row>
    <row r="31" spans="1:21" x14ac:dyDescent="0.2">
      <c r="B31" t="s">
        <v>67</v>
      </c>
      <c r="C31" s="38">
        <v>100000</v>
      </c>
      <c r="D31" s="1" t="s">
        <v>82</v>
      </c>
      <c r="E31" s="1"/>
      <c r="F31" s="26"/>
      <c r="G31" s="26"/>
      <c r="H31" s="26"/>
      <c r="I31" s="26"/>
      <c r="J31" s="26"/>
      <c r="K31" s="26"/>
      <c r="L31" s="26"/>
      <c r="M31" s="26"/>
      <c r="N31" s="26"/>
      <c r="O31" s="26"/>
      <c r="P31" s="26"/>
      <c r="Q31" s="26"/>
      <c r="R31" s="26"/>
      <c r="S31" s="26"/>
      <c r="T31" s="26"/>
      <c r="U31" s="26"/>
    </row>
    <row r="32" spans="1:21" ht="45" x14ac:dyDescent="0.25">
      <c r="B32" t="s">
        <v>73</v>
      </c>
      <c r="C32" s="72" t="s">
        <v>116</v>
      </c>
      <c r="D32" s="58" t="s">
        <v>84</v>
      </c>
      <c r="E32" s="1"/>
      <c r="F32" s="30">
        <f>F22*$C$31/1000000000</f>
        <v>4.2298721957172505E-3</v>
      </c>
      <c r="G32" s="30">
        <f t="shared" ref="G32:U32" si="24">G22*$C$31/1000000000</f>
        <v>9.9339435445673554E-3</v>
      </c>
      <c r="H32" s="30">
        <f t="shared" si="24"/>
        <v>1.5586046230733938E-2</v>
      </c>
      <c r="I32" s="30">
        <f t="shared" si="24"/>
        <v>2.2843889240864609E-2</v>
      </c>
      <c r="J32" s="30">
        <f t="shared" si="24"/>
        <v>3.086947012540291E-2</v>
      </c>
      <c r="K32" s="30">
        <f t="shared" si="24"/>
        <v>3.852329816051888E-2</v>
      </c>
      <c r="L32" s="30">
        <f t="shared" si="24"/>
        <v>4.69164312358843E-2</v>
      </c>
      <c r="M32" s="30">
        <f t="shared" si="24"/>
        <v>5.5483966029663774E-2</v>
      </c>
      <c r="N32" s="30">
        <f t="shared" si="24"/>
        <v>6.414557924806337E-2</v>
      </c>
      <c r="O32" s="30">
        <f t="shared" si="24"/>
        <v>7.3076247984448089E-2</v>
      </c>
      <c r="P32" s="30">
        <f t="shared" si="24"/>
        <v>8.3274401561853076E-2</v>
      </c>
      <c r="Q32" s="30">
        <f t="shared" si="24"/>
        <v>8.5772633608708668E-2</v>
      </c>
      <c r="R32" s="30">
        <f t="shared" si="24"/>
        <v>8.8345812616969929E-2</v>
      </c>
      <c r="S32" s="30">
        <f t="shared" si="24"/>
        <v>9.0996186995479039E-2</v>
      </c>
      <c r="T32" s="30">
        <f t="shared" si="24"/>
        <v>9.3726072605343408E-2</v>
      </c>
      <c r="U32" s="30">
        <f t="shared" si="24"/>
        <v>9.6537854783503713E-2</v>
      </c>
    </row>
    <row r="33" spans="1:21" x14ac:dyDescent="0.2">
      <c r="D33" s="31" t="s">
        <v>85</v>
      </c>
    </row>
    <row r="34" spans="1:21" s="32" customFormat="1" ht="48" customHeight="1" x14ac:dyDescent="0.25">
      <c r="B34" s="32" t="s">
        <v>73</v>
      </c>
      <c r="C34" s="70" t="s">
        <v>115</v>
      </c>
      <c r="D34" s="64"/>
      <c r="F34" s="65">
        <f>F24*$C$31/1000000000</f>
        <v>4.2298721957172505E-3</v>
      </c>
      <c r="G34" s="65">
        <f t="shared" ref="G34:U34" si="25">G24*$C$31/1000000000</f>
        <v>9.9339435445673554E-3</v>
      </c>
      <c r="H34" s="65">
        <f t="shared" si="25"/>
        <v>1.5586046230733938E-2</v>
      </c>
      <c r="I34" s="65">
        <f t="shared" si="25"/>
        <v>2.2843889240864609E-2</v>
      </c>
      <c r="J34" s="65">
        <f t="shared" si="25"/>
        <v>3.086947012540291E-2</v>
      </c>
      <c r="K34" s="65">
        <f t="shared" si="25"/>
        <v>3.852329816051888E-2</v>
      </c>
      <c r="L34" s="65">
        <f t="shared" si="25"/>
        <v>4.69164312358843E-2</v>
      </c>
      <c r="M34" s="65">
        <f t="shared" si="25"/>
        <v>5.5483966029663774E-2</v>
      </c>
      <c r="N34" s="65">
        <f t="shared" si="25"/>
        <v>6.414557924806337E-2</v>
      </c>
      <c r="O34" s="65">
        <f t="shared" si="25"/>
        <v>7.3076247984448089E-2</v>
      </c>
      <c r="P34" s="65">
        <f t="shared" si="25"/>
        <v>8.3274401561853076E-2</v>
      </c>
      <c r="Q34" s="65">
        <f t="shared" si="25"/>
        <v>8.8160153868715868E-2</v>
      </c>
      <c r="R34" s="65">
        <f t="shared" si="25"/>
        <v>9.6112859126264813E-2</v>
      </c>
      <c r="S34" s="65">
        <f t="shared" si="25"/>
        <v>0.10406556438381084</v>
      </c>
      <c r="T34" s="65">
        <f t="shared" si="25"/>
        <v>0.1120182696413598</v>
      </c>
      <c r="U34" s="65">
        <f t="shared" si="25"/>
        <v>0.11997097489890585</v>
      </c>
    </row>
    <row r="35" spans="1:21" s="1" customFormat="1" x14ac:dyDescent="0.2">
      <c r="D35" s="31"/>
      <c r="F35" s="34"/>
      <c r="G35" s="34"/>
      <c r="H35" s="34"/>
      <c r="I35" s="34"/>
      <c r="J35" s="34"/>
      <c r="K35" s="34"/>
      <c r="L35" s="34"/>
      <c r="M35" s="34"/>
      <c r="N35" s="34"/>
      <c r="O35" s="34"/>
      <c r="P35" s="34"/>
      <c r="Q35" s="34"/>
      <c r="R35" s="34"/>
      <c r="S35" s="34"/>
      <c r="T35" s="34"/>
      <c r="U35" s="34"/>
    </row>
    <row r="36" spans="1:21" ht="30" x14ac:dyDescent="0.25">
      <c r="A36" s="35"/>
      <c r="B36" s="35" t="s">
        <v>69</v>
      </c>
      <c r="C36" s="71" t="s">
        <v>117</v>
      </c>
      <c r="D36" s="35" t="s">
        <v>68</v>
      </c>
      <c r="E36" s="35"/>
      <c r="F36" s="37">
        <f t="shared" ref="F36:U36" si="26">F28+F32</f>
        <v>2.9096854014791357E-2</v>
      </c>
      <c r="G36" s="37">
        <f t="shared" si="26"/>
        <v>5.588488922761907E-2</v>
      </c>
      <c r="H36" s="37">
        <f t="shared" si="26"/>
        <v>8.2481923508630053E-2</v>
      </c>
      <c r="I36" s="37">
        <f t="shared" si="26"/>
        <v>0.10853924492198394</v>
      </c>
      <c r="J36" s="37">
        <f t="shared" si="26"/>
        <v>0.13602871861406637</v>
      </c>
      <c r="K36" s="37">
        <f t="shared" si="26"/>
        <v>0.16145186221260846</v>
      </c>
      <c r="L36" s="37">
        <f t="shared" si="26"/>
        <v>0.18696628765036699</v>
      </c>
      <c r="M36" s="37">
        <f t="shared" si="26"/>
        <v>0.21263269852564337</v>
      </c>
      <c r="N36" s="37">
        <f t="shared" si="26"/>
        <v>0.23918328575736969</v>
      </c>
      <c r="O36" s="37">
        <f t="shared" si="26"/>
        <v>0.26406349678614371</v>
      </c>
      <c r="P36" s="37">
        <f t="shared" si="26"/>
        <v>0.29188260941401284</v>
      </c>
      <c r="Q36" s="37">
        <f t="shared" si="26"/>
        <v>0.30063908769643322</v>
      </c>
      <c r="R36" s="37">
        <f t="shared" si="26"/>
        <v>0.30965826032732624</v>
      </c>
      <c r="S36" s="37">
        <f t="shared" si="26"/>
        <v>0.31894800813714602</v>
      </c>
      <c r="T36" s="37">
        <f t="shared" si="26"/>
        <v>0.32851644838126043</v>
      </c>
      <c r="U36" s="37">
        <f t="shared" si="26"/>
        <v>0.3383719418326982</v>
      </c>
    </row>
    <row r="37" spans="1:21" ht="30" x14ac:dyDescent="0.25">
      <c r="A37" s="32"/>
      <c r="B37" s="32" t="s">
        <v>69</v>
      </c>
      <c r="C37" s="69" t="s">
        <v>118</v>
      </c>
      <c r="D37" s="32" t="s">
        <v>68</v>
      </c>
      <c r="E37" s="32"/>
      <c r="F37" s="65">
        <f>F30+F34</f>
        <v>2.9096854014791357E-2</v>
      </c>
      <c r="G37" s="65">
        <f t="shared" ref="G37:U37" si="27">G30+G34</f>
        <v>5.588488922761907E-2</v>
      </c>
      <c r="H37" s="65">
        <f t="shared" si="27"/>
        <v>8.2481923508630053E-2</v>
      </c>
      <c r="I37" s="65">
        <f t="shared" si="27"/>
        <v>0.10853924492198394</v>
      </c>
      <c r="J37" s="65">
        <f t="shared" si="27"/>
        <v>0.13602871861406637</v>
      </c>
      <c r="K37" s="65">
        <f t="shared" si="27"/>
        <v>0.16145186221260846</v>
      </c>
      <c r="L37" s="65">
        <f t="shared" si="27"/>
        <v>0.18696628765036699</v>
      </c>
      <c r="M37" s="65">
        <f t="shared" si="27"/>
        <v>0.21263269852564337</v>
      </c>
      <c r="N37" s="65">
        <f t="shared" si="27"/>
        <v>0.23918328575736969</v>
      </c>
      <c r="O37" s="65">
        <f t="shared" si="27"/>
        <v>0.26406349678614371</v>
      </c>
      <c r="P37" s="65">
        <f t="shared" si="27"/>
        <v>0.29188260941401284</v>
      </c>
      <c r="Q37" s="65">
        <f t="shared" si="27"/>
        <v>0.31761226661502567</v>
      </c>
      <c r="R37" s="65">
        <f t="shared" si="27"/>
        <v>0.34375655543520739</v>
      </c>
      <c r="S37" s="65">
        <f t="shared" si="27"/>
        <v>0.36990084425538783</v>
      </c>
      <c r="T37" s="65">
        <f t="shared" si="27"/>
        <v>0.39604513307557276</v>
      </c>
      <c r="U37" s="65">
        <f t="shared" si="27"/>
        <v>0.42218942189574998</v>
      </c>
    </row>
    <row r="39" spans="1:21" x14ac:dyDescent="0.25">
      <c r="A39" s="25" t="s">
        <v>74</v>
      </c>
      <c r="B39" s="25"/>
      <c r="C39" s="25" t="s">
        <v>78</v>
      </c>
      <c r="E39" s="2">
        <v>2014</v>
      </c>
      <c r="F39" s="2">
        <v>2015</v>
      </c>
      <c r="G39" s="2">
        <v>2016</v>
      </c>
      <c r="H39" s="2">
        <v>2017</v>
      </c>
      <c r="I39" s="2">
        <v>2018</v>
      </c>
      <c r="J39" s="2">
        <v>2019</v>
      </c>
      <c r="K39" s="2">
        <v>2020</v>
      </c>
      <c r="L39" s="2">
        <v>2021</v>
      </c>
      <c r="M39" s="2">
        <v>2022</v>
      </c>
      <c r="N39" s="2">
        <v>2023</v>
      </c>
      <c r="O39" s="2">
        <v>2024</v>
      </c>
      <c r="P39" s="2">
        <v>2025</v>
      </c>
      <c r="Q39" s="2">
        <v>2026</v>
      </c>
      <c r="R39" s="2">
        <v>2027</v>
      </c>
      <c r="S39" s="2">
        <v>2028</v>
      </c>
      <c r="T39" s="2">
        <v>2029</v>
      </c>
      <c r="U39" s="2">
        <v>2030</v>
      </c>
    </row>
    <row r="40" spans="1:21" x14ac:dyDescent="0.25">
      <c r="A40" s="29" t="s">
        <v>80</v>
      </c>
      <c r="B40" s="25"/>
      <c r="C40" s="25"/>
      <c r="E40" s="2"/>
      <c r="F40" s="2"/>
      <c r="G40" s="2"/>
      <c r="H40" s="2"/>
      <c r="I40" s="2"/>
      <c r="J40" s="2"/>
      <c r="K40" s="2"/>
      <c r="L40" s="2"/>
      <c r="M40" s="2"/>
      <c r="N40" s="2"/>
      <c r="O40" s="2"/>
      <c r="P40" s="2"/>
      <c r="Q40" s="2"/>
      <c r="R40" s="2"/>
      <c r="S40" s="2"/>
      <c r="T40" s="2"/>
      <c r="U40" s="2"/>
    </row>
    <row r="41" spans="1:21" x14ac:dyDescent="0.25">
      <c r="A41" s="12" t="s">
        <v>0</v>
      </c>
      <c r="B41" s="12" t="s">
        <v>21</v>
      </c>
      <c r="C41" s="12" t="s">
        <v>88</v>
      </c>
      <c r="D41" s="12" t="s">
        <v>1</v>
      </c>
      <c r="E41" s="51">
        <f>'2014AAEE'!D15</f>
        <v>400.45589697157232</v>
      </c>
      <c r="F41" s="51">
        <f>'2014AAEE'!E15</f>
        <v>2336.8290496739096</v>
      </c>
      <c r="G41" s="51">
        <f>'2014AAEE'!F15</f>
        <v>4613.0649567904657</v>
      </c>
      <c r="H41" s="51">
        <f>'2014AAEE'!G15</f>
        <v>6789.3588197914032</v>
      </c>
      <c r="I41" s="51">
        <f>'2014AAEE'!H15</f>
        <v>8627.6106189744114</v>
      </c>
      <c r="J41" s="51">
        <f>'2014AAEE'!I15</f>
        <v>10581.351252367926</v>
      </c>
      <c r="K41" s="51">
        <f>'2014AAEE'!J15</f>
        <v>12326.701553778139</v>
      </c>
      <c r="L41" s="51">
        <f>'2014AAEE'!K15</f>
        <v>14200.393310647922</v>
      </c>
      <c r="M41" s="51">
        <f>'2014AAEE'!L15</f>
        <v>16142.139111922004</v>
      </c>
      <c r="N41" s="51">
        <f>'2014AAEE'!M15</f>
        <v>18239.864218474406</v>
      </c>
      <c r="O41" s="51">
        <f>'2014AAEE'!N15</f>
        <v>20354.363265027201</v>
      </c>
      <c r="P41" s="51">
        <f>'2014AAEE'!O15</f>
        <v>22707.060026794781</v>
      </c>
    </row>
    <row r="42" spans="1:21" x14ac:dyDescent="0.25">
      <c r="A42" s="12" t="s">
        <v>2</v>
      </c>
      <c r="B42" s="12" t="s">
        <v>70</v>
      </c>
      <c r="C42" s="12" t="s">
        <v>89</v>
      </c>
      <c r="D42" s="12" t="s">
        <v>1</v>
      </c>
      <c r="E42" s="56">
        <f>POU2013Goals!C45</f>
        <v>632.66</v>
      </c>
      <c r="F42" s="56">
        <f>POU2013Goals!D45</f>
        <v>1306.1510000000001</v>
      </c>
      <c r="G42" s="56">
        <f>POU2013Goals!E45</f>
        <v>2118.6880000000001</v>
      </c>
      <c r="H42" s="56">
        <f>POU2013Goals!F45</f>
        <v>3010.799</v>
      </c>
      <c r="I42" s="56">
        <f>POU2013Goals!G45</f>
        <v>3926.6460000000002</v>
      </c>
      <c r="J42" s="56">
        <f>POU2013Goals!H45</f>
        <v>4824.34</v>
      </c>
      <c r="K42" s="56">
        <f>POU2013Goals!I45</f>
        <v>5682.1710000000003</v>
      </c>
      <c r="L42" s="56">
        <f>POU2013Goals!J45</f>
        <v>6316.7259999999997</v>
      </c>
      <c r="M42" s="56">
        <f>POU2013Goals!K45</f>
        <v>6879.9430000000002</v>
      </c>
      <c r="N42" s="56">
        <f>POU2013Goals!L45</f>
        <v>7402.9290000000001</v>
      </c>
    </row>
    <row r="43" spans="1:21" x14ac:dyDescent="0.25">
      <c r="A43" s="12" t="s">
        <v>0</v>
      </c>
      <c r="B43" s="12" t="s">
        <v>21</v>
      </c>
      <c r="C43" s="12" t="s">
        <v>88</v>
      </c>
      <c r="D43" s="12" t="s">
        <v>11</v>
      </c>
      <c r="E43" s="13">
        <f>'2014AAEE'!D21</f>
        <v>-4.4651289803322793</v>
      </c>
      <c r="F43" s="13">
        <f>'2014AAEE'!E21</f>
        <v>21.149360978586255</v>
      </c>
      <c r="G43" s="13">
        <f>'2014AAEE'!F21</f>
        <v>49.669717722836779</v>
      </c>
      <c r="H43" s="13">
        <f>'2014AAEE'!G21</f>
        <v>77.930231153669695</v>
      </c>
      <c r="I43" s="13">
        <f>'2014AAEE'!H21</f>
        <v>114.21944620432305</v>
      </c>
      <c r="J43" s="13">
        <f>'2014AAEE'!I21</f>
        <v>154.34735062701455</v>
      </c>
      <c r="K43" s="13">
        <f>'2014AAEE'!J21</f>
        <v>192.6164908025944</v>
      </c>
      <c r="L43" s="13">
        <f>'2014AAEE'!K21</f>
        <v>234.5821561794215</v>
      </c>
      <c r="M43" s="13">
        <f>'2014AAEE'!L21</f>
        <v>277.41983014831885</v>
      </c>
      <c r="N43" s="13">
        <f>'2014AAEE'!M21</f>
        <v>320.72789624031685</v>
      </c>
      <c r="O43" s="13">
        <f>'2014AAEE'!N21</f>
        <v>365.38123992224047</v>
      </c>
      <c r="P43" s="13">
        <f>'2014AAEE'!O21</f>
        <v>416.37200780926537</v>
      </c>
    </row>
    <row r="44" spans="1:21" x14ac:dyDescent="0.25">
      <c r="A44" s="12" t="s">
        <v>2</v>
      </c>
      <c r="B44" s="12" t="s">
        <v>70</v>
      </c>
      <c r="C44" s="12" t="s">
        <v>89</v>
      </c>
      <c r="D44" s="12" t="s">
        <v>11</v>
      </c>
      <c r="E44" s="12">
        <v>0</v>
      </c>
      <c r="F44" s="13">
        <v>0</v>
      </c>
      <c r="G44" s="13">
        <v>0</v>
      </c>
      <c r="H44" s="13">
        <v>0</v>
      </c>
      <c r="I44" s="13">
        <v>0</v>
      </c>
      <c r="J44" s="13">
        <v>0</v>
      </c>
      <c r="K44" s="13">
        <v>0</v>
      </c>
      <c r="L44" s="13">
        <v>0</v>
      </c>
      <c r="M44" s="13">
        <v>0</v>
      </c>
      <c r="N44" s="13">
        <v>0</v>
      </c>
      <c r="O44" s="5"/>
      <c r="P44" s="5"/>
    </row>
  </sheetData>
  <phoneticPr fontId="15" type="noConversion"/>
  <pageMargins left="0.7" right="0.7" top="0.75" bottom="0.75" header="0.3" footer="0.3"/>
  <pageSetup scale="13" orientation="landscape" r:id="rId1"/>
  <headerFooter>
    <oddHeader>&amp;CSB 350 2030 EE Savings Doubling Goal
&amp;"-,Italic"CEDU 2014 mid-case AAEE X2 extended to 2030</oddHeader>
    <oddFooter>&amp;C&amp;P</oddFooter>
  </headerFooter>
  <legacyDrawing r:id="rId2"/>
  <extLst>
    <ext xmlns:mx="http://schemas.microsoft.com/office/mac/excel/2008/main" uri="{64002731-A6B0-56B0-2670-7721B7C09600}">
      <mx:PLV Mode="1"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17-IEPR-06</Docket_x0020_Number>
    <TaxCatchAll xmlns="8eef3743-c7b3-4cbe-8837-b6e805be353c">
      <Value>8</Value>
      <Value>6</Value>
      <Value>83</Value>
      <Value>114</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2017-01-23 Workshop</TermName>
          <TermId xmlns="http://schemas.microsoft.com/office/infopath/2007/PartnerControls">19a3aa60-e7da-4c0b-ac10-578361b75a52</TermId>
        </TermInfo>
        <TermInfo xmlns="http://schemas.microsoft.com/office/infopath/2007/PartnerControls">
          <TermName xmlns="http://schemas.microsoft.com/office/infopath/2007/PartnerControls">IEPR Background Information</TermName>
          <TermId xmlns="http://schemas.microsoft.com/office/infopath/2007/PartnerControls">6f8b8f25-5974-4da1-97bd-84638b0f77ca</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Z5JXHV6S7NA6-3-109043</_dlc_DocId>
    <_dlc_DocIdUrl xmlns="8eef3743-c7b3-4cbe-8837-b6e805be353c">
      <Url>http://efilingspinternal/_layouts/DocIdRedir.aspx?ID=Z5JXHV6S7NA6-3-109043</Url>
      <Description>Z5JXHV6S7NA6-3-109043</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F00A7D-3070-4C20-95C6-F965007D8F0D}"/>
</file>

<file path=customXml/itemProps2.xml><?xml version="1.0" encoding="utf-8"?>
<ds:datastoreItem xmlns:ds="http://schemas.openxmlformats.org/officeDocument/2006/customXml" ds:itemID="{EE510F20-1950-4AFB-9A5E-5C32B55E6FF2}"/>
</file>

<file path=customXml/itemProps3.xml><?xml version="1.0" encoding="utf-8"?>
<ds:datastoreItem xmlns:ds="http://schemas.openxmlformats.org/officeDocument/2006/customXml" ds:itemID="{4629784C-37BC-44E8-8624-DE0DA681849B}"/>
</file>

<file path=customXml/itemProps4.xml><?xml version="1.0" encoding="utf-8"?>
<ds:datastoreItem xmlns:ds="http://schemas.openxmlformats.org/officeDocument/2006/customXml" ds:itemID="{A6DBC9AD-73C4-48E9-AE0D-D7F783026F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Charts</vt:lpstr>
      </vt:variant>
      <vt:variant>
        <vt:i4>3</vt:i4>
      </vt:variant>
    </vt:vector>
  </HeadingPairs>
  <TitlesOfParts>
    <vt:vector size="7" baseType="lpstr">
      <vt:lpstr>Notes</vt:lpstr>
      <vt:lpstr>2014AAEE</vt:lpstr>
      <vt:lpstr>POU2013Goals</vt:lpstr>
      <vt:lpstr>Doubling_Targets</vt:lpstr>
      <vt:lpstr>Electricity Doubled EE</vt:lpstr>
      <vt:lpstr>Natural Gas Doubled EE</vt:lpstr>
      <vt:lpstr>BTU Doubled EE</vt:lpstr>
    </vt:vector>
  </TitlesOfParts>
  <Company>California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 350 2030 EE Savings Doubling Goal</dc:title>
  <dc:creator>CEC</dc:creator>
  <cp:lastModifiedBy>Parrow, Donna@Energy</cp:lastModifiedBy>
  <cp:lastPrinted>2017-04-13T16:43:03Z</cp:lastPrinted>
  <dcterms:created xsi:type="dcterms:W3CDTF">2016-08-03T20:53:52Z</dcterms:created>
  <dcterms:modified xsi:type="dcterms:W3CDTF">2017-04-18T14:25:52Z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b4ba7aeb-e81a-4acf-90dd-3e30d29d1d31</vt:lpwstr>
  </property>
  <property fmtid="{D5CDD505-2E9C-101B-9397-08002B2CF9AE}" pid="4" name="Subject_x0020_Areas">
    <vt:lpwstr>114;#IEPR 2017-01-23 Workshop|19a3aa60-e7da-4c0b-ac10-578361b75a52;#83;#IEPR Background Information|6f8b8f25-5974-4da1-97bd-84638b0f77ca</vt:lpwstr>
  </property>
  <property fmtid="{D5CDD505-2E9C-101B-9397-08002B2CF9AE}" pid="5" name="_CopySource">
    <vt:lpwstr>http://efilingspinternal/PendingDocuments/17-IEPR-06/20170420T151450_SB_350_2030_EE_Savings_Doubling_Goal.xlsx</vt:lpwstr>
  </property>
  <property fmtid="{D5CDD505-2E9C-101B-9397-08002B2CF9AE}" pid="6" name="Subject Areas">
    <vt:lpwstr>114;#IEPR 2017-01-23 Workshop|19a3aa60-e7da-4c0b-ac10-578361b75a52;#83;#IEPR Background Information|6f8b8f25-5974-4da1-97bd-84638b0f77ca</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2006400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