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hris\ced2017\temp\forms\demand modifiers\new\"/>
    </mc:Choice>
  </mc:AlternateContent>
  <bookViews>
    <workbookView xWindow="0" yWindow="0" windowWidth="24000" windowHeight="8610"/>
  </bookViews>
  <sheets>
    <sheet name="Mid Baseline-Mid AAEE" sheetId="3" r:id="rId1"/>
    <sheet name="Notes" sheetId="2" r:id="rId2"/>
  </sheets>
  <definedNames>
    <definedName name="_xlnm.Print_Area" localSheetId="0">'Mid Baseline-Mid AAEE'!$A$1:$N$45</definedName>
  </definedNames>
  <calcPr calcId="162913"/>
</workbook>
</file>

<file path=xl/calcChain.xml><?xml version="1.0" encoding="utf-8"?>
<calcChain xmlns="http://schemas.openxmlformats.org/spreadsheetml/2006/main">
  <c r="E24" i="3" l="1"/>
  <c r="F24" i="3"/>
  <c r="G24" i="3"/>
  <c r="H24" i="3"/>
  <c r="I24" i="3"/>
  <c r="J24" i="3"/>
  <c r="K24" i="3"/>
  <c r="L24" i="3"/>
  <c r="M24" i="3"/>
  <c r="N24" i="3"/>
  <c r="O24" i="3"/>
  <c r="P24" i="3"/>
  <c r="Q24" i="3"/>
  <c r="D24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D21" i="3"/>
  <c r="Q14" i="3" l="1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O11" i="3" l="1"/>
  <c r="O19" i="3" s="1"/>
  <c r="P11" i="3"/>
  <c r="P19" i="3" s="1"/>
  <c r="Q11" i="3"/>
  <c r="Q19" i="3" s="1"/>
  <c r="E45" i="3" l="1"/>
  <c r="F45" i="3"/>
  <c r="G45" i="3"/>
  <c r="H45" i="3"/>
  <c r="I45" i="3"/>
  <c r="J45" i="3"/>
  <c r="K45" i="3"/>
  <c r="L45" i="3"/>
  <c r="M45" i="3"/>
  <c r="N45" i="3"/>
  <c r="O45" i="3"/>
  <c r="P45" i="3"/>
  <c r="Q45" i="3"/>
  <c r="D45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D44" i="3"/>
  <c r="H43" i="3"/>
  <c r="I43" i="3"/>
  <c r="J43" i="3"/>
  <c r="K43" i="3"/>
  <c r="L43" i="3"/>
  <c r="M43" i="3"/>
  <c r="N43" i="3"/>
  <c r="O43" i="3"/>
  <c r="P43" i="3"/>
  <c r="Q43" i="3"/>
  <c r="G43" i="3"/>
  <c r="E41" i="3" l="1"/>
  <c r="F41" i="3"/>
  <c r="G41" i="3"/>
  <c r="H41" i="3"/>
  <c r="I41" i="3"/>
  <c r="J41" i="3"/>
  <c r="K41" i="3"/>
  <c r="L41" i="3"/>
  <c r="M41" i="3"/>
  <c r="N41" i="3"/>
  <c r="O41" i="3"/>
  <c r="P41" i="3"/>
  <c r="Q41" i="3"/>
  <c r="D41" i="3"/>
  <c r="O39" i="3" l="1"/>
  <c r="P39" i="3"/>
  <c r="O37" i="3"/>
  <c r="P37" i="3"/>
  <c r="Q37" i="3"/>
  <c r="Q39" i="3" s="1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D36" i="3"/>
  <c r="D37" i="3" l="1"/>
  <c r="D39" i="3" s="1"/>
  <c r="N37" i="3" l="1"/>
  <c r="M37" i="3"/>
  <c r="L37" i="3"/>
  <c r="K37" i="3"/>
  <c r="J37" i="3"/>
  <c r="I37" i="3"/>
  <c r="H37" i="3"/>
  <c r="G37" i="3"/>
  <c r="F37" i="3"/>
  <c r="E37" i="3"/>
  <c r="N11" i="3"/>
  <c r="M11" i="3"/>
  <c r="L11" i="3"/>
  <c r="K11" i="3"/>
  <c r="J11" i="3"/>
  <c r="I11" i="3"/>
  <c r="H11" i="3"/>
  <c r="G11" i="3"/>
  <c r="F11" i="3"/>
  <c r="E11" i="3"/>
  <c r="D11" i="3"/>
  <c r="I19" i="3" l="1"/>
  <c r="J19" i="3"/>
  <c r="M19" i="3"/>
  <c r="N19" i="3"/>
  <c r="G19" i="3"/>
  <c r="K19" i="3"/>
  <c r="E19" i="3"/>
  <c r="F19" i="3"/>
  <c r="D19" i="3"/>
  <c r="H19" i="3"/>
  <c r="L19" i="3"/>
  <c r="F39" i="3"/>
  <c r="J39" i="3"/>
  <c r="N39" i="3"/>
  <c r="E39" i="3"/>
  <c r="I39" i="3"/>
  <c r="M39" i="3"/>
  <c r="H39" i="3"/>
  <c r="L39" i="3"/>
  <c r="G39" i="3"/>
  <c r="K39" i="3"/>
</calcChain>
</file>

<file path=xl/sharedStrings.xml><?xml version="1.0" encoding="utf-8"?>
<sst xmlns="http://schemas.openxmlformats.org/spreadsheetml/2006/main" count="57" uniqueCount="56">
  <si>
    <t>7 Includes Photovoltaic</t>
  </si>
  <si>
    <t>7 includes Storage</t>
  </si>
  <si>
    <t>11 Includes Non-Event DR</t>
  </si>
  <si>
    <t>11 Includes Event-Based DR</t>
  </si>
  <si>
    <t xml:space="preserve">1 Includes EVs </t>
  </si>
  <si>
    <t>1 Includes Other Electrification</t>
  </si>
  <si>
    <t>13. Includes critical peak pricing and peak-time rebate program impacts</t>
  </si>
  <si>
    <t>7 Includes Other Private Generation</t>
  </si>
  <si>
    <t>* Storage and DR are currently assumed to have insignificant impacts on the energy side.</t>
  </si>
  <si>
    <t>3. Includes high-speed rail, port shore power and cargo handling, truck stops, forklifts, and airport ground support equipment</t>
  </si>
  <si>
    <t xml:space="preserve">11. Grossed up for losses. </t>
  </si>
  <si>
    <t>Coincident Peak 1 in 2 (MW)</t>
  </si>
  <si>
    <t>Sales/Energy (GWh)*</t>
  </si>
  <si>
    <t>Total Consumption</t>
  </si>
  <si>
    <t>1 Includes Incremental Climate Change Impacts</t>
  </si>
  <si>
    <t>* This is the "traditional" (no peak shift) net peak estimate</t>
  </si>
  <si>
    <t>Peak End Use Consumption</t>
  </si>
  <si>
    <t>Baseline Net Load Corresponding to Peak End Consumption (6 minus 7 minus 11)*</t>
  </si>
  <si>
    <t>Peak Shift Impact, Baseline Forecast</t>
  </si>
  <si>
    <t>AAEE Savings Corresponding to Peak End Use Consumption (plus losses)</t>
  </si>
  <si>
    <t>Managed Net Load Corresponding to Peak End Consumption (14 minus 17 minus 18)*</t>
  </si>
  <si>
    <t>Peak Shift Impact, Managed Forecast</t>
  </si>
  <si>
    <t>Load-Modifying Demand Response</t>
  </si>
  <si>
    <t>Estimated Losses</t>
  </si>
  <si>
    <t>Self-Generation Corresponding to Peak End Use Consumption (committed)</t>
  </si>
  <si>
    <t>Managed Net System Peak (19 plus 20)</t>
  </si>
  <si>
    <t>AAEE Savings (customer side)</t>
  </si>
  <si>
    <t>AAEE Savings (including losses)</t>
  </si>
  <si>
    <t>AAPV Generation Corresponding to Peak End Use Consumption (plus avoided losses)</t>
  </si>
  <si>
    <t>AAPV Generation (plus avoided losses)</t>
  </si>
  <si>
    <t>AAPV Generation</t>
  </si>
  <si>
    <t>PGE TAC Peak and Energy Forecasts: CED 2017 Forecast, Mid Baseline-Mid AAEE/AAPV</t>
  </si>
  <si>
    <t xml:space="preserve">22 Includes EVs </t>
  </si>
  <si>
    <t>22 Includes Other Electrification</t>
  </si>
  <si>
    <t>22 Includes Incremental Climate Change Impacts</t>
  </si>
  <si>
    <t>Consumption from Self-Generation (committed)</t>
  </si>
  <si>
    <t>26 Includes Photovoltaic</t>
  </si>
  <si>
    <t>26 Includes Other Private Generation</t>
  </si>
  <si>
    <t>Baseline Sales (22 minus 26)</t>
  </si>
  <si>
    <t>Managed Sales (29 minus 32 minus 34)</t>
  </si>
  <si>
    <t>Gross Generation for Peak End Use Consumption (1 plus 5)</t>
  </si>
  <si>
    <t>Baseline Net System Peak (14 plus 15)</t>
  </si>
  <si>
    <t>1. Peak end use consumption is defined as the maximum hourly average consumption load, regardless of generation source</t>
  </si>
  <si>
    <t>4. Climate change impacts are referred to as incremental, under the assumption that climate change is already having an impact</t>
  </si>
  <si>
    <t>5. Loss factors are applied to consumption minus self-generation at peak consumption load for each TAC. The loss factors, encompassing both transmission and distribution losses, come from utility demand forms submitted for the IEPR: 1.097 for PG&amp;E, 1.076 for SCE, and 1.096 for SDG&amp;E. (NOTE: Loss factors subject to change based on resource mix). Also accounts for reduction in losses from federal distribution transformer standards.</t>
  </si>
  <si>
    <t>12. Includes time-of-use, real time pricing, and permanent load shifting program impacts incremental to 2016. For CED 2017, residential TOU beginning in 2020 is modeled separately.</t>
  </si>
  <si>
    <t>17. Peak savings measured as incremental to last historical year (2016).</t>
  </si>
  <si>
    <t>15. Accounts for changes in baseline demand modifers as well as changes in underlying end use load for the shifted peak hour</t>
  </si>
  <si>
    <t>20. Accounts for changes in all demand modifers as well as changes in underlying end use load for the shifted peak hour</t>
  </si>
  <si>
    <t>22. Total electricity consumption measured on the customer side, regardless of generation source. Weather-adjusted and calibrated to QFER historical sales plus self-generation at the planning area level. Gross electricity generation (not shown) is defined as consumption plus transmission and distribution losses.</t>
  </si>
  <si>
    <t>2. EV peak developed from charging profiles</t>
  </si>
  <si>
    <t>24. See 3 above</t>
  </si>
  <si>
    <t>25. See 4 above</t>
  </si>
  <si>
    <t>30. Energy loss factors are applied to sales for each TAC. The loss factors, encompassing both transmission and distribution losses, come from utility demand forms submitted for the IEPR: 1.096 for PG&amp;E, 1.068 for SCE, and 1.071 for SDG&amp;E. (NOTE: Loss factors subject to change based on resource mix). Also accounts for reduction in losses from federal distribution transformer standards.</t>
  </si>
  <si>
    <t>Baseline Total Energy to Serve Load (29 plus 30)</t>
  </si>
  <si>
    <t>Managed Total Energy to Serve Load (31 minus 33 minus 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</si>
</sst>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2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right"/>
    </xf>
    <xf numFmtId="0" fontId="0" fillId="0" borderId="0" xfId="0" applyFont="1"/>
    <xf numFmtId="1" fontId="0" fillId="0" borderId="0" xfId="0" applyNumberFormat="1"/>
    <xf numFmtId="0" fontId="4" fillId="0" borderId="0" xfId="0" applyFont="1"/>
    <xf numFmtId="0" fontId="0" fillId="0" borderId="0" xfId="0" applyAlignment="1">
      <alignment horizontal="center"/>
    </xf>
    <xf numFmtId="0" fontId="0" fillId="2" borderId="0" xfId="0" applyFont="1" applyFill="1"/>
    <xf numFmtId="0" fontId="5" fillId="0" borderId="0" xfId="0" applyFont="1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/>
    </xf>
  </cellXfs>
  <cellStyles count="2">
    <cellStyle name="Comma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46"/>
  <sheetViews>
    <sheetView tabSelected="1" zoomScale="80" zoomScaleNormal="80" workbookViewId="0">
      <selection activeCell="A2" sqref="A2"/>
    </sheetView>
  </sheetViews>
  <sheetFormatPr defaultRowHeight="15" x14ac:dyDescent="0.25"/>
  <cols>
    <col min="1" max="1" width="7.7109375" customWidth="1"/>
    <col min="2" max="2" width="83.85546875" customWidth="1"/>
    <col min="3" max="3" width="50.5703125" customWidth="1"/>
    <col min="4" max="14" width="8.7109375" customWidth="1"/>
  </cols>
  <sheetData>
    <row r="2" spans="1:27" ht="15.75" x14ac:dyDescent="0.25">
      <c r="A2" s="1" t="s">
        <v>31</v>
      </c>
    </row>
    <row r="4" spans="1:27" x14ac:dyDescent="0.25">
      <c r="A4" s="2" t="s">
        <v>11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5">
      <c r="A5" s="3"/>
      <c r="B5" s="3"/>
      <c r="C5" s="3"/>
      <c r="D5" s="4">
        <v>2017</v>
      </c>
      <c r="E5" s="4">
        <v>2018</v>
      </c>
      <c r="F5" s="4">
        <v>2019</v>
      </c>
      <c r="G5" s="4">
        <v>2020</v>
      </c>
      <c r="H5" s="4">
        <v>2021</v>
      </c>
      <c r="I5" s="4">
        <v>2022</v>
      </c>
      <c r="J5" s="4">
        <v>2023</v>
      </c>
      <c r="K5" s="4">
        <v>2024</v>
      </c>
      <c r="L5" s="4">
        <v>2025</v>
      </c>
      <c r="M5" s="4">
        <v>2026</v>
      </c>
      <c r="N5" s="4">
        <v>2027</v>
      </c>
      <c r="O5" s="4">
        <v>2028</v>
      </c>
      <c r="P5" s="4">
        <v>2029</v>
      </c>
      <c r="Q5" s="4">
        <v>2030</v>
      </c>
    </row>
    <row r="6" spans="1:27" x14ac:dyDescent="0.25">
      <c r="A6" s="8">
        <v>1</v>
      </c>
      <c r="B6" s="5" t="s">
        <v>16</v>
      </c>
      <c r="C6" s="5"/>
      <c r="D6" s="6">
        <v>20523.209460334405</v>
      </c>
      <c r="E6" s="6">
        <v>20741.247293062068</v>
      </c>
      <c r="F6" s="6">
        <v>20950.221283414532</v>
      </c>
      <c r="G6" s="6">
        <v>21356.624561498331</v>
      </c>
      <c r="H6" s="6">
        <v>21693.560374273038</v>
      </c>
      <c r="I6" s="6">
        <v>22064.903902772687</v>
      </c>
      <c r="J6" s="6">
        <v>22401.912353093274</v>
      </c>
      <c r="K6" s="6">
        <v>22689.795204191545</v>
      </c>
      <c r="L6" s="6">
        <v>23021.315947942825</v>
      </c>
      <c r="M6" s="6">
        <v>23310.887923318183</v>
      </c>
      <c r="N6" s="6">
        <v>23594.28469618901</v>
      </c>
      <c r="O6" s="6">
        <v>23854.139903231135</v>
      </c>
      <c r="P6" s="6">
        <v>24103.75619960008</v>
      </c>
      <c r="Q6" s="6">
        <v>24351.366561596085</v>
      </c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x14ac:dyDescent="0.25">
      <c r="A7" s="8">
        <v>2</v>
      </c>
      <c r="B7" s="5"/>
      <c r="C7" t="s">
        <v>4</v>
      </c>
      <c r="D7" s="6">
        <v>16.735371035513413</v>
      </c>
      <c r="E7" s="6">
        <v>35.122112360121896</v>
      </c>
      <c r="F7" s="6">
        <v>60.075701423398634</v>
      </c>
      <c r="G7" s="6">
        <v>91.497442252596514</v>
      </c>
      <c r="H7" s="6">
        <v>131.56896779531175</v>
      </c>
      <c r="I7" s="6">
        <v>162.73111739575512</v>
      </c>
      <c r="J7" s="6">
        <v>213.17140590302802</v>
      </c>
      <c r="K7" s="6">
        <v>252.46339544045816</v>
      </c>
      <c r="L7" s="6">
        <v>297.68689464804726</v>
      </c>
      <c r="M7" s="6">
        <v>320.01658992165738</v>
      </c>
      <c r="N7" s="6">
        <v>349.99412506640527</v>
      </c>
      <c r="O7" s="6">
        <v>388.54746477874852</v>
      </c>
      <c r="P7" s="6">
        <v>427.65644703679476</v>
      </c>
      <c r="Q7" s="6">
        <v>471.48551149216672</v>
      </c>
    </row>
    <row r="8" spans="1:27" x14ac:dyDescent="0.25">
      <c r="A8" s="8">
        <v>3</v>
      </c>
      <c r="B8" s="5"/>
      <c r="C8" t="s">
        <v>5</v>
      </c>
      <c r="D8" s="6">
        <v>3.4332933745995038</v>
      </c>
      <c r="E8" s="6">
        <v>6.4946101710486399</v>
      </c>
      <c r="F8" s="6">
        <v>9.5928745802698554</v>
      </c>
      <c r="G8" s="6">
        <v>12.836648229262833</v>
      </c>
      <c r="H8" s="6">
        <v>15.405251401898839</v>
      </c>
      <c r="I8" s="6">
        <v>18.267128420185358</v>
      </c>
      <c r="J8" s="6">
        <v>21.428802401905681</v>
      </c>
      <c r="K8" s="6">
        <v>24.735542967097111</v>
      </c>
      <c r="L8" s="6">
        <v>28.523444411297941</v>
      </c>
      <c r="M8" s="6">
        <v>32.139596318232933</v>
      </c>
      <c r="N8" s="6">
        <v>33.552038436675687</v>
      </c>
      <c r="O8" s="6">
        <v>35.242310413594211</v>
      </c>
      <c r="P8" s="6">
        <v>41.122162294901578</v>
      </c>
      <c r="Q8" s="6">
        <v>43.845912120087924</v>
      </c>
    </row>
    <row r="9" spans="1:27" x14ac:dyDescent="0.25">
      <c r="A9" s="8">
        <v>4</v>
      </c>
      <c r="B9" s="5"/>
      <c r="C9" t="s">
        <v>14</v>
      </c>
      <c r="D9" s="6">
        <v>0</v>
      </c>
      <c r="E9" s="6">
        <v>0</v>
      </c>
      <c r="F9" s="6">
        <v>19.797194341415889</v>
      </c>
      <c r="G9" s="6">
        <v>40.047900499055686</v>
      </c>
      <c r="H9" s="6">
        <v>60.659259303018189</v>
      </c>
      <c r="I9" s="6">
        <v>81.945707897179091</v>
      </c>
      <c r="J9" s="6">
        <v>103.86165602984329</v>
      </c>
      <c r="K9" s="6">
        <v>126.08249681332018</v>
      </c>
      <c r="L9" s="6">
        <v>148.7212862379165</v>
      </c>
      <c r="M9" s="6">
        <v>171.85509897614611</v>
      </c>
      <c r="N9" s="6">
        <v>195.45010653853751</v>
      </c>
      <c r="O9" s="6">
        <v>219.61361232306444</v>
      </c>
      <c r="P9" s="6">
        <v>244.22730521425183</v>
      </c>
      <c r="Q9" s="6">
        <v>269.24241335866463</v>
      </c>
    </row>
    <row r="10" spans="1:27" x14ac:dyDescent="0.25">
      <c r="A10" s="8">
        <v>5</v>
      </c>
      <c r="B10" t="s">
        <v>23</v>
      </c>
      <c r="C10" s="5"/>
      <c r="D10" s="6">
        <v>1769.6168483469337</v>
      </c>
      <c r="E10" s="6">
        <v>1758.1537769895258</v>
      </c>
      <c r="F10" s="6">
        <v>1753.7722372698081</v>
      </c>
      <c r="G10" s="6">
        <v>1768.8996477183682</v>
      </c>
      <c r="H10" s="6">
        <v>1787.5600781480462</v>
      </c>
      <c r="I10" s="6">
        <v>1804.1519916409197</v>
      </c>
      <c r="J10" s="6">
        <v>1810.396039355739</v>
      </c>
      <c r="K10" s="6">
        <v>1819.7855675816973</v>
      </c>
      <c r="L10" s="6">
        <v>1834.3498181687937</v>
      </c>
      <c r="M10" s="6">
        <v>1845.7941980179494</v>
      </c>
      <c r="N10" s="6">
        <v>1867.2895375638982</v>
      </c>
      <c r="O10" s="6">
        <v>1867.4852968975174</v>
      </c>
      <c r="P10" s="6">
        <v>1876.5849242335607</v>
      </c>
      <c r="Q10" s="6">
        <v>1885.3611882896039</v>
      </c>
    </row>
    <row r="11" spans="1:27" x14ac:dyDescent="0.25">
      <c r="A11" s="8">
        <v>6</v>
      </c>
      <c r="B11" t="s">
        <v>40</v>
      </c>
      <c r="C11" s="5"/>
      <c r="D11" s="6">
        <f t="shared" ref="D11:Q11" si="0">D6+D10</f>
        <v>22292.826308681339</v>
      </c>
      <c r="E11" s="6">
        <f t="shared" si="0"/>
        <v>22499.401070051594</v>
      </c>
      <c r="F11" s="6">
        <f t="shared" si="0"/>
        <v>22703.99352068434</v>
      </c>
      <c r="G11" s="6">
        <f t="shared" si="0"/>
        <v>23125.524209216699</v>
      </c>
      <c r="H11" s="6">
        <f t="shared" si="0"/>
        <v>23481.120452421084</v>
      </c>
      <c r="I11" s="6">
        <f t="shared" si="0"/>
        <v>23869.055894413606</v>
      </c>
      <c r="J11" s="6">
        <f t="shared" si="0"/>
        <v>24212.308392449013</v>
      </c>
      <c r="K11" s="6">
        <f t="shared" si="0"/>
        <v>24509.580771773242</v>
      </c>
      <c r="L11" s="6">
        <f t="shared" si="0"/>
        <v>24855.665766111619</v>
      </c>
      <c r="M11" s="6">
        <f t="shared" si="0"/>
        <v>25156.682121336133</v>
      </c>
      <c r="N11" s="6">
        <f t="shared" si="0"/>
        <v>25461.574233752908</v>
      </c>
      <c r="O11" s="6">
        <f t="shared" si="0"/>
        <v>25721.625200128652</v>
      </c>
      <c r="P11" s="6">
        <f t="shared" si="0"/>
        <v>25980.341123833641</v>
      </c>
      <c r="Q11" s="6">
        <f t="shared" si="0"/>
        <v>26236.727749885689</v>
      </c>
    </row>
    <row r="12" spans="1:27" x14ac:dyDescent="0.25">
      <c r="A12" s="8">
        <v>7</v>
      </c>
      <c r="B12" s="5" t="s">
        <v>24</v>
      </c>
      <c r="C12" s="5"/>
      <c r="D12" s="6">
        <v>2202.3685806635986</v>
      </c>
      <c r="E12" s="6">
        <v>2538.5824067666063</v>
      </c>
      <c r="F12" s="6">
        <v>2792.726909693476</v>
      </c>
      <c r="G12" s="6">
        <v>3043.1775027405929</v>
      </c>
      <c r="H12" s="6">
        <v>3187.7377440752889</v>
      </c>
      <c r="I12" s="6">
        <v>3388.0306180092607</v>
      </c>
      <c r="J12" s="6">
        <v>3660.6674424038752</v>
      </c>
      <c r="K12" s="6">
        <v>3851.7510334407048</v>
      </c>
      <c r="L12" s="6">
        <v>4033.1248639229589</v>
      </c>
      <c r="M12" s="6">
        <v>4204.7135418843409</v>
      </c>
      <c r="N12" s="6">
        <v>4266.5088761371098</v>
      </c>
      <c r="O12" s="6">
        <v>4524.3459457192648</v>
      </c>
      <c r="P12" s="6">
        <v>4680.1516509949761</v>
      </c>
      <c r="Q12" s="6">
        <v>4837.2850639596227</v>
      </c>
    </row>
    <row r="13" spans="1:27" x14ac:dyDescent="0.25">
      <c r="A13" s="8">
        <v>8</v>
      </c>
      <c r="B13" s="5"/>
      <c r="C13" t="s">
        <v>0</v>
      </c>
      <c r="D13" s="6">
        <v>1111.4660398642905</v>
      </c>
      <c r="E13" s="6">
        <v>1333.1529535751799</v>
      </c>
      <c r="F13" s="6">
        <v>1524.7361662547989</v>
      </c>
      <c r="G13" s="6">
        <v>1698.5923325408187</v>
      </c>
      <c r="H13" s="6">
        <v>1806.7000014260298</v>
      </c>
      <c r="I13" s="6">
        <v>1970.9482567417394</v>
      </c>
      <c r="J13" s="6">
        <v>2209.1008059131982</v>
      </c>
      <c r="K13" s="6">
        <v>2366.5568861863994</v>
      </c>
      <c r="L13" s="6">
        <v>2515.4848974421989</v>
      </c>
      <c r="M13" s="6">
        <v>2655.4082491099812</v>
      </c>
      <c r="N13" s="6">
        <v>2685.6317562298304</v>
      </c>
      <c r="O13" s="6">
        <v>2911.9823995238685</v>
      </c>
      <c r="P13" s="6">
        <v>3036.4311140366112</v>
      </c>
      <c r="Q13" s="6">
        <v>3163.1516562854404</v>
      </c>
    </row>
    <row r="14" spans="1:27" x14ac:dyDescent="0.25">
      <c r="A14" s="8">
        <v>9</v>
      </c>
      <c r="B14" s="5"/>
      <c r="C14" t="s">
        <v>7</v>
      </c>
      <c r="D14" s="6">
        <f>D12-D13-D15</f>
        <v>1056.8146492647713</v>
      </c>
      <c r="E14" s="6">
        <f t="shared" ref="E14:Q14" si="1">E12-E13-E15</f>
        <v>1114.8577523308923</v>
      </c>
      <c r="F14" s="6">
        <f t="shared" si="1"/>
        <v>1124.6377387472457</v>
      </c>
      <c r="G14" s="6">
        <f t="shared" si="1"/>
        <v>1132.5450001804134</v>
      </c>
      <c r="H14" s="6">
        <f t="shared" si="1"/>
        <v>1139.935088589405</v>
      </c>
      <c r="I14" s="6">
        <f t="shared" si="1"/>
        <v>1147.1370033115993</v>
      </c>
      <c r="J14" s="6">
        <f t="shared" si="1"/>
        <v>1152.9725882203124</v>
      </c>
      <c r="K14" s="6">
        <f t="shared" si="1"/>
        <v>1158.1245030348273</v>
      </c>
      <c r="L14" s="6">
        <f t="shared" si="1"/>
        <v>1162.2505478413038</v>
      </c>
      <c r="M14" s="6">
        <f t="shared" si="1"/>
        <v>1165.7374606319167</v>
      </c>
      <c r="N14" s="6">
        <f t="shared" si="1"/>
        <v>1169.2599854525897</v>
      </c>
      <c r="O14" s="6">
        <f t="shared" si="1"/>
        <v>1172.815736227366</v>
      </c>
      <c r="P14" s="6">
        <f t="shared" si="1"/>
        <v>1176.4269125633912</v>
      </c>
      <c r="Q14" s="6">
        <f t="shared" si="1"/>
        <v>1180.5728575434528</v>
      </c>
    </row>
    <row r="15" spans="1:27" x14ac:dyDescent="0.25">
      <c r="A15" s="8">
        <v>10</v>
      </c>
      <c r="B15" s="5"/>
      <c r="C15" t="s">
        <v>1</v>
      </c>
      <c r="D15" s="6">
        <v>34.087891534536659</v>
      </c>
      <c r="E15" s="6">
        <v>90.571700860534165</v>
      </c>
      <c r="F15" s="6">
        <v>143.35300469143124</v>
      </c>
      <c r="G15" s="6">
        <v>212.04017001936083</v>
      </c>
      <c r="H15" s="6">
        <v>241.10265405985419</v>
      </c>
      <c r="I15" s="6">
        <v>269.94535795592196</v>
      </c>
      <c r="J15" s="6">
        <v>298.5940482703644</v>
      </c>
      <c r="K15" s="6">
        <v>327.06964421947816</v>
      </c>
      <c r="L15" s="6">
        <v>355.38941863945615</v>
      </c>
      <c r="M15" s="6">
        <v>383.56783214244285</v>
      </c>
      <c r="N15" s="6">
        <v>411.61713445468968</v>
      </c>
      <c r="O15" s="6">
        <v>439.54780996803038</v>
      </c>
      <c r="P15" s="6">
        <v>467.29362439497368</v>
      </c>
      <c r="Q15" s="6">
        <v>493.56055013072967</v>
      </c>
    </row>
    <row r="16" spans="1:27" x14ac:dyDescent="0.25">
      <c r="A16" s="8">
        <v>11</v>
      </c>
      <c r="B16" s="5" t="s">
        <v>22</v>
      </c>
      <c r="C16" s="5"/>
      <c r="D16" s="6">
        <v>61</v>
      </c>
      <c r="E16" s="6">
        <v>86</v>
      </c>
      <c r="F16" s="6">
        <v>99</v>
      </c>
      <c r="G16" s="6">
        <v>141.72814542472</v>
      </c>
      <c r="H16" s="6">
        <v>143.80682957728001</v>
      </c>
      <c r="I16" s="6">
        <v>144.14672756368</v>
      </c>
      <c r="J16" s="6">
        <v>145.55840674391999</v>
      </c>
      <c r="K16" s="6">
        <v>149.00017471903999</v>
      </c>
      <c r="L16" s="6">
        <v>149.55145331535999</v>
      </c>
      <c r="M16" s="6">
        <v>151.18014213960001</v>
      </c>
      <c r="N16" s="6">
        <v>153.89277382303999</v>
      </c>
      <c r="O16" s="6">
        <v>154.63290429992</v>
      </c>
      <c r="P16" s="6">
        <v>155.53361692656</v>
      </c>
      <c r="Q16" s="6">
        <v>156.45545394487999</v>
      </c>
    </row>
    <row r="17" spans="1:17" x14ac:dyDescent="0.25">
      <c r="A17" s="8">
        <v>12</v>
      </c>
      <c r="B17" s="5"/>
      <c r="C17" t="s">
        <v>2</v>
      </c>
      <c r="D17" s="6">
        <v>0</v>
      </c>
      <c r="E17" s="6">
        <v>12</v>
      </c>
      <c r="F17" s="6">
        <v>24</v>
      </c>
      <c r="G17" s="6">
        <v>64.728145424719997</v>
      </c>
      <c r="H17" s="6">
        <v>65.806829577280013</v>
      </c>
      <c r="I17" s="6">
        <v>66.146727563680003</v>
      </c>
      <c r="J17" s="6">
        <v>67.558406743919988</v>
      </c>
      <c r="K17" s="6">
        <v>70.00017471903999</v>
      </c>
      <c r="L17" s="6">
        <v>70.551453315359993</v>
      </c>
      <c r="M17" s="6">
        <v>72.180142139600008</v>
      </c>
      <c r="N17" s="6">
        <v>73.892773823039988</v>
      </c>
      <c r="O17" s="6">
        <v>74.63290429992</v>
      </c>
      <c r="P17" s="6">
        <v>75.533616926560001</v>
      </c>
      <c r="Q17" s="6">
        <v>76.455453944879991</v>
      </c>
    </row>
    <row r="18" spans="1:17" x14ac:dyDescent="0.25">
      <c r="A18" s="8">
        <v>13</v>
      </c>
      <c r="B18" s="5"/>
      <c r="C18" t="s">
        <v>3</v>
      </c>
      <c r="D18" s="6">
        <v>61</v>
      </c>
      <c r="E18" s="6">
        <v>74</v>
      </c>
      <c r="F18" s="6">
        <v>75</v>
      </c>
      <c r="G18" s="6">
        <v>77</v>
      </c>
      <c r="H18" s="6">
        <v>78</v>
      </c>
      <c r="I18" s="6">
        <v>78</v>
      </c>
      <c r="J18" s="6">
        <v>78</v>
      </c>
      <c r="K18" s="6">
        <v>79</v>
      </c>
      <c r="L18" s="6">
        <v>79</v>
      </c>
      <c r="M18" s="6">
        <v>79</v>
      </c>
      <c r="N18" s="6">
        <v>80</v>
      </c>
      <c r="O18" s="6">
        <v>80</v>
      </c>
      <c r="P18" s="6">
        <v>80</v>
      </c>
      <c r="Q18" s="6">
        <v>80</v>
      </c>
    </row>
    <row r="19" spans="1:17" x14ac:dyDescent="0.25">
      <c r="A19" s="14">
        <v>14</v>
      </c>
      <c r="B19" t="s">
        <v>17</v>
      </c>
      <c r="C19" s="5"/>
      <c r="D19" s="6">
        <f t="shared" ref="D19:Q19" si="2">D11-D12-D16</f>
        <v>20029.45772801774</v>
      </c>
      <c r="E19" s="6">
        <f t="shared" si="2"/>
        <v>19874.818663284987</v>
      </c>
      <c r="F19" s="6">
        <f t="shared" si="2"/>
        <v>19812.266610990864</v>
      </c>
      <c r="G19" s="6">
        <f t="shared" si="2"/>
        <v>19940.618561051386</v>
      </c>
      <c r="H19" s="6">
        <f t="shared" si="2"/>
        <v>20149.575878768515</v>
      </c>
      <c r="I19" s="6">
        <f t="shared" si="2"/>
        <v>20336.878548840668</v>
      </c>
      <c r="J19" s="6">
        <f t="shared" si="2"/>
        <v>20406.082543301218</v>
      </c>
      <c r="K19" s="6">
        <f t="shared" si="2"/>
        <v>20508.829563613497</v>
      </c>
      <c r="L19" s="6">
        <f t="shared" si="2"/>
        <v>20672.989448873301</v>
      </c>
      <c r="M19" s="6">
        <f t="shared" si="2"/>
        <v>20800.788437312192</v>
      </c>
      <c r="N19" s="6">
        <f t="shared" si="2"/>
        <v>21041.172583792759</v>
      </c>
      <c r="O19" s="6">
        <f t="shared" si="2"/>
        <v>21042.646350109466</v>
      </c>
      <c r="P19" s="6">
        <f t="shared" si="2"/>
        <v>21144.655855912104</v>
      </c>
      <c r="Q19" s="6">
        <f t="shared" si="2"/>
        <v>21242.987231981188</v>
      </c>
    </row>
    <row r="20" spans="1:17" x14ac:dyDescent="0.25">
      <c r="A20" s="14">
        <v>15</v>
      </c>
      <c r="B20" t="s">
        <v>18</v>
      </c>
      <c r="C20" s="5"/>
      <c r="D20" s="6">
        <v>337.89093935949859</v>
      </c>
      <c r="E20" s="6">
        <v>474.05943819558888</v>
      </c>
      <c r="F20" s="6">
        <v>591.73578207011815</v>
      </c>
      <c r="G20" s="6">
        <v>691.5405814062251</v>
      </c>
      <c r="H20" s="6">
        <v>816.27888398995856</v>
      </c>
      <c r="I20" s="6">
        <v>925.05670876344811</v>
      </c>
      <c r="J20" s="6">
        <v>1153.2948032351123</v>
      </c>
      <c r="K20" s="6">
        <v>1151.4645470843134</v>
      </c>
      <c r="L20" s="6">
        <v>1458.5092620042815</v>
      </c>
      <c r="M20" s="6">
        <v>1598.0026083857229</v>
      </c>
      <c r="N20" s="6">
        <v>1550.8823882109682</v>
      </c>
      <c r="O20" s="6">
        <v>1693.5932550059406</v>
      </c>
      <c r="P20" s="6">
        <v>1884.010504921469</v>
      </c>
      <c r="Q20" s="6">
        <v>2116.9439439171074</v>
      </c>
    </row>
    <row r="21" spans="1:17" x14ac:dyDescent="0.25">
      <c r="A21" s="14">
        <v>16</v>
      </c>
      <c r="B21" s="7" t="s">
        <v>41</v>
      </c>
      <c r="C21" s="5"/>
      <c r="D21" s="6">
        <f>D19+D20</f>
        <v>20367.348667377239</v>
      </c>
      <c r="E21" s="6">
        <f t="shared" ref="E21:Q21" si="3">E19+E20</f>
        <v>20348.878101480575</v>
      </c>
      <c r="F21" s="6">
        <f t="shared" si="3"/>
        <v>20404.002393060982</v>
      </c>
      <c r="G21" s="6">
        <f t="shared" si="3"/>
        <v>20632.159142457611</v>
      </c>
      <c r="H21" s="6">
        <f t="shared" si="3"/>
        <v>20965.854762758474</v>
      </c>
      <c r="I21" s="6">
        <f t="shared" si="3"/>
        <v>21261.935257604116</v>
      </c>
      <c r="J21" s="6">
        <f t="shared" si="3"/>
        <v>21559.37734653633</v>
      </c>
      <c r="K21" s="6">
        <f t="shared" si="3"/>
        <v>21660.294110697811</v>
      </c>
      <c r="L21" s="6">
        <f t="shared" si="3"/>
        <v>22131.498710877582</v>
      </c>
      <c r="M21" s="6">
        <f t="shared" si="3"/>
        <v>22398.791045697915</v>
      </c>
      <c r="N21" s="6">
        <f t="shared" si="3"/>
        <v>22592.054972003727</v>
      </c>
      <c r="O21" s="6">
        <f t="shared" si="3"/>
        <v>22736.239605115406</v>
      </c>
      <c r="P21" s="6">
        <f t="shared" si="3"/>
        <v>23028.666360833573</v>
      </c>
      <c r="Q21" s="6">
        <f t="shared" si="3"/>
        <v>23359.931175898295</v>
      </c>
    </row>
    <row r="22" spans="1:17" x14ac:dyDescent="0.25">
      <c r="A22" s="8">
        <v>17</v>
      </c>
      <c r="B22" s="5" t="s">
        <v>19</v>
      </c>
      <c r="C22" s="5"/>
      <c r="D22" s="6">
        <v>0</v>
      </c>
      <c r="E22" s="6">
        <v>164.92805723153785</v>
      </c>
      <c r="F22" s="6">
        <v>334.03000285045096</v>
      </c>
      <c r="G22" s="6">
        <v>510.77403316007565</v>
      </c>
      <c r="H22" s="6">
        <v>696.68583474841375</v>
      </c>
      <c r="I22" s="6">
        <v>879.9914988301839</v>
      </c>
      <c r="J22" s="6">
        <v>1143.3545043272181</v>
      </c>
      <c r="K22" s="6">
        <v>1385.2457067700068</v>
      </c>
      <c r="L22" s="6">
        <v>1622.3974859540044</v>
      </c>
      <c r="M22" s="6">
        <v>1847.1719562861617</v>
      </c>
      <c r="N22" s="6">
        <v>2072.1131650781795</v>
      </c>
      <c r="O22" s="6">
        <v>2292.4442508885159</v>
      </c>
      <c r="P22" s="6">
        <v>2496.1070990110552</v>
      </c>
      <c r="Q22" s="6">
        <v>2699.7216722634503</v>
      </c>
    </row>
    <row r="23" spans="1:17" x14ac:dyDescent="0.25">
      <c r="A23" s="14">
        <v>18</v>
      </c>
      <c r="B23" s="5" t="s">
        <v>28</v>
      </c>
      <c r="C23" s="5"/>
      <c r="D23" s="6"/>
      <c r="E23" s="6"/>
      <c r="F23" s="6"/>
      <c r="G23" s="6">
        <v>21.674831536620331</v>
      </c>
      <c r="H23" s="6">
        <v>51.9428247917931</v>
      </c>
      <c r="I23" s="6">
        <v>83.113737451974885</v>
      </c>
      <c r="J23" s="6">
        <v>118.59302255841612</v>
      </c>
      <c r="K23" s="6">
        <v>150.57063937002022</v>
      </c>
      <c r="L23" s="6">
        <v>182.66538364486769</v>
      </c>
      <c r="M23" s="6">
        <v>214.63210794124825</v>
      </c>
      <c r="N23" s="6">
        <v>236.71576022084992</v>
      </c>
      <c r="O23" s="6">
        <v>277.16150057035702</v>
      </c>
      <c r="P23" s="6">
        <v>307.43500148326711</v>
      </c>
      <c r="Q23" s="6">
        <v>336.93893769707938</v>
      </c>
    </row>
    <row r="24" spans="1:17" x14ac:dyDescent="0.25">
      <c r="A24" s="14">
        <v>19</v>
      </c>
      <c r="B24" t="s">
        <v>20</v>
      </c>
      <c r="C24" s="5"/>
      <c r="D24" s="6">
        <f>D19-D22-D23</f>
        <v>20029.45772801774</v>
      </c>
      <c r="E24" s="6">
        <f t="shared" ref="E24:Q24" si="4">E19-E22-E23</f>
        <v>19709.89060605345</v>
      </c>
      <c r="F24" s="6">
        <f t="shared" si="4"/>
        <v>19478.236608140414</v>
      </c>
      <c r="G24" s="6">
        <f t="shared" si="4"/>
        <v>19408.169696354689</v>
      </c>
      <c r="H24" s="6">
        <f t="shared" si="4"/>
        <v>19400.94721922831</v>
      </c>
      <c r="I24" s="6">
        <f t="shared" si="4"/>
        <v>19373.773312558511</v>
      </c>
      <c r="J24" s="6">
        <f t="shared" si="4"/>
        <v>19144.135016415585</v>
      </c>
      <c r="K24" s="6">
        <f t="shared" si="4"/>
        <v>18973.013217473472</v>
      </c>
      <c r="L24" s="6">
        <f t="shared" si="4"/>
        <v>18867.92657927443</v>
      </c>
      <c r="M24" s="6">
        <f t="shared" si="4"/>
        <v>18738.984373084782</v>
      </c>
      <c r="N24" s="6">
        <f t="shared" si="4"/>
        <v>18732.34365849373</v>
      </c>
      <c r="O24" s="6">
        <f t="shared" si="4"/>
        <v>18473.040598650594</v>
      </c>
      <c r="P24" s="6">
        <f t="shared" si="4"/>
        <v>18341.11375541778</v>
      </c>
      <c r="Q24" s="6">
        <f t="shared" si="4"/>
        <v>18206.326622020657</v>
      </c>
    </row>
    <row r="25" spans="1:17" x14ac:dyDescent="0.25">
      <c r="A25" s="14">
        <v>20</v>
      </c>
      <c r="B25" t="s">
        <v>21</v>
      </c>
      <c r="C25" s="5"/>
      <c r="D25" s="6">
        <v>337.89093935949859</v>
      </c>
      <c r="E25" s="6">
        <v>480.09177106964489</v>
      </c>
      <c r="F25" s="6">
        <v>603.80648208417915</v>
      </c>
      <c r="G25" s="6">
        <v>722.09881669464448</v>
      </c>
      <c r="H25" s="6">
        <v>872.02843856619074</v>
      </c>
      <c r="I25" s="6">
        <v>1005.7835447639409</v>
      </c>
      <c r="J25" s="6">
        <v>1407.7768721919274</v>
      </c>
      <c r="K25" s="6">
        <v>1485.2355523080987</v>
      </c>
      <c r="L25" s="6">
        <v>1870.2691601559309</v>
      </c>
      <c r="M25" s="6">
        <v>2085.8597534130058</v>
      </c>
      <c r="N25" s="6">
        <v>2113.6129965712098</v>
      </c>
      <c r="O25" s="6">
        <v>2332.5733328067981</v>
      </c>
      <c r="P25" s="6">
        <v>2597.0521833975836</v>
      </c>
      <c r="Q25" s="6">
        <v>2903.510877839868</v>
      </c>
    </row>
    <row r="26" spans="1:17" x14ac:dyDescent="0.25">
      <c r="A26" s="8">
        <v>21</v>
      </c>
      <c r="B26" s="7" t="s">
        <v>25</v>
      </c>
      <c r="C26" s="5"/>
      <c r="D26" s="6">
        <v>20367.348667377239</v>
      </c>
      <c r="E26" s="6">
        <v>20189.982377123095</v>
      </c>
      <c r="F26" s="6">
        <v>20082.043090224593</v>
      </c>
      <c r="G26" s="6">
        <v>20130.268513049334</v>
      </c>
      <c r="H26" s="6">
        <v>20272.975657794501</v>
      </c>
      <c r="I26" s="6">
        <v>20379.556857322452</v>
      </c>
      <c r="J26" s="6">
        <v>20551.911888607512</v>
      </c>
      <c r="K26" s="6">
        <v>20458.24876978157</v>
      </c>
      <c r="L26" s="6">
        <v>20738.195739430361</v>
      </c>
      <c r="M26" s="6">
        <v>20824.844126497788</v>
      </c>
      <c r="N26" s="6">
        <v>20845.95665506494</v>
      </c>
      <c r="O26" s="6">
        <v>20805.613931457392</v>
      </c>
      <c r="P26" s="6">
        <v>20938.165938815364</v>
      </c>
      <c r="Q26" s="6">
        <v>21109.837499860525</v>
      </c>
    </row>
    <row r="27" spans="1:17" x14ac:dyDescent="0.25">
      <c r="A27" t="s">
        <v>15</v>
      </c>
      <c r="B27" s="10"/>
      <c r="C27" s="5"/>
    </row>
    <row r="28" spans="1:17" x14ac:dyDescent="0.25">
      <c r="A28" s="2" t="s">
        <v>12</v>
      </c>
      <c r="B28" s="9"/>
      <c r="C28" s="9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x14ac:dyDescent="0.25">
      <c r="A29" s="2"/>
      <c r="B29" s="9"/>
      <c r="C29" s="9"/>
      <c r="D29" s="4">
        <v>2017</v>
      </c>
      <c r="E29" s="4">
        <v>2018</v>
      </c>
      <c r="F29" s="4">
        <v>2019</v>
      </c>
      <c r="G29" s="4">
        <v>2020</v>
      </c>
      <c r="H29" s="4">
        <v>2021</v>
      </c>
      <c r="I29" s="4">
        <v>2022</v>
      </c>
      <c r="J29" s="4">
        <v>2023</v>
      </c>
      <c r="K29" s="4">
        <v>2024</v>
      </c>
      <c r="L29" s="4">
        <v>2025</v>
      </c>
      <c r="M29" s="4">
        <v>2026</v>
      </c>
      <c r="N29" s="4">
        <v>2027</v>
      </c>
      <c r="O29" s="4">
        <v>2028</v>
      </c>
      <c r="P29" s="4">
        <v>2029</v>
      </c>
      <c r="Q29" s="4">
        <v>2030</v>
      </c>
    </row>
    <row r="30" spans="1:17" x14ac:dyDescent="0.25">
      <c r="A30" s="8">
        <v>22</v>
      </c>
      <c r="B30" s="5" t="s">
        <v>13</v>
      </c>
      <c r="C30" s="5"/>
      <c r="D30" s="6">
        <v>106366.18727617893</v>
      </c>
      <c r="E30" s="6">
        <v>107600.05639702809</v>
      </c>
      <c r="F30" s="6">
        <v>108506.86740752606</v>
      </c>
      <c r="G30" s="6">
        <v>110390.01674706498</v>
      </c>
      <c r="H30" s="6">
        <v>112109.16697243169</v>
      </c>
      <c r="I30" s="6">
        <v>114102.76944505464</v>
      </c>
      <c r="J30" s="6">
        <v>115887.42571260624</v>
      </c>
      <c r="K30" s="6">
        <v>117438.20338962083</v>
      </c>
      <c r="L30" s="6">
        <v>119205.43557773385</v>
      </c>
      <c r="M30" s="6">
        <v>120680.92630360532</v>
      </c>
      <c r="N30" s="6">
        <v>122148.02556690072</v>
      </c>
      <c r="O30" s="6">
        <v>123480.83861454284</v>
      </c>
      <c r="P30" s="6">
        <v>124805.05868772556</v>
      </c>
      <c r="Q30" s="6">
        <v>126158.40527785775</v>
      </c>
    </row>
    <row r="31" spans="1:17" x14ac:dyDescent="0.25">
      <c r="A31" s="14">
        <v>23</v>
      </c>
      <c r="B31" s="5"/>
      <c r="C31" t="s">
        <v>32</v>
      </c>
      <c r="D31" s="6">
        <v>612.00130949734239</v>
      </c>
      <c r="E31" s="6">
        <v>824.78790600830519</v>
      </c>
      <c r="F31" s="6">
        <v>1105.9278374632654</v>
      </c>
      <c r="G31" s="6">
        <v>1471.7553533386442</v>
      </c>
      <c r="H31" s="6">
        <v>1873.0677729800523</v>
      </c>
      <c r="I31" s="6">
        <v>2352.853747972265</v>
      </c>
      <c r="J31" s="6">
        <v>2858.7173975905243</v>
      </c>
      <c r="K31" s="6">
        <v>3347.8886965951624</v>
      </c>
      <c r="L31" s="6">
        <v>3856.0009553313853</v>
      </c>
      <c r="M31" s="6">
        <v>4205.1747672290048</v>
      </c>
      <c r="N31" s="6">
        <v>4584.1151495002659</v>
      </c>
      <c r="O31" s="6">
        <v>5004.4004093915655</v>
      </c>
      <c r="P31" s="6">
        <v>5465.5912379062611</v>
      </c>
      <c r="Q31" s="6">
        <v>5982.4434130875343</v>
      </c>
    </row>
    <row r="32" spans="1:17" x14ac:dyDescent="0.25">
      <c r="A32" s="14">
        <v>24</v>
      </c>
      <c r="B32" s="5"/>
      <c r="C32" t="s">
        <v>33</v>
      </c>
      <c r="D32" s="6">
        <v>22.888622497330026</v>
      </c>
      <c r="E32" s="6">
        <v>43.297401140324268</v>
      </c>
      <c r="F32" s="6">
        <v>63.952497201799034</v>
      </c>
      <c r="G32" s="6">
        <v>85.577654861752222</v>
      </c>
      <c r="H32" s="6">
        <v>102.70167601265894</v>
      </c>
      <c r="I32" s="6">
        <v>121.78085613456906</v>
      </c>
      <c r="J32" s="6">
        <v>142.85868267937121</v>
      </c>
      <c r="K32" s="6">
        <v>164.9036197806474</v>
      </c>
      <c r="L32" s="6">
        <v>190.1562960753196</v>
      </c>
      <c r="M32" s="6">
        <v>214.26397545488621</v>
      </c>
      <c r="N32" s="6">
        <v>223.68025624450459</v>
      </c>
      <c r="O32" s="6">
        <v>234.9487360906281</v>
      </c>
      <c r="P32" s="6">
        <v>274.14774863267718</v>
      </c>
      <c r="Q32" s="6">
        <v>292.30608080058619</v>
      </c>
    </row>
    <row r="33" spans="1:17" x14ac:dyDescent="0.25">
      <c r="A33" s="14">
        <v>25</v>
      </c>
      <c r="B33" s="5"/>
      <c r="C33" t="s">
        <v>34</v>
      </c>
      <c r="D33" s="6">
        <v>0</v>
      </c>
      <c r="E33" s="6">
        <v>20.528924439573984</v>
      </c>
      <c r="F33" s="6">
        <v>41.246677794605603</v>
      </c>
      <c r="G33" s="6">
        <v>62.077434446920165</v>
      </c>
      <c r="H33" s="6">
        <v>82.827457446000153</v>
      </c>
      <c r="I33" s="6">
        <v>104.21108139301987</v>
      </c>
      <c r="J33" s="6">
        <v>125.87570439630281</v>
      </c>
      <c r="K33" s="6">
        <v>147.25883075045988</v>
      </c>
      <c r="L33" s="6">
        <v>168.75775421633239</v>
      </c>
      <c r="M33" s="6">
        <v>190.37631788583644</v>
      </c>
      <c r="N33" s="6">
        <v>212.08967978294766</v>
      </c>
      <c r="O33" s="6">
        <v>233.98553445511538</v>
      </c>
      <c r="P33" s="6">
        <v>255.96703107154337</v>
      </c>
      <c r="Q33" s="6">
        <v>278.00904955793476</v>
      </c>
    </row>
    <row r="34" spans="1:17" x14ac:dyDescent="0.25">
      <c r="A34" s="14">
        <v>26</v>
      </c>
      <c r="B34" s="5" t="s">
        <v>35</v>
      </c>
      <c r="C34" s="5"/>
      <c r="D34" s="6">
        <v>12414.024554532434</v>
      </c>
      <c r="E34" s="6">
        <v>14024.853774094072</v>
      </c>
      <c r="F34" s="6">
        <v>15047.232762142266</v>
      </c>
      <c r="G34" s="6">
        <v>15927.215389221372</v>
      </c>
      <c r="H34" s="6">
        <v>16809.085913020517</v>
      </c>
      <c r="I34" s="6">
        <v>17668.442935355208</v>
      </c>
      <c r="J34" s="6">
        <v>18487.251718347012</v>
      </c>
      <c r="K34" s="6">
        <v>19270.477620272857</v>
      </c>
      <c r="L34" s="6">
        <v>20008.482894807887</v>
      </c>
      <c r="M34" s="6">
        <v>20701.106196465531</v>
      </c>
      <c r="N34" s="6">
        <v>21355.356456271769</v>
      </c>
      <c r="O34" s="6">
        <v>21978.746219398668</v>
      </c>
      <c r="P34" s="6">
        <v>22595.992749423698</v>
      </c>
      <c r="Q34" s="6">
        <v>23224.229794731837</v>
      </c>
    </row>
    <row r="35" spans="1:17" x14ac:dyDescent="0.25">
      <c r="A35" s="14">
        <v>27</v>
      </c>
      <c r="B35" s="5"/>
      <c r="C35" t="s">
        <v>36</v>
      </c>
      <c r="D35" s="6">
        <v>5178.3354793985136</v>
      </c>
      <c r="E35" s="6">
        <v>6227.2476667032824</v>
      </c>
      <c r="F35" s="6">
        <v>7177.9746599490754</v>
      </c>
      <c r="G35" s="6">
        <v>8007.5015111465073</v>
      </c>
      <c r="H35" s="6">
        <v>8843.5612175878832</v>
      </c>
      <c r="I35" s="6">
        <v>9660.8072527474851</v>
      </c>
      <c r="J35" s="6">
        <v>10445.298325935604</v>
      </c>
      <c r="K35" s="6">
        <v>11199.137678328509</v>
      </c>
      <c r="L35" s="6">
        <v>11914.016544513015</v>
      </c>
      <c r="M35" s="6">
        <v>12587.517589597752</v>
      </c>
      <c r="N35" s="6">
        <v>13222.631484428481</v>
      </c>
      <c r="O35" s="6">
        <v>13826.859126858242</v>
      </c>
      <c r="P35" s="6">
        <v>14425.02850179708</v>
      </c>
      <c r="Q35" s="6">
        <v>15034.892858490839</v>
      </c>
    </row>
    <row r="36" spans="1:17" x14ac:dyDescent="0.25">
      <c r="A36" s="14">
        <v>28</v>
      </c>
      <c r="B36" s="5"/>
      <c r="C36" t="s">
        <v>37</v>
      </c>
      <c r="D36" s="6">
        <f>D34-D35</f>
        <v>7235.6890751339206</v>
      </c>
      <c r="E36" s="6">
        <f t="shared" ref="E36:Q36" si="5">E34-E35</f>
        <v>7797.6061073907895</v>
      </c>
      <c r="F36" s="6">
        <f t="shared" si="5"/>
        <v>7869.258102193191</v>
      </c>
      <c r="G36" s="6">
        <f t="shared" si="5"/>
        <v>7919.7138780748646</v>
      </c>
      <c r="H36" s="6">
        <f t="shared" si="5"/>
        <v>7965.524695432634</v>
      </c>
      <c r="I36" s="6">
        <f t="shared" si="5"/>
        <v>8007.6356826077226</v>
      </c>
      <c r="J36" s="6">
        <f t="shared" si="5"/>
        <v>8041.9533924114075</v>
      </c>
      <c r="K36" s="6">
        <f t="shared" si="5"/>
        <v>8071.3399419443485</v>
      </c>
      <c r="L36" s="6">
        <f t="shared" si="5"/>
        <v>8094.4663502948715</v>
      </c>
      <c r="M36" s="6">
        <f t="shared" si="5"/>
        <v>8113.5886068677792</v>
      </c>
      <c r="N36" s="6">
        <f t="shared" si="5"/>
        <v>8132.7249718432886</v>
      </c>
      <c r="O36" s="6">
        <f t="shared" si="5"/>
        <v>8151.8870925404262</v>
      </c>
      <c r="P36" s="6">
        <f t="shared" si="5"/>
        <v>8170.9642476266181</v>
      </c>
      <c r="Q36" s="6">
        <f t="shared" si="5"/>
        <v>8189.3369362409976</v>
      </c>
    </row>
    <row r="37" spans="1:17" x14ac:dyDescent="0.25">
      <c r="A37" s="14">
        <v>29</v>
      </c>
      <c r="B37" s="7" t="s">
        <v>38</v>
      </c>
      <c r="C37" s="5"/>
      <c r="D37" s="6">
        <f t="shared" ref="D37:Q37" si="6">D30-D34</f>
        <v>93952.162721646499</v>
      </c>
      <c r="E37" s="6">
        <f t="shared" si="6"/>
        <v>93575.202622934026</v>
      </c>
      <c r="F37" s="6">
        <f t="shared" si="6"/>
        <v>93459.634645383805</v>
      </c>
      <c r="G37" s="6">
        <f t="shared" si="6"/>
        <v>94462.801357843608</v>
      </c>
      <c r="H37" s="6">
        <f t="shared" si="6"/>
        <v>95300.081059411168</v>
      </c>
      <c r="I37" s="6">
        <f t="shared" si="6"/>
        <v>96434.326509699429</v>
      </c>
      <c r="J37" s="6">
        <f t="shared" si="6"/>
        <v>97400.173994259239</v>
      </c>
      <c r="K37" s="6">
        <f t="shared" si="6"/>
        <v>98167.725769347977</v>
      </c>
      <c r="L37" s="6">
        <f t="shared" si="6"/>
        <v>99196.95268292597</v>
      </c>
      <c r="M37" s="6">
        <f t="shared" si="6"/>
        <v>99979.820107139793</v>
      </c>
      <c r="N37" s="6">
        <f t="shared" si="6"/>
        <v>100792.66911062895</v>
      </c>
      <c r="O37" s="6">
        <f t="shared" si="6"/>
        <v>101502.09239514417</v>
      </c>
      <c r="P37" s="6">
        <f t="shared" si="6"/>
        <v>102209.06593830185</v>
      </c>
      <c r="Q37" s="6">
        <f t="shared" si="6"/>
        <v>102934.1754831259</v>
      </c>
    </row>
    <row r="38" spans="1:17" x14ac:dyDescent="0.25">
      <c r="A38" s="14">
        <v>30</v>
      </c>
      <c r="B38" t="s">
        <v>23</v>
      </c>
      <c r="C38" s="5"/>
      <c r="D38" s="6">
        <v>8910.8960247097621</v>
      </c>
      <c r="E38" s="6">
        <v>8865.7386984925779</v>
      </c>
      <c r="F38" s="6">
        <v>8845.5805306008988</v>
      </c>
      <c r="G38" s="6">
        <v>8932.275308132228</v>
      </c>
      <c r="H38" s="6">
        <v>9002.81820943602</v>
      </c>
      <c r="I38" s="6">
        <v>9101.4330927598512</v>
      </c>
      <c r="J38" s="6">
        <v>9183.6930758877534</v>
      </c>
      <c r="K38" s="6">
        <v>9246.7973400885894</v>
      </c>
      <c r="L38" s="6">
        <v>9334.5932958722824</v>
      </c>
      <c r="M38" s="6">
        <v>9398.712232095957</v>
      </c>
      <c r="N38" s="6">
        <v>9464.4817826947528</v>
      </c>
      <c r="O38" s="6">
        <v>9519.0970597401265</v>
      </c>
      <c r="P38" s="6">
        <v>9571.9939208799042</v>
      </c>
      <c r="Q38" s="6">
        <v>9624.9383663172248</v>
      </c>
    </row>
    <row r="39" spans="1:17" x14ac:dyDescent="0.25">
      <c r="A39" s="14">
        <v>31</v>
      </c>
      <c r="B39" s="7" t="s">
        <v>54</v>
      </c>
      <c r="C39" s="5"/>
      <c r="D39" s="6">
        <f t="shared" ref="D39:Q39" si="7">D37+D38</f>
        <v>102863.05874635626</v>
      </c>
      <c r="E39" s="6">
        <f t="shared" si="7"/>
        <v>102440.94132142661</v>
      </c>
      <c r="F39" s="6">
        <f t="shared" si="7"/>
        <v>102305.2151759847</v>
      </c>
      <c r="G39" s="6">
        <f t="shared" si="7"/>
        <v>103395.07666597584</v>
      </c>
      <c r="H39" s="6">
        <f t="shared" si="7"/>
        <v>104302.89926884719</v>
      </c>
      <c r="I39" s="6">
        <f t="shared" si="7"/>
        <v>105535.75960245928</v>
      </c>
      <c r="J39" s="6">
        <f t="shared" si="7"/>
        <v>106583.867070147</v>
      </c>
      <c r="K39" s="6">
        <f t="shared" si="7"/>
        <v>107414.52310943656</v>
      </c>
      <c r="L39" s="6">
        <f t="shared" si="7"/>
        <v>108531.54597879825</v>
      </c>
      <c r="M39" s="6">
        <f t="shared" si="7"/>
        <v>109378.53233923575</v>
      </c>
      <c r="N39" s="6">
        <f t="shared" si="7"/>
        <v>110257.15089332371</v>
      </c>
      <c r="O39" s="6">
        <f t="shared" si="7"/>
        <v>111021.1894548843</v>
      </c>
      <c r="P39" s="6">
        <f t="shared" si="7"/>
        <v>111781.05985918175</v>
      </c>
      <c r="Q39" s="6">
        <f t="shared" si="7"/>
        <v>112559.11384944312</v>
      </c>
    </row>
    <row r="40" spans="1:17" x14ac:dyDescent="0.25">
      <c r="A40" s="14">
        <v>32</v>
      </c>
      <c r="B40" s="5" t="s">
        <v>26</v>
      </c>
      <c r="C40" s="5"/>
      <c r="D40" s="6">
        <v>112.07444441439041</v>
      </c>
      <c r="E40" s="6">
        <v>989.24325462289289</v>
      </c>
      <c r="F40" s="6">
        <v>1897.5069829721401</v>
      </c>
      <c r="G40" s="6">
        <v>2811.5627320694507</v>
      </c>
      <c r="H40" s="6">
        <v>3758.7704418280196</v>
      </c>
      <c r="I40" s="6">
        <v>4686.6393642814237</v>
      </c>
      <c r="J40" s="6">
        <v>5780.755748532215</v>
      </c>
      <c r="K40" s="6">
        <v>6765.1857808099949</v>
      </c>
      <c r="L40" s="6">
        <v>7726.378796941387</v>
      </c>
      <c r="M40" s="6">
        <v>8659.8860462053326</v>
      </c>
      <c r="N40" s="6">
        <v>9572.4299774084375</v>
      </c>
      <c r="O40" s="6">
        <v>10433.875360821754</v>
      </c>
      <c r="P40" s="6">
        <v>11229.03675317033</v>
      </c>
      <c r="Q40" s="6">
        <v>12015.82156294708</v>
      </c>
    </row>
    <row r="41" spans="1:17" x14ac:dyDescent="0.25">
      <c r="A41" s="14">
        <v>33</v>
      </c>
      <c r="B41" s="5" t="s">
        <v>27</v>
      </c>
      <c r="C41" s="5"/>
      <c r="D41" s="6">
        <f>D40*1.096</f>
        <v>122.83359107817191</v>
      </c>
      <c r="E41" s="6">
        <f t="shared" ref="E41:Q41" si="8">E40*1.096</f>
        <v>1084.2106070666907</v>
      </c>
      <c r="F41" s="6">
        <f t="shared" si="8"/>
        <v>2079.6676533374657</v>
      </c>
      <c r="G41" s="6">
        <f t="shared" si="8"/>
        <v>3081.4727543481181</v>
      </c>
      <c r="H41" s="6">
        <f t="shared" si="8"/>
        <v>4119.6124042435094</v>
      </c>
      <c r="I41" s="6">
        <f t="shared" si="8"/>
        <v>5136.5567432524404</v>
      </c>
      <c r="J41" s="6">
        <f t="shared" si="8"/>
        <v>6335.7083003913085</v>
      </c>
      <c r="K41" s="6">
        <f t="shared" si="8"/>
        <v>7414.6436157677554</v>
      </c>
      <c r="L41" s="6">
        <f t="shared" si="8"/>
        <v>8468.1111614477613</v>
      </c>
      <c r="M41" s="6">
        <f t="shared" si="8"/>
        <v>9491.2351066410447</v>
      </c>
      <c r="N41" s="6">
        <f t="shared" si="8"/>
        <v>10491.383255239649</v>
      </c>
      <c r="O41" s="6">
        <f t="shared" si="8"/>
        <v>11435.527395460644</v>
      </c>
      <c r="P41" s="6">
        <f t="shared" si="8"/>
        <v>12307.024281474683</v>
      </c>
      <c r="Q41" s="6">
        <f t="shared" si="8"/>
        <v>13169.34043299</v>
      </c>
    </row>
    <row r="42" spans="1:17" x14ac:dyDescent="0.25">
      <c r="A42" s="14">
        <v>34</v>
      </c>
      <c r="B42" s="5" t="s">
        <v>30</v>
      </c>
      <c r="C42" s="5"/>
      <c r="D42" s="6"/>
      <c r="E42" s="6"/>
      <c r="F42" s="6"/>
      <c r="G42" s="6">
        <v>74.574090418142077</v>
      </c>
      <c r="H42" s="6">
        <v>212.87069777363649</v>
      </c>
      <c r="I42" s="6">
        <v>351.22778628853666</v>
      </c>
      <c r="J42" s="6">
        <v>488.85544026070966</v>
      </c>
      <c r="K42" s="6">
        <v>625.51124582879856</v>
      </c>
      <c r="L42" s="6">
        <v>762.60021120350757</v>
      </c>
      <c r="M42" s="6">
        <v>899.42385141118211</v>
      </c>
      <c r="N42" s="6">
        <v>1034.6318063019244</v>
      </c>
      <c r="O42" s="6">
        <v>1167.4913012317975</v>
      </c>
      <c r="P42" s="6">
        <v>1297.4178039549515</v>
      </c>
      <c r="Q42" s="6">
        <v>1424.0198268164604</v>
      </c>
    </row>
    <row r="43" spans="1:17" x14ac:dyDescent="0.25">
      <c r="A43" s="14">
        <v>35</v>
      </c>
      <c r="B43" s="5" t="s">
        <v>29</v>
      </c>
      <c r="C43" s="5"/>
      <c r="D43" s="6"/>
      <c r="E43" s="6"/>
      <c r="F43" s="6"/>
      <c r="G43" s="6">
        <f>G42*1.096</f>
        <v>81.733203098283724</v>
      </c>
      <c r="H43" s="6">
        <f t="shared" ref="H43:Q43" si="9">H42*1.096</f>
        <v>233.30628475990562</v>
      </c>
      <c r="I43" s="6">
        <f t="shared" si="9"/>
        <v>384.9456537722362</v>
      </c>
      <c r="J43" s="6">
        <f t="shared" si="9"/>
        <v>535.78556252573787</v>
      </c>
      <c r="K43" s="6">
        <f t="shared" si="9"/>
        <v>685.56032542836329</v>
      </c>
      <c r="L43" s="6">
        <f t="shared" si="9"/>
        <v>835.80983147904431</v>
      </c>
      <c r="M43" s="6">
        <f t="shared" si="9"/>
        <v>985.76854114665571</v>
      </c>
      <c r="N43" s="6">
        <f t="shared" si="9"/>
        <v>1133.9564597069093</v>
      </c>
      <c r="O43" s="6">
        <f t="shared" si="9"/>
        <v>1279.5704661500502</v>
      </c>
      <c r="P43" s="6">
        <f t="shared" si="9"/>
        <v>1421.9699131346269</v>
      </c>
      <c r="Q43" s="6">
        <f t="shared" si="9"/>
        <v>1560.7257301908407</v>
      </c>
    </row>
    <row r="44" spans="1:17" x14ac:dyDescent="0.25">
      <c r="A44" s="14">
        <v>36</v>
      </c>
      <c r="B44" s="7" t="s">
        <v>39</v>
      </c>
      <c r="C44" s="5"/>
      <c r="D44" s="6">
        <f>D37-D40-D42</f>
        <v>93840.088277232106</v>
      </c>
      <c r="E44" s="6">
        <f t="shared" ref="E44:Q44" si="10">E37-E40-E42</f>
        <v>92585.959368311131</v>
      </c>
      <c r="F44" s="6">
        <f t="shared" si="10"/>
        <v>91562.127662411658</v>
      </c>
      <c r="G44" s="6">
        <f t="shared" si="10"/>
        <v>91576.664535356016</v>
      </c>
      <c r="H44" s="6">
        <f t="shared" si="10"/>
        <v>91328.43991980952</v>
      </c>
      <c r="I44" s="6">
        <f t="shared" si="10"/>
        <v>91396.459359129469</v>
      </c>
      <c r="J44" s="6">
        <f t="shared" si="10"/>
        <v>91130.56280546631</v>
      </c>
      <c r="K44" s="6">
        <f t="shared" si="10"/>
        <v>90777.028742709197</v>
      </c>
      <c r="L44" s="6">
        <f t="shared" si="10"/>
        <v>90707.973674781082</v>
      </c>
      <c r="M44" s="6">
        <f t="shared" si="10"/>
        <v>90420.510209523287</v>
      </c>
      <c r="N44" s="6">
        <f t="shared" si="10"/>
        <v>90185.607326918587</v>
      </c>
      <c r="O44" s="6">
        <f t="shared" si="10"/>
        <v>89900.725733090614</v>
      </c>
      <c r="P44" s="6">
        <f t="shared" si="10"/>
        <v>89682.611381176568</v>
      </c>
      <c r="Q44" s="6">
        <f t="shared" si="10"/>
        <v>89494.334093362355</v>
      </c>
    </row>
    <row r="45" spans="1:17" x14ac:dyDescent="0.25">
      <c r="A45" s="14">
        <v>37</v>
      </c>
      <c r="B45" s="7" t="s">
        <v>55</v>
      </c>
      <c r="C45" s="5"/>
      <c r="D45" s="6">
        <f>D39-D41-D43</f>
        <v>102740.22515527808</v>
      </c>
      <c r="E45" s="6">
        <f t="shared" ref="E45:Q45" si="11">E39-E41-E43</f>
        <v>101356.73071435992</v>
      </c>
      <c r="F45" s="6">
        <f t="shared" si="11"/>
        <v>100225.54752264723</v>
      </c>
      <c r="G45" s="6">
        <f t="shared" si="11"/>
        <v>100231.87070852944</v>
      </c>
      <c r="H45" s="6">
        <f t="shared" si="11"/>
        <v>99949.980579843774</v>
      </c>
      <c r="I45" s="6">
        <f t="shared" si="11"/>
        <v>100014.25720543461</v>
      </c>
      <c r="J45" s="6">
        <f t="shared" si="11"/>
        <v>99712.373207229946</v>
      </c>
      <c r="K45" s="6">
        <f t="shared" si="11"/>
        <v>99314.319168240443</v>
      </c>
      <c r="L45" s="6">
        <f t="shared" si="11"/>
        <v>99227.624985871458</v>
      </c>
      <c r="M45" s="6">
        <f t="shared" si="11"/>
        <v>98901.528691448053</v>
      </c>
      <c r="N45" s="6">
        <f t="shared" si="11"/>
        <v>98631.811178377146</v>
      </c>
      <c r="O45" s="6">
        <f t="shared" si="11"/>
        <v>98306.09159327361</v>
      </c>
      <c r="P45" s="6">
        <f t="shared" si="11"/>
        <v>98052.065664572438</v>
      </c>
      <c r="Q45" s="6">
        <f t="shared" si="11"/>
        <v>97829.047686262289</v>
      </c>
    </row>
    <row r="46" spans="1:17" x14ac:dyDescent="0.25">
      <c r="A46" t="s">
        <v>8</v>
      </c>
    </row>
  </sheetData>
  <pageMargins left="0.25" right="0.25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defaultRowHeight="15" x14ac:dyDescent="0.25"/>
  <cols>
    <col min="1" max="1" width="163.5703125" customWidth="1"/>
  </cols>
  <sheetData>
    <row r="1" spans="1:1" x14ac:dyDescent="0.25">
      <c r="A1" t="s">
        <v>42</v>
      </c>
    </row>
    <row r="2" spans="1:1" x14ac:dyDescent="0.25">
      <c r="A2" t="s">
        <v>50</v>
      </c>
    </row>
    <row r="3" spans="1:1" x14ac:dyDescent="0.25">
      <c r="A3" t="s">
        <v>9</v>
      </c>
    </row>
    <row r="4" spans="1:1" x14ac:dyDescent="0.25">
      <c r="A4" s="12" t="s">
        <v>43</v>
      </c>
    </row>
    <row r="5" spans="1:1" ht="45" x14ac:dyDescent="0.25">
      <c r="A5" s="13" t="s">
        <v>44</v>
      </c>
    </row>
    <row r="6" spans="1:1" x14ac:dyDescent="0.25">
      <c r="A6" s="11">
        <v>6</v>
      </c>
    </row>
    <row r="7" spans="1:1" x14ac:dyDescent="0.25">
      <c r="A7" s="11">
        <v>7</v>
      </c>
    </row>
    <row r="8" spans="1:1" x14ac:dyDescent="0.25">
      <c r="A8" s="11">
        <v>8</v>
      </c>
    </row>
    <row r="9" spans="1:1" x14ac:dyDescent="0.25">
      <c r="A9" s="11">
        <v>9</v>
      </c>
    </row>
    <row r="10" spans="1:1" x14ac:dyDescent="0.25">
      <c r="A10" s="11">
        <v>10</v>
      </c>
    </row>
    <row r="11" spans="1:1" x14ac:dyDescent="0.25">
      <c r="A11" s="11" t="s">
        <v>10</v>
      </c>
    </row>
    <row r="12" spans="1:1" x14ac:dyDescent="0.25">
      <c r="A12" t="s">
        <v>45</v>
      </c>
    </row>
    <row r="13" spans="1:1" x14ac:dyDescent="0.25">
      <c r="A13" t="s">
        <v>6</v>
      </c>
    </row>
    <row r="14" spans="1:1" x14ac:dyDescent="0.25">
      <c r="A14" s="11">
        <v>14</v>
      </c>
    </row>
    <row r="15" spans="1:1" x14ac:dyDescent="0.25">
      <c r="A15" s="11" t="s">
        <v>47</v>
      </c>
    </row>
    <row r="16" spans="1:1" x14ac:dyDescent="0.25">
      <c r="A16" s="11">
        <v>16</v>
      </c>
    </row>
    <row r="17" spans="1:1" x14ac:dyDescent="0.25">
      <c r="A17" s="11" t="s">
        <v>46</v>
      </c>
    </row>
    <row r="18" spans="1:1" ht="14.25" customHeight="1" x14ac:dyDescent="0.25">
      <c r="A18" s="11">
        <v>18</v>
      </c>
    </row>
    <row r="19" spans="1:1" ht="14.25" customHeight="1" x14ac:dyDescent="0.25">
      <c r="A19" s="11">
        <v>19</v>
      </c>
    </row>
    <row r="20" spans="1:1" ht="14.25" customHeight="1" x14ac:dyDescent="0.25">
      <c r="A20" s="11" t="s">
        <v>48</v>
      </c>
    </row>
    <row r="21" spans="1:1" ht="14.25" customHeight="1" x14ac:dyDescent="0.25">
      <c r="A21" s="15">
        <v>21</v>
      </c>
    </row>
    <row r="22" spans="1:1" ht="30" x14ac:dyDescent="0.25">
      <c r="A22" s="13" t="s">
        <v>49</v>
      </c>
    </row>
    <row r="23" spans="1:1" x14ac:dyDescent="0.25">
      <c r="A23" s="11">
        <v>23</v>
      </c>
    </row>
    <row r="24" spans="1:1" x14ac:dyDescent="0.25">
      <c r="A24" s="11" t="s">
        <v>51</v>
      </c>
    </row>
    <row r="25" spans="1:1" x14ac:dyDescent="0.25">
      <c r="A25" s="11" t="s">
        <v>52</v>
      </c>
    </row>
    <row r="26" spans="1:1" x14ac:dyDescent="0.25">
      <c r="A26" s="11">
        <v>26</v>
      </c>
    </row>
    <row r="27" spans="1:1" x14ac:dyDescent="0.25">
      <c r="A27" s="11">
        <v>27</v>
      </c>
    </row>
    <row r="28" spans="1:1" x14ac:dyDescent="0.25">
      <c r="A28" s="11">
        <v>28</v>
      </c>
    </row>
    <row r="29" spans="1:1" x14ac:dyDescent="0.25">
      <c r="A29" s="11">
        <v>29</v>
      </c>
    </row>
    <row r="30" spans="1:1" ht="45" x14ac:dyDescent="0.25">
      <c r="A30" s="13" t="s">
        <v>53</v>
      </c>
    </row>
    <row r="31" spans="1:1" x14ac:dyDescent="0.25">
      <c r="A31" s="11">
        <v>31</v>
      </c>
    </row>
    <row r="32" spans="1:1" x14ac:dyDescent="0.25">
      <c r="A32" s="11">
        <v>32</v>
      </c>
    </row>
    <row r="33" spans="1:1" x14ac:dyDescent="0.25">
      <c r="A33" s="11">
        <v>33</v>
      </c>
    </row>
    <row r="34" spans="1:1" x14ac:dyDescent="0.25">
      <c r="A34" s="11">
        <v>34</v>
      </c>
    </row>
    <row r="35" spans="1:1" x14ac:dyDescent="0.25">
      <c r="A35" s="11">
        <v>35</v>
      </c>
    </row>
    <row r="36" spans="1:1" x14ac:dyDescent="0.25">
      <c r="A36" s="11">
        <v>36</v>
      </c>
    </row>
    <row r="37" spans="1:1" x14ac:dyDescent="0.25">
      <c r="A37" s="11">
        <v>37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17-IEPR-03</Docket_x0020_Number>
    <TaxCatchAll xmlns="8eef3743-c7b3-4cbe-8837-b6e805be353c">
      <Value>87</Value>
      <Value>157</Value>
      <Value>8</Value>
      <Value>6</Value>
      <Value>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CED 2018-2030 Revised Forecast Adoption 02-21-18 Business Meeting</TermName>
          <TermId xmlns="http://schemas.microsoft.com/office/infopath/2007/PartnerControls">9ba88596-079d-46b4-8c04-47f9248e8d9f</TermId>
        </TermInfo>
        <TermInfo xmlns="http://schemas.microsoft.com/office/infopath/2007/PartnerControls">
          <TermName xmlns="http://schemas.microsoft.com/office/infopath/2007/PartnerControls">IEPR Reports</TermName>
          <TermId xmlns="http://schemas.microsoft.com/office/infopath/2007/PartnerControls">1a96db64-c85f-491f-ba69-812585a0c007</TermId>
        </TermInfo>
      </Terms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Z5JXHV6S7NA6-3-114301</_dlc_DocId>
    <_dlc_DocIdUrl xmlns="8eef3743-c7b3-4cbe-8837-b6e805be353c">
      <Url>http://efilingspinternal/_layouts/DocIdRedir.aspx?ID=Z5JXHV6S7NA6-3-114301</Url>
      <Description>Z5JXHV6S7NA6-3-114301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944CA4-DC7C-4D30-B53D-FA3E79CE338B}"/>
</file>

<file path=customXml/itemProps2.xml><?xml version="1.0" encoding="utf-8"?>
<ds:datastoreItem xmlns:ds="http://schemas.openxmlformats.org/officeDocument/2006/customXml" ds:itemID="{4096DE4A-6DBF-4462-BB03-89F2DF303C8B}"/>
</file>

<file path=customXml/itemProps3.xml><?xml version="1.0" encoding="utf-8"?>
<ds:datastoreItem xmlns:ds="http://schemas.openxmlformats.org/officeDocument/2006/customXml" ds:itemID="{BC75D049-A911-47AA-93C0-6D356864A700}"/>
</file>

<file path=customXml/itemProps4.xml><?xml version="1.0" encoding="utf-8"?>
<ds:datastoreItem xmlns:ds="http://schemas.openxmlformats.org/officeDocument/2006/customXml" ds:itemID="{58DD0CA9-9F2D-4AF9-8138-3EA18961D8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Mid Baseline-Mid AAEE</vt:lpstr>
      <vt:lpstr>Notes</vt:lpstr>
      <vt:lpstr>'Mid Baseline-Mid AAEE'!Print_Area</vt:lpstr>
    </vt:vector>
  </TitlesOfParts>
  <Company>California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PGE Load Modifiers Mid Baseline Mid AAEE-AAPV CED 2017</dc:title>
  <dc:creator>ckavalec</dc:creator>
  <cp:lastModifiedBy>chris</cp:lastModifiedBy>
  <cp:lastPrinted>2015-08-05T21:56:54Z</cp:lastPrinted>
  <dcterms:created xsi:type="dcterms:W3CDTF">2015-08-04T22:14:21Z</dcterms:created>
  <dcterms:modified xsi:type="dcterms:W3CDTF">2018-02-07T09:14:59Z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dee7c134-2a43-4f3a-b90e-d68a3b8eab59</vt:lpwstr>
  </property>
  <property fmtid="{D5CDD505-2E9C-101B-9397-08002B2CF9AE}" pid="4" name="Subject_x0020_Areas">
    <vt:lpwstr>157;#CED 2018-2030 Revised Forecast Adoption 02-21-18 Business Meeting|9ba88596-079d-46b4-8c04-47f9248e8d9f;#87;#IEPR Reports|1a96db64-c85f-491f-ba69-812585a0c007</vt:lpwstr>
  </property>
  <property fmtid="{D5CDD505-2E9C-101B-9397-08002B2CF9AE}" pid="5" name="_CopySource">
    <vt:lpwstr>http://efilingspinternal/PendingDocuments/17-IEPR-03/20180208T074507_PGE_Load_Modifiers_Mid_Baseline_Mid_AAEEAAPV_CED_2017.xlsx</vt:lpwstr>
  </property>
  <property fmtid="{D5CDD505-2E9C-101B-9397-08002B2CF9AE}" pid="6" name="Subject Areas">
    <vt:lpwstr>157;#CED 2018-2030 Revised Forecast Adoption 02-21-18 Business Meeting|9ba88596-079d-46b4-8c04-47f9248e8d9f;#87;#IEPR Reports|1a96db64-c85f-491f-ba69-812585a0c007</vt:lpwstr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2597700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