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demand modifiers\new\"/>
    </mc:Choice>
  </mc:AlternateContent>
  <bookViews>
    <workbookView xWindow="0" yWindow="0" windowWidth="24000" windowHeight="8610"/>
  </bookViews>
  <sheets>
    <sheet name="Mid Baseline-Mid AAEE" sheetId="3" r:id="rId1"/>
    <sheet name="Notes" sheetId="2" r:id="rId2"/>
  </sheets>
  <definedNames>
    <definedName name="_xlnm.Print_Area" localSheetId="0">'Mid Baseline-Mid AAEE'!$A$1:$O$43</definedName>
  </definedNames>
  <calcPr calcId="162913"/>
</workbook>
</file>

<file path=xl/calcChain.xml><?xml version="1.0" encoding="utf-8"?>
<calcChain xmlns="http://schemas.openxmlformats.org/spreadsheetml/2006/main">
  <c r="E26" i="3" l="1"/>
  <c r="F26" i="3"/>
  <c r="G26" i="3"/>
  <c r="H26" i="3"/>
  <c r="I26" i="3"/>
  <c r="J26" i="3"/>
  <c r="K26" i="3"/>
  <c r="L26" i="3"/>
  <c r="M26" i="3"/>
  <c r="N26" i="3"/>
  <c r="O26" i="3"/>
  <c r="P26" i="3"/>
  <c r="Q26" i="3"/>
  <c r="D26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D24" i="3"/>
  <c r="E21" i="3" l="1"/>
  <c r="F21" i="3"/>
  <c r="G21" i="3"/>
  <c r="H21" i="3"/>
  <c r="I21" i="3"/>
  <c r="J21" i="3"/>
  <c r="K21" i="3"/>
  <c r="L21" i="3"/>
  <c r="M21" i="3"/>
  <c r="N21" i="3"/>
  <c r="O21" i="3"/>
  <c r="P21" i="3"/>
  <c r="Q21" i="3"/>
  <c r="D21" i="3"/>
  <c r="P19" i="3"/>
  <c r="Q19" i="3"/>
  <c r="P14" i="3" l="1"/>
  <c r="Q14" i="3"/>
  <c r="P11" i="3"/>
  <c r="Q11" i="3"/>
  <c r="E8" i="3"/>
  <c r="F8" i="3"/>
  <c r="G8" i="3"/>
  <c r="H8" i="3"/>
  <c r="I8" i="3"/>
  <c r="J8" i="3"/>
  <c r="K8" i="3"/>
  <c r="L8" i="3"/>
  <c r="M8" i="3"/>
  <c r="N8" i="3"/>
  <c r="O8" i="3"/>
  <c r="P8" i="3"/>
  <c r="Q8" i="3"/>
  <c r="D8" i="3"/>
  <c r="H43" i="3" l="1"/>
  <c r="I43" i="3"/>
  <c r="J43" i="3"/>
  <c r="K43" i="3"/>
  <c r="L43" i="3"/>
  <c r="M43" i="3"/>
  <c r="N43" i="3"/>
  <c r="O43" i="3"/>
  <c r="P43" i="3"/>
  <c r="Q43" i="3"/>
  <c r="G43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D41" i="3"/>
  <c r="Q37" i="3"/>
  <c r="Q39" i="3" s="1"/>
  <c r="Q45" i="3" s="1"/>
  <c r="P37" i="3"/>
  <c r="P39" i="3" s="1"/>
  <c r="O37" i="3"/>
  <c r="O44" i="3" s="1"/>
  <c r="N37" i="3"/>
  <c r="N39" i="3" s="1"/>
  <c r="M37" i="3"/>
  <c r="M39" i="3" s="1"/>
  <c r="M45" i="3" s="1"/>
  <c r="L37" i="3"/>
  <c r="L39" i="3" s="1"/>
  <c r="K37" i="3"/>
  <c r="K44" i="3" s="1"/>
  <c r="J37" i="3"/>
  <c r="J39" i="3" s="1"/>
  <c r="I37" i="3"/>
  <c r="I39" i="3" s="1"/>
  <c r="I45" i="3" s="1"/>
  <c r="H37" i="3"/>
  <c r="H39" i="3" s="1"/>
  <c r="G37" i="3"/>
  <c r="G44" i="3" s="1"/>
  <c r="F37" i="3"/>
  <c r="F39" i="3" s="1"/>
  <c r="F45" i="3" s="1"/>
  <c r="E37" i="3"/>
  <c r="E39" i="3" s="1"/>
  <c r="E45" i="3" s="1"/>
  <c r="D37" i="3"/>
  <c r="D39" i="3" s="1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J45" i="3" l="1"/>
  <c r="N45" i="3"/>
  <c r="H45" i="3"/>
  <c r="L45" i="3"/>
  <c r="P45" i="3"/>
  <c r="D45" i="3"/>
  <c r="G39" i="3"/>
  <c r="G45" i="3" s="1"/>
  <c r="K39" i="3"/>
  <c r="K45" i="3" s="1"/>
  <c r="O39" i="3"/>
  <c r="O45" i="3" s="1"/>
  <c r="D44" i="3"/>
  <c r="H44" i="3"/>
  <c r="L44" i="3"/>
  <c r="P44" i="3"/>
  <c r="E44" i="3"/>
  <c r="I44" i="3"/>
  <c r="M44" i="3"/>
  <c r="Q44" i="3"/>
  <c r="F44" i="3"/>
  <c r="J44" i="3"/>
  <c r="N44" i="3"/>
  <c r="D11" i="3"/>
  <c r="D19" i="3" s="1"/>
  <c r="D14" i="3"/>
  <c r="O14" i="3" l="1"/>
  <c r="N14" i="3"/>
  <c r="M14" i="3"/>
  <c r="L14" i="3"/>
  <c r="K14" i="3"/>
  <c r="J14" i="3"/>
  <c r="I14" i="3"/>
  <c r="H14" i="3"/>
  <c r="G14" i="3"/>
  <c r="F14" i="3"/>
  <c r="E14" i="3"/>
  <c r="O11" i="3"/>
  <c r="O19" i="3" s="1"/>
  <c r="N11" i="3"/>
  <c r="N19" i="3" s="1"/>
  <c r="M11" i="3"/>
  <c r="M19" i="3" s="1"/>
  <c r="L11" i="3"/>
  <c r="L19" i="3" s="1"/>
  <c r="K11" i="3"/>
  <c r="K19" i="3" s="1"/>
  <c r="J11" i="3"/>
  <c r="J19" i="3" s="1"/>
  <c r="I11" i="3"/>
  <c r="I19" i="3" s="1"/>
  <c r="H11" i="3"/>
  <c r="H19" i="3" s="1"/>
  <c r="G11" i="3"/>
  <c r="G19" i="3" s="1"/>
  <c r="F11" i="3"/>
  <c r="F19" i="3" s="1"/>
  <c r="E11" i="3"/>
  <c r="E19" i="3" s="1"/>
</calcChain>
</file>

<file path=xl/sharedStrings.xml><?xml version="1.0" encoding="utf-8"?>
<sst xmlns="http://schemas.openxmlformats.org/spreadsheetml/2006/main" count="57" uniqueCount="56">
  <si>
    <t>7 Includes Photovoltaic</t>
  </si>
  <si>
    <t>7 includes Storage</t>
  </si>
  <si>
    <t>11 Includes Non-Event DR</t>
  </si>
  <si>
    <t>11 Includes Event-Based DR</t>
  </si>
  <si>
    <t xml:space="preserve">1 Includes EVs </t>
  </si>
  <si>
    <t>1 Includes Other Electrification</t>
  </si>
  <si>
    <t>13. Includes critical peak pricing and peak-time rebate program impacts</t>
  </si>
  <si>
    <t>7 Includes Other Private Generation</t>
  </si>
  <si>
    <t>* Storage and DR are currently assumed to have insignificant impacts on the energy side.</t>
  </si>
  <si>
    <t>3. Includes high-speed rail, port shore power and cargo handling, truck stops, forklifts, and airport ground support equipment</t>
  </si>
  <si>
    <t xml:space="preserve">11. Grossed up for losses. </t>
  </si>
  <si>
    <t>Coincident Peak 1 in 2 (MW)</t>
  </si>
  <si>
    <t>Sales/Energy (GWh)*</t>
  </si>
  <si>
    <t>Total Consumption</t>
  </si>
  <si>
    <t>Peak End Use Consumption</t>
  </si>
  <si>
    <t>1 Includes Incremental Climate Change Impacts</t>
  </si>
  <si>
    <t>Estimated Losses</t>
  </si>
  <si>
    <t>Gross Generation for Peak End Use Consumption (1 plus 5)</t>
  </si>
  <si>
    <t>Self-Generation Corresponding to Peak End Use Consumption (committed)</t>
  </si>
  <si>
    <t>Load-Modifying Demand Response</t>
  </si>
  <si>
    <t>Baseline Net Load Corresponding to Peak End Consumption (6 minus 7 minus 11)*</t>
  </si>
  <si>
    <t>Peak Shift Impact, Baseline Forecast</t>
  </si>
  <si>
    <t>Baseline Net System Peak (14 plus 15)</t>
  </si>
  <si>
    <t>AAEE Savings Corresponding to Peak End Use Consumption (plus losses)</t>
  </si>
  <si>
    <t>AAPV Generation Corresponding to Peak End Use Consumption (plus avoided losses)</t>
  </si>
  <si>
    <t>Managed Net Load Corresponding to Peak End Consumption (14 minus 17 minus 18)*</t>
  </si>
  <si>
    <t>Peak Shift Impact, Managed Forecast</t>
  </si>
  <si>
    <t>Managed Net System Peak (19 plus 20)</t>
  </si>
  <si>
    <t>* This is the "traditional" (no peak shift) net peak estimate</t>
  </si>
  <si>
    <t xml:space="preserve">22 Includes EVs </t>
  </si>
  <si>
    <t>22 Includes Other Electrification</t>
  </si>
  <si>
    <t>22 Includes Incremental Climate Change Impacts</t>
  </si>
  <si>
    <t>Consumption from Self-Generation (committed)</t>
  </si>
  <si>
    <t>26 Includes Photovoltaic</t>
  </si>
  <si>
    <t>26 Includes Other Private Generation</t>
  </si>
  <si>
    <t>Baseline Sales (22 minus 26)</t>
  </si>
  <si>
    <t>AAEE Savings (customer side)</t>
  </si>
  <si>
    <t>AAEE Savings (including losses)</t>
  </si>
  <si>
    <t>AAPV Generation</t>
  </si>
  <si>
    <t>AAPV Generation (plus avoided losses)</t>
  </si>
  <si>
    <t>Managed Sales (29 minus 32 minus 34)</t>
  </si>
  <si>
    <t>SCE TAC Peak and Energy Forecasts: CED 2017, Mid Baseline-Mid AAEE/AAPV</t>
  </si>
  <si>
    <t>Baseline Total Energy to Serve Load (29 plus 30)</t>
  </si>
  <si>
    <t>Managed Total Energy to Serve Load (31 minus 33 minus 35)</t>
  </si>
  <si>
    <t>1. Peak end use consumption is defined as the maximum hourly average consumption load, regardless of generation source</t>
  </si>
  <si>
    <t>2. EV peak developed from charging profiles</t>
  </si>
  <si>
    <t>4. Climate change impacts are referred to as incremental, under the assumption that climate change is already having an impact</t>
  </si>
  <si>
    <t>5. Loss factors are applied to consumption minus self-generation at peak consumption load for each TAC. The loss factors, encompassing both transmission and distribution losses, come from utility demand forms submitted for the IEPR: 1.097 for PG&amp;E, 1.076 for SCE, and 1.096 for SDG&amp;E. (NOTE: Loss factors subject to change based on resource mix). Also accounts for reduction in losses from federal distribution transformer standards.</t>
  </si>
  <si>
    <t>12. Includes time-of-use, real time pricing, and permanent load shifting program impacts incremental to 2016. For CED 2017, residential TOU beginning in 2020 is modeled separately.</t>
  </si>
  <si>
    <t>15. Accounts for changes in baseline demand modifers as well as changes in underlying end use load for the shifted peak hour</t>
  </si>
  <si>
    <t>17. Peak savings measured as incremental to last historical year (2016).</t>
  </si>
  <si>
    <t>20. Accounts for changes in all demand modifers as well as changes in underlying end use load for the shifted peak hour</t>
  </si>
  <si>
    <t>22. Total electricity consumption measured on the customer side, regardless of generation source. Weather-adjusted and calibrated to QFER historical sales plus self-generation at the planning area level. Gross electricity generation (not shown) is defined as consumption plus transmission and distribution losses.</t>
  </si>
  <si>
    <t>24. See 3 above</t>
  </si>
  <si>
    <t>25. See 4 above</t>
  </si>
  <si>
    <t>30. Energy loss factors are applied to sales for each TAC. The loss factors, encompassing both transmission and distribution losses, come from utility demand forms submitted for the IEPR: 1.096 for PG&amp;E, 1.068 for SCE, and 1.071 for SDG&amp;E. (NOTE: Loss factors subject to change based on resource mix). Also accounts for reduction in losses from federal distribution transformer standards.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</si>
</sst>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/>
    </xf>
    <xf numFmtId="0" fontId="0" fillId="0" borderId="0" xfId="0" applyFont="1"/>
    <xf numFmtId="1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ont="1" applyFill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6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7.7109375" customWidth="1"/>
    <col min="2" max="2" width="84.5703125" customWidth="1"/>
    <col min="3" max="3" width="51.5703125" customWidth="1"/>
    <col min="4" max="15" width="8.7109375" customWidth="1"/>
  </cols>
  <sheetData>
    <row r="2" spans="1:28" ht="15.75" x14ac:dyDescent="0.25">
      <c r="A2" s="1" t="s">
        <v>41</v>
      </c>
    </row>
    <row r="4" spans="1:28" x14ac:dyDescent="0.25">
      <c r="A4" s="2" t="s">
        <v>11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8" x14ac:dyDescent="0.25">
      <c r="A5" s="3"/>
      <c r="B5" s="3"/>
      <c r="C5" s="3"/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  <c r="L5" s="4">
        <v>2025</v>
      </c>
      <c r="M5" s="4">
        <v>2026</v>
      </c>
      <c r="N5" s="4">
        <v>2027</v>
      </c>
      <c r="O5" s="4">
        <v>2028</v>
      </c>
      <c r="P5" s="4">
        <v>2029</v>
      </c>
      <c r="Q5" s="4">
        <v>2030</v>
      </c>
    </row>
    <row r="6" spans="1:28" x14ac:dyDescent="0.25">
      <c r="A6" s="8">
        <v>1</v>
      </c>
      <c r="B6" s="5" t="s">
        <v>14</v>
      </c>
      <c r="C6" s="5"/>
      <c r="D6" s="6">
        <v>23536.3004139164</v>
      </c>
      <c r="E6" s="6">
        <v>23781.087344891919</v>
      </c>
      <c r="F6" s="6">
        <v>24071.69335522089</v>
      </c>
      <c r="G6" s="6">
        <v>24512.41380654278</v>
      </c>
      <c r="H6" s="6">
        <v>24941.04544054233</v>
      </c>
      <c r="I6" s="6">
        <v>25387.617728228317</v>
      </c>
      <c r="J6" s="6">
        <v>25904.127113548093</v>
      </c>
      <c r="K6" s="6">
        <v>26276.339091105496</v>
      </c>
      <c r="L6" s="6">
        <v>26639.174496425603</v>
      </c>
      <c r="M6" s="6">
        <v>26964.068900891543</v>
      </c>
      <c r="N6" s="6">
        <v>27287.941972853077</v>
      </c>
      <c r="O6" s="6">
        <v>27597.451357819267</v>
      </c>
      <c r="P6" s="6">
        <v>27902.9728484972</v>
      </c>
      <c r="Q6" s="6">
        <v>28205.197744492361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5">
      <c r="A7" s="8">
        <v>2</v>
      </c>
      <c r="B7" s="5"/>
      <c r="C7" t="s">
        <v>4</v>
      </c>
      <c r="D7" s="6">
        <v>9.7239438826615352</v>
      </c>
      <c r="E7" s="6">
        <v>21.334328258344598</v>
      </c>
      <c r="F7" s="6">
        <v>36.669909695393436</v>
      </c>
      <c r="G7" s="6">
        <v>56.117751806404698</v>
      </c>
      <c r="H7" s="6">
        <v>73.939496327424123</v>
      </c>
      <c r="I7" s="6">
        <v>92.75830207707132</v>
      </c>
      <c r="J7" s="6">
        <v>118.07799289235332</v>
      </c>
      <c r="K7" s="6">
        <v>137.66638122202937</v>
      </c>
      <c r="L7" s="6">
        <v>165.43463994798157</v>
      </c>
      <c r="M7" s="6">
        <v>173.31618726145589</v>
      </c>
      <c r="N7" s="6">
        <v>196.15908930834166</v>
      </c>
      <c r="O7" s="6">
        <v>208.76688721377437</v>
      </c>
      <c r="P7" s="6">
        <v>231.4051563700838</v>
      </c>
      <c r="Q7" s="6">
        <v>254.31885421526241</v>
      </c>
    </row>
    <row r="8" spans="1:28" x14ac:dyDescent="0.25">
      <c r="A8" s="8">
        <v>3</v>
      </c>
      <c r="B8" s="5"/>
      <c r="C8" t="s">
        <v>5</v>
      </c>
      <c r="D8" s="6">
        <f>D32*0.15</f>
        <v>5.4059032995979255</v>
      </c>
      <c r="E8" s="6">
        <f t="shared" ref="E8:Q8" si="0">E32*0.15</f>
        <v>9.6552824251256109</v>
      </c>
      <c r="F8" s="6">
        <f t="shared" si="0"/>
        <v>13.970921704922832</v>
      </c>
      <c r="G8" s="6">
        <f t="shared" si="0"/>
        <v>18.443183463917695</v>
      </c>
      <c r="H8" s="6">
        <f t="shared" si="0"/>
        <v>21.360940990121804</v>
      </c>
      <c r="I8" s="6">
        <f t="shared" si="0"/>
        <v>24.710640640718179</v>
      </c>
      <c r="J8" s="6">
        <f t="shared" si="0"/>
        <v>28.568042507516161</v>
      </c>
      <c r="K8" s="6">
        <f t="shared" si="0"/>
        <v>32.538346680622453</v>
      </c>
      <c r="L8" s="6">
        <f t="shared" si="0"/>
        <v>36.617634082384775</v>
      </c>
      <c r="M8" s="6">
        <f t="shared" si="0"/>
        <v>40.821033927878631</v>
      </c>
      <c r="N8" s="6">
        <f t="shared" si="0"/>
        <v>42.683060757834973</v>
      </c>
      <c r="O8" s="6">
        <f t="shared" si="0"/>
        <v>44.857086989308279</v>
      </c>
      <c r="P8" s="6">
        <f t="shared" si="0"/>
        <v>48.956876859377083</v>
      </c>
      <c r="Q8" s="6">
        <f t="shared" si="0"/>
        <v>52.102004177688528</v>
      </c>
    </row>
    <row r="9" spans="1:28" x14ac:dyDescent="0.25">
      <c r="A9" s="8">
        <v>4</v>
      </c>
      <c r="B9" s="5"/>
      <c r="C9" t="s">
        <v>15</v>
      </c>
      <c r="D9" s="6">
        <v>0</v>
      </c>
      <c r="E9" s="6">
        <v>0</v>
      </c>
      <c r="F9" s="6">
        <v>18.817377122300616</v>
      </c>
      <c r="G9" s="6">
        <v>37.964752970876972</v>
      </c>
      <c r="H9" s="6">
        <v>57.411374158848758</v>
      </c>
      <c r="I9" s="6">
        <v>77.421311176933699</v>
      </c>
      <c r="J9" s="6">
        <v>97.947011011811199</v>
      </c>
      <c r="K9" s="6">
        <v>118.67084179104434</v>
      </c>
      <c r="L9" s="6">
        <v>139.68771798415275</v>
      </c>
      <c r="M9" s="6">
        <v>161.06196862960113</v>
      </c>
      <c r="N9" s="6">
        <v>182.74617494505972</v>
      </c>
      <c r="O9" s="6">
        <v>204.83987941145313</v>
      </c>
      <c r="P9" s="6">
        <v>227.2863844364685</v>
      </c>
      <c r="Q9" s="6">
        <v>249.99070634336783</v>
      </c>
    </row>
    <row r="10" spans="1:28" x14ac:dyDescent="0.25">
      <c r="A10" s="8">
        <v>5</v>
      </c>
      <c r="B10" t="s">
        <v>16</v>
      </c>
      <c r="C10" s="5"/>
      <c r="D10" s="6">
        <v>1633.4390326541834</v>
      </c>
      <c r="E10" s="6">
        <v>1618.2422191656988</v>
      </c>
      <c r="F10" s="6">
        <v>1619.4688911853882</v>
      </c>
      <c r="G10" s="6">
        <v>1628.0946363012517</v>
      </c>
      <c r="H10" s="6">
        <v>1640.259453308805</v>
      </c>
      <c r="I10" s="6">
        <v>1653.6564036349882</v>
      </c>
      <c r="J10" s="6">
        <v>1672.170900582154</v>
      </c>
      <c r="K10" s="6">
        <v>1680.4469951223691</v>
      </c>
      <c r="L10" s="6">
        <v>1688.4160347799443</v>
      </c>
      <c r="M10" s="6">
        <v>1694.3430405078325</v>
      </c>
      <c r="N10" s="6">
        <v>1701.0439140862945</v>
      </c>
      <c r="O10" s="6">
        <v>1706.1287124266128</v>
      </c>
      <c r="P10" s="6">
        <v>1713.1215730254844</v>
      </c>
      <c r="Q10" s="6">
        <v>1718.3003836197167</v>
      </c>
    </row>
    <row r="11" spans="1:28" x14ac:dyDescent="0.25">
      <c r="A11" s="8">
        <v>6</v>
      </c>
      <c r="B11" t="s">
        <v>17</v>
      </c>
      <c r="C11" s="5"/>
      <c r="D11" s="6">
        <f t="shared" ref="D11:Q11" si="1">D6+D10</f>
        <v>25169.739446570584</v>
      </c>
      <c r="E11" s="6">
        <f t="shared" si="1"/>
        <v>25399.329564057618</v>
      </c>
      <c r="F11" s="6">
        <f t="shared" si="1"/>
        <v>25691.162246406278</v>
      </c>
      <c r="G11" s="6">
        <f t="shared" si="1"/>
        <v>26140.508442844031</v>
      </c>
      <c r="H11" s="6">
        <f t="shared" si="1"/>
        <v>26581.304893851135</v>
      </c>
      <c r="I11" s="6">
        <f t="shared" si="1"/>
        <v>27041.274131863305</v>
      </c>
      <c r="J11" s="6">
        <f t="shared" si="1"/>
        <v>27576.298014130247</v>
      </c>
      <c r="K11" s="6">
        <f t="shared" si="1"/>
        <v>27956.786086227865</v>
      </c>
      <c r="L11" s="6">
        <f t="shared" si="1"/>
        <v>28327.590531205547</v>
      </c>
      <c r="M11" s="6">
        <f t="shared" si="1"/>
        <v>28658.411941399376</v>
      </c>
      <c r="N11" s="6">
        <f t="shared" si="1"/>
        <v>28988.985886939372</v>
      </c>
      <c r="O11" s="6">
        <f t="shared" si="1"/>
        <v>29303.58007024588</v>
      </c>
      <c r="P11" s="6">
        <f t="shared" si="1"/>
        <v>29616.094421522685</v>
      </c>
      <c r="Q11" s="6">
        <f t="shared" si="1"/>
        <v>29923.498128112078</v>
      </c>
    </row>
    <row r="12" spans="1:28" x14ac:dyDescent="0.25">
      <c r="A12" s="8">
        <v>7</v>
      </c>
      <c r="B12" s="5" t="s">
        <v>18</v>
      </c>
      <c r="C12" s="5"/>
      <c r="D12" s="6">
        <v>2011.9040061031969</v>
      </c>
      <c r="E12" s="6">
        <v>2456.6490092956028</v>
      </c>
      <c r="F12" s="6">
        <v>2731.1145983128554</v>
      </c>
      <c r="G12" s="6">
        <v>3058.3384033733892</v>
      </c>
      <c r="H12" s="6">
        <v>3326.906655694635</v>
      </c>
      <c r="I12" s="6">
        <v>3597.2032811939662</v>
      </c>
      <c r="J12" s="6">
        <v>3870.1008645773504</v>
      </c>
      <c r="K12" s="6">
        <v>4133.4168613424408</v>
      </c>
      <c r="L12" s="6">
        <v>4391.3964816944799</v>
      </c>
      <c r="M12" s="6">
        <v>4638.3039686881784</v>
      </c>
      <c r="N12" s="6">
        <v>4874.0076514594239</v>
      </c>
      <c r="O12" s="6">
        <v>5116.6117951056585</v>
      </c>
      <c r="P12" s="6">
        <v>5330.1219621142345</v>
      </c>
      <c r="Q12" s="6">
        <v>5564.2046134484372</v>
      </c>
    </row>
    <row r="13" spans="1:28" x14ac:dyDescent="0.25">
      <c r="A13" s="8">
        <v>8</v>
      </c>
      <c r="B13" s="5"/>
      <c r="C13" t="s">
        <v>0</v>
      </c>
      <c r="D13" s="6">
        <v>1248.1824340006999</v>
      </c>
      <c r="E13" s="6">
        <v>1506.31067010181</v>
      </c>
      <c r="F13" s="6">
        <v>1726.4855227875801</v>
      </c>
      <c r="G13" s="6">
        <v>1943.96127778862</v>
      </c>
      <c r="H13" s="6">
        <v>2173.0357794015399</v>
      </c>
      <c r="I13" s="6">
        <v>2404.13030195492</v>
      </c>
      <c r="J13" s="6">
        <v>2638.09484496</v>
      </c>
      <c r="K13" s="6">
        <v>2862.8215710333302</v>
      </c>
      <c r="L13" s="6">
        <v>3082.28098145083</v>
      </c>
      <c r="M13" s="6">
        <v>3291.0214018635902</v>
      </c>
      <c r="N13" s="6">
        <v>3488.66170211092</v>
      </c>
      <c r="O13" s="6">
        <v>3693.3028300515002</v>
      </c>
      <c r="P13" s="6">
        <v>3869.00154979441</v>
      </c>
      <c r="Q13" s="6">
        <v>4066.5008863619701</v>
      </c>
    </row>
    <row r="14" spans="1:28" x14ac:dyDescent="0.25">
      <c r="A14" s="8">
        <v>9</v>
      </c>
      <c r="B14" s="5"/>
      <c r="C14" t="s">
        <v>7</v>
      </c>
      <c r="D14" s="6">
        <f>D12-D13-D15</f>
        <v>721.73486237251393</v>
      </c>
      <c r="E14" s="6">
        <f t="shared" ref="E14:Q14" si="2">E12-E13-E15</f>
        <v>810.94243129198412</v>
      </c>
      <c r="F14" s="6">
        <f t="shared" si="2"/>
        <v>812.28254811097145</v>
      </c>
      <c r="G14" s="6">
        <f t="shared" si="2"/>
        <v>813.60520203663566</v>
      </c>
      <c r="H14" s="6">
        <f t="shared" si="2"/>
        <v>814.71002228980501</v>
      </c>
      <c r="I14" s="6">
        <f t="shared" si="2"/>
        <v>815.72430818958651</v>
      </c>
      <c r="J14" s="6">
        <f t="shared" si="2"/>
        <v>816.65242148131642</v>
      </c>
      <c r="K14" s="6">
        <f t="shared" si="2"/>
        <v>817.40642264861162</v>
      </c>
      <c r="L14" s="6">
        <f t="shared" si="2"/>
        <v>818.25094590183244</v>
      </c>
      <c r="M14" s="6">
        <f t="shared" si="2"/>
        <v>818.89393200453105</v>
      </c>
      <c r="N14" s="6">
        <f t="shared" si="2"/>
        <v>819.57831389996568</v>
      </c>
      <c r="O14" s="6">
        <f t="shared" si="2"/>
        <v>820.30191847854758</v>
      </c>
      <c r="P14" s="6">
        <f t="shared" si="2"/>
        <v>821.0666047460561</v>
      </c>
      <c r="Q14" s="6">
        <f t="shared" si="2"/>
        <v>822.12647312936838</v>
      </c>
    </row>
    <row r="15" spans="1:28" x14ac:dyDescent="0.25">
      <c r="A15" s="8">
        <v>10</v>
      </c>
      <c r="B15" s="5"/>
      <c r="C15" t="s">
        <v>1</v>
      </c>
      <c r="D15" s="6">
        <v>41.986709729983055</v>
      </c>
      <c r="E15" s="6">
        <v>139.39590790180867</v>
      </c>
      <c r="F15" s="6">
        <v>192.34652741430392</v>
      </c>
      <c r="G15" s="6">
        <v>300.77192354813349</v>
      </c>
      <c r="H15" s="6">
        <v>339.16085400329007</v>
      </c>
      <c r="I15" s="6">
        <v>377.3486710494596</v>
      </c>
      <c r="J15" s="6">
        <v>415.35359813603395</v>
      </c>
      <c r="K15" s="6">
        <v>453.188867660499</v>
      </c>
      <c r="L15" s="6">
        <v>490.86455434181738</v>
      </c>
      <c r="M15" s="6">
        <v>528.38863482005718</v>
      </c>
      <c r="N15" s="6">
        <v>565.76763544853816</v>
      </c>
      <c r="O15" s="6">
        <v>603.00704657561073</v>
      </c>
      <c r="P15" s="6">
        <v>640.05380757376838</v>
      </c>
      <c r="Q15" s="6">
        <v>675.57725395709872</v>
      </c>
    </row>
    <row r="16" spans="1:28" x14ac:dyDescent="0.25">
      <c r="A16" s="8">
        <v>11</v>
      </c>
      <c r="B16" s="5" t="s">
        <v>19</v>
      </c>
      <c r="C16" s="5"/>
      <c r="D16" s="6">
        <v>28</v>
      </c>
      <c r="E16" s="6">
        <v>40</v>
      </c>
      <c r="F16" s="6">
        <v>52</v>
      </c>
      <c r="G16" s="6">
        <v>15.445381269776</v>
      </c>
      <c r="H16" s="6">
        <v>7.7186037005199992</v>
      </c>
      <c r="I16" s="6">
        <v>12.759642257355999</v>
      </c>
      <c r="J16" s="6">
        <v>9.2032063638960011</v>
      </c>
      <c r="K16" s="6">
        <v>20.759586559051996</v>
      </c>
      <c r="L16" s="6">
        <v>24.801740197599997</v>
      </c>
      <c r="M16" s="6">
        <v>28.792040930268001</v>
      </c>
      <c r="N16" s="6">
        <v>32.650917099859996</v>
      </c>
      <c r="O16" s="6">
        <v>23.094603307651994</v>
      </c>
      <c r="P16" s="6">
        <v>30.275936889403994</v>
      </c>
      <c r="Q16" s="6">
        <v>28.981633489711996</v>
      </c>
    </row>
    <row r="17" spans="1:17" x14ac:dyDescent="0.25">
      <c r="A17" s="8">
        <v>12</v>
      </c>
      <c r="B17" s="5"/>
      <c r="C17" t="s">
        <v>2</v>
      </c>
      <c r="D17" s="6">
        <v>0</v>
      </c>
      <c r="E17" s="6">
        <v>4</v>
      </c>
      <c r="F17" s="6">
        <v>6</v>
      </c>
      <c r="G17" s="6">
        <v>-49.554618730224</v>
      </c>
      <c r="H17" s="6">
        <v>-50.281396299480001</v>
      </c>
      <c r="I17" s="6">
        <v>-50.240357742644001</v>
      </c>
      <c r="J17" s="6">
        <v>-58.796793636103999</v>
      </c>
      <c r="K17" s="6">
        <v>-52.240413440948004</v>
      </c>
      <c r="L17" s="6">
        <v>-53.198259802400003</v>
      </c>
      <c r="M17" s="6">
        <v>-54.207959069731999</v>
      </c>
      <c r="N17" s="6">
        <v>-55.349082900140004</v>
      </c>
      <c r="O17" s="6">
        <v>-64.905396692348006</v>
      </c>
      <c r="P17" s="6">
        <v>-57.724063110596006</v>
      </c>
      <c r="Q17" s="6">
        <v>-59.018366510288004</v>
      </c>
    </row>
    <row r="18" spans="1:17" x14ac:dyDescent="0.25">
      <c r="A18" s="8">
        <v>13</v>
      </c>
      <c r="B18" s="5"/>
      <c r="C18" t="s">
        <v>3</v>
      </c>
      <c r="D18" s="6">
        <v>28</v>
      </c>
      <c r="E18" s="6">
        <v>36</v>
      </c>
      <c r="F18" s="6">
        <v>46</v>
      </c>
      <c r="G18" s="6">
        <v>65</v>
      </c>
      <c r="H18" s="6">
        <v>58</v>
      </c>
      <c r="I18" s="6">
        <v>63</v>
      </c>
      <c r="J18" s="6">
        <v>68</v>
      </c>
      <c r="K18" s="6">
        <v>73</v>
      </c>
      <c r="L18" s="6">
        <v>78</v>
      </c>
      <c r="M18" s="6">
        <v>83</v>
      </c>
      <c r="N18" s="6">
        <v>88</v>
      </c>
      <c r="O18" s="6">
        <v>88</v>
      </c>
      <c r="P18" s="6">
        <v>88</v>
      </c>
      <c r="Q18" s="6">
        <v>88</v>
      </c>
    </row>
    <row r="19" spans="1:17" x14ac:dyDescent="0.25">
      <c r="A19" s="8">
        <v>14</v>
      </c>
      <c r="B19" t="s">
        <v>20</v>
      </c>
      <c r="C19" s="5"/>
      <c r="D19" s="6">
        <f t="shared" ref="D19:Q19" si="3">D11-D12-D16</f>
        <v>23129.835440467388</v>
      </c>
      <c r="E19" s="6">
        <f t="shared" si="3"/>
        <v>22902.680554762017</v>
      </c>
      <c r="F19" s="6">
        <f t="shared" si="3"/>
        <v>22908.047648093423</v>
      </c>
      <c r="G19" s="6">
        <f t="shared" si="3"/>
        <v>23066.724658200867</v>
      </c>
      <c r="H19" s="6">
        <f t="shared" si="3"/>
        <v>23246.679634455981</v>
      </c>
      <c r="I19" s="6">
        <f t="shared" si="3"/>
        <v>23431.311208411986</v>
      </c>
      <c r="J19" s="6">
        <f t="shared" si="3"/>
        <v>23696.993943189002</v>
      </c>
      <c r="K19" s="6">
        <f t="shared" si="3"/>
        <v>23802.609638326372</v>
      </c>
      <c r="L19" s="6">
        <f t="shared" si="3"/>
        <v>23911.392309313469</v>
      </c>
      <c r="M19" s="6">
        <f t="shared" si="3"/>
        <v>23991.31593178093</v>
      </c>
      <c r="N19" s="6">
        <f t="shared" si="3"/>
        <v>24082.327318380085</v>
      </c>
      <c r="O19" s="6">
        <f t="shared" si="3"/>
        <v>24163.873671832571</v>
      </c>
      <c r="P19" s="6">
        <f t="shared" si="3"/>
        <v>24255.696522519047</v>
      </c>
      <c r="Q19" s="6">
        <f t="shared" si="3"/>
        <v>24330.31188117393</v>
      </c>
    </row>
    <row r="20" spans="1:17" x14ac:dyDescent="0.25">
      <c r="A20" s="8">
        <v>15</v>
      </c>
      <c r="B20" s="5" t="s">
        <v>21</v>
      </c>
      <c r="C20" s="5"/>
      <c r="D20" s="6">
        <v>142.44286979936078</v>
      </c>
      <c r="E20" s="6">
        <v>227.48078722314312</v>
      </c>
      <c r="F20" s="6">
        <v>277.60496145116849</v>
      </c>
      <c r="G20" s="6">
        <v>196.30531368893935</v>
      </c>
      <c r="H20" s="6">
        <v>242.63268389484438</v>
      </c>
      <c r="I20" s="6">
        <v>288.37704237318758</v>
      </c>
      <c r="J20" s="6">
        <v>280.04959520936609</v>
      </c>
      <c r="K20" s="6">
        <v>380.84167436082134</v>
      </c>
      <c r="L20" s="6">
        <v>422.42729757865527</v>
      </c>
      <c r="M20" s="6">
        <v>455.71960079764904</v>
      </c>
      <c r="N20" s="6">
        <v>504.83525654055484</v>
      </c>
      <c r="O20" s="6">
        <v>472.68025518120339</v>
      </c>
      <c r="P20" s="6">
        <v>573.17557976976241</v>
      </c>
      <c r="Q20" s="6">
        <v>608.05837388123473</v>
      </c>
    </row>
    <row r="21" spans="1:17" x14ac:dyDescent="0.25">
      <c r="A21" s="8">
        <v>16</v>
      </c>
      <c r="B21" s="7" t="s">
        <v>22</v>
      </c>
      <c r="C21" s="5"/>
      <c r="D21" s="6">
        <f>D19+D20</f>
        <v>23272.278310266749</v>
      </c>
      <c r="E21" s="6">
        <f t="shared" ref="E21:Q21" si="4">E19+E20</f>
        <v>23130.16134198516</v>
      </c>
      <c r="F21" s="6">
        <f t="shared" si="4"/>
        <v>23185.652609544592</v>
      </c>
      <c r="G21" s="6">
        <f t="shared" si="4"/>
        <v>23263.029971889806</v>
      </c>
      <c r="H21" s="6">
        <f t="shared" si="4"/>
        <v>23489.312318350825</v>
      </c>
      <c r="I21" s="6">
        <f t="shared" si="4"/>
        <v>23719.688250785173</v>
      </c>
      <c r="J21" s="6">
        <f t="shared" si="4"/>
        <v>23977.043538398368</v>
      </c>
      <c r="K21" s="6">
        <f t="shared" si="4"/>
        <v>24183.451312687193</v>
      </c>
      <c r="L21" s="6">
        <f t="shared" si="4"/>
        <v>24333.819606892124</v>
      </c>
      <c r="M21" s="6">
        <f t="shared" si="4"/>
        <v>24447.035532578579</v>
      </c>
      <c r="N21" s="6">
        <f t="shared" si="4"/>
        <v>24587.16257492064</v>
      </c>
      <c r="O21" s="6">
        <f t="shared" si="4"/>
        <v>24636.553927013774</v>
      </c>
      <c r="P21" s="6">
        <f t="shared" si="4"/>
        <v>24828.872102288809</v>
      </c>
      <c r="Q21" s="6">
        <f t="shared" si="4"/>
        <v>24938.370255055164</v>
      </c>
    </row>
    <row r="22" spans="1:17" x14ac:dyDescent="0.25">
      <c r="A22" s="14">
        <v>17</v>
      </c>
      <c r="B22" s="5" t="s">
        <v>23</v>
      </c>
      <c r="C22" s="5"/>
      <c r="D22" s="6">
        <v>0</v>
      </c>
      <c r="E22" s="6">
        <v>178.89805100459614</v>
      </c>
      <c r="F22" s="6">
        <v>360.29446208156247</v>
      </c>
      <c r="G22" s="6">
        <v>549.97613298969281</v>
      </c>
      <c r="H22" s="6">
        <v>757.33618760362242</v>
      </c>
      <c r="I22" s="6">
        <v>964.75210494069154</v>
      </c>
      <c r="J22" s="6">
        <v>1259.7694084436371</v>
      </c>
      <c r="K22" s="6">
        <v>1564.8804324822461</v>
      </c>
      <c r="L22" s="6">
        <v>1847.8344784366775</v>
      </c>
      <c r="M22" s="6">
        <v>2118.1606634697246</v>
      </c>
      <c r="N22" s="6">
        <v>2346.0840793222619</v>
      </c>
      <c r="O22" s="6">
        <v>2615.5138020171776</v>
      </c>
      <c r="P22" s="6">
        <v>2933.3642414371861</v>
      </c>
      <c r="Q22" s="6">
        <v>3200.3596040599164</v>
      </c>
    </row>
    <row r="23" spans="1:17" x14ac:dyDescent="0.25">
      <c r="A23" s="14">
        <v>18</v>
      </c>
      <c r="B23" s="5" t="s">
        <v>24</v>
      </c>
      <c r="C23" s="5"/>
      <c r="D23" s="6"/>
      <c r="E23" s="6"/>
      <c r="F23" s="6"/>
      <c r="G23" s="6">
        <v>35.706857465167559</v>
      </c>
      <c r="H23" s="6">
        <v>84.411328199130367</v>
      </c>
      <c r="I23" s="6">
        <v>133.88121032866911</v>
      </c>
      <c r="J23" s="6">
        <v>180.2889350445912</v>
      </c>
      <c r="K23" s="6">
        <v>231.37499846976425</v>
      </c>
      <c r="L23" s="6">
        <v>280.36713627028803</v>
      </c>
      <c r="M23" s="6">
        <v>329.24906638810353</v>
      </c>
      <c r="N23" s="6">
        <v>376.97782987467872</v>
      </c>
      <c r="O23" s="6">
        <v>423.92239911364231</v>
      </c>
      <c r="P23" s="6">
        <v>470.67041928909748</v>
      </c>
      <c r="Q23" s="6">
        <v>516.43883858283516</v>
      </c>
    </row>
    <row r="24" spans="1:17" x14ac:dyDescent="0.25">
      <c r="A24" s="14">
        <v>19</v>
      </c>
      <c r="B24" s="5" t="s">
        <v>25</v>
      </c>
      <c r="C24" s="5"/>
      <c r="D24" s="6">
        <f>D19-D22-D23</f>
        <v>23129.835440467388</v>
      </c>
      <c r="E24" s="6">
        <f t="shared" ref="E24:Q24" si="5">E19-E22-E23</f>
        <v>22723.782503757422</v>
      </c>
      <c r="F24" s="6">
        <f t="shared" si="5"/>
        <v>22547.753186011862</v>
      </c>
      <c r="G24" s="6">
        <f t="shared" si="5"/>
        <v>22481.041667746005</v>
      </c>
      <c r="H24" s="6">
        <f t="shared" si="5"/>
        <v>22404.932118653229</v>
      </c>
      <c r="I24" s="6">
        <f t="shared" si="5"/>
        <v>22332.677893142623</v>
      </c>
      <c r="J24" s="6">
        <f t="shared" si="5"/>
        <v>22256.935599700773</v>
      </c>
      <c r="K24" s="6">
        <f t="shared" si="5"/>
        <v>22006.354207374363</v>
      </c>
      <c r="L24" s="6">
        <f t="shared" si="5"/>
        <v>21783.190694606503</v>
      </c>
      <c r="M24" s="6">
        <f t="shared" si="5"/>
        <v>21543.906201923102</v>
      </c>
      <c r="N24" s="6">
        <f t="shared" si="5"/>
        <v>21359.265409183143</v>
      </c>
      <c r="O24" s="6">
        <f t="shared" si="5"/>
        <v>21124.437470701752</v>
      </c>
      <c r="P24" s="6">
        <f t="shared" si="5"/>
        <v>20851.661861792763</v>
      </c>
      <c r="Q24" s="6">
        <f t="shared" si="5"/>
        <v>20613.513438531179</v>
      </c>
    </row>
    <row r="25" spans="1:17" x14ac:dyDescent="0.25">
      <c r="A25" s="14">
        <v>20</v>
      </c>
      <c r="B25" s="5" t="s">
        <v>26</v>
      </c>
      <c r="C25" s="5"/>
      <c r="D25" s="6">
        <v>142.44286979936078</v>
      </c>
      <c r="E25" s="6">
        <v>229.45483856693681</v>
      </c>
      <c r="F25" s="6">
        <v>280.372011241172</v>
      </c>
      <c r="G25" s="6">
        <v>209.33185556973694</v>
      </c>
      <c r="H25" s="6">
        <v>269.47386456573804</v>
      </c>
      <c r="I25" s="6">
        <v>329.2634585826454</v>
      </c>
      <c r="J25" s="6">
        <v>332.21993002108138</v>
      </c>
      <c r="K25" s="6">
        <v>449.55079168628436</v>
      </c>
      <c r="L25" s="6">
        <v>505.28125006312257</v>
      </c>
      <c r="M25" s="6">
        <v>553.61405965784797</v>
      </c>
      <c r="N25" s="6">
        <v>618.18449490940839</v>
      </c>
      <c r="O25" s="6">
        <v>594.44727093341498</v>
      </c>
      <c r="P25" s="6">
        <v>863.99983824266383</v>
      </c>
      <c r="Q25" s="6">
        <v>1154.8373516560277</v>
      </c>
    </row>
    <row r="26" spans="1:17" x14ac:dyDescent="0.25">
      <c r="A26" s="14">
        <v>21</v>
      </c>
      <c r="B26" s="7" t="s">
        <v>27</v>
      </c>
      <c r="C26" s="5"/>
      <c r="D26" s="6">
        <f>D24+D25</f>
        <v>23272.278310266749</v>
      </c>
      <c r="E26" s="6">
        <f t="shared" ref="E26:Q26" si="6">E24+E25</f>
        <v>22953.237342324359</v>
      </c>
      <c r="F26" s="6">
        <f t="shared" si="6"/>
        <v>22828.125197253034</v>
      </c>
      <c r="G26" s="6">
        <f t="shared" si="6"/>
        <v>22690.373523315742</v>
      </c>
      <c r="H26" s="6">
        <f t="shared" si="6"/>
        <v>22674.405983218967</v>
      </c>
      <c r="I26" s="6">
        <f t="shared" si="6"/>
        <v>22661.941351725269</v>
      </c>
      <c r="J26" s="6">
        <f t="shared" si="6"/>
        <v>22589.155529721855</v>
      </c>
      <c r="K26" s="6">
        <f t="shared" si="6"/>
        <v>22455.904999060647</v>
      </c>
      <c r="L26" s="6">
        <f t="shared" si="6"/>
        <v>22288.471944669625</v>
      </c>
      <c r="M26" s="6">
        <f t="shared" si="6"/>
        <v>22097.52026158095</v>
      </c>
      <c r="N26" s="6">
        <f t="shared" si="6"/>
        <v>21977.449904092551</v>
      </c>
      <c r="O26" s="6">
        <f t="shared" si="6"/>
        <v>21718.884741635167</v>
      </c>
      <c r="P26" s="6">
        <f t="shared" si="6"/>
        <v>21715.661700035427</v>
      </c>
      <c r="Q26" s="6">
        <f t="shared" si="6"/>
        <v>21768.350790187207</v>
      </c>
    </row>
    <row r="27" spans="1:17" x14ac:dyDescent="0.25">
      <c r="A27" t="s">
        <v>28</v>
      </c>
      <c r="B27" s="10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x14ac:dyDescent="0.25">
      <c r="A28" s="2" t="s">
        <v>12</v>
      </c>
      <c r="B28" s="9"/>
      <c r="C28" s="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2"/>
      <c r="B29" s="9"/>
      <c r="C29" s="9"/>
      <c r="D29" s="4">
        <v>2017</v>
      </c>
      <c r="E29" s="4">
        <v>2018</v>
      </c>
      <c r="F29" s="4">
        <v>2019</v>
      </c>
      <c r="G29" s="4">
        <v>2020</v>
      </c>
      <c r="H29" s="4">
        <v>2021</v>
      </c>
      <c r="I29" s="4">
        <v>2022</v>
      </c>
      <c r="J29" s="4">
        <v>2023</v>
      </c>
      <c r="K29" s="4">
        <v>2024</v>
      </c>
      <c r="L29" s="4">
        <v>2025</v>
      </c>
      <c r="M29" s="4">
        <v>2026</v>
      </c>
      <c r="N29" s="4">
        <v>2027</v>
      </c>
      <c r="O29" s="4">
        <v>2028</v>
      </c>
      <c r="P29" s="4">
        <v>2029</v>
      </c>
      <c r="Q29" s="4">
        <v>2030</v>
      </c>
    </row>
    <row r="30" spans="1:17" x14ac:dyDescent="0.25">
      <c r="A30" s="14">
        <v>22</v>
      </c>
      <c r="B30" s="5" t="s">
        <v>13</v>
      </c>
      <c r="C30" s="5"/>
      <c r="D30" s="6">
        <v>108437.82995188708</v>
      </c>
      <c r="E30" s="6">
        <v>109477.96533347866</v>
      </c>
      <c r="F30" s="6">
        <v>110601.69367756968</v>
      </c>
      <c r="G30" s="6">
        <v>112159.17584747575</v>
      </c>
      <c r="H30" s="6">
        <v>114062.72522883172</v>
      </c>
      <c r="I30" s="6">
        <v>116020.61575949428</v>
      </c>
      <c r="J30" s="6">
        <v>118294.36331348542</v>
      </c>
      <c r="K30" s="6">
        <v>119919.61937948552</v>
      </c>
      <c r="L30" s="6">
        <v>121465.6293315134</v>
      </c>
      <c r="M30" s="6">
        <v>122798.48272064811</v>
      </c>
      <c r="N30" s="6">
        <v>124154.96436204438</v>
      </c>
      <c r="O30" s="6">
        <v>125464.82935542712</v>
      </c>
      <c r="P30" s="6">
        <v>126734.11692283669</v>
      </c>
      <c r="Q30" s="6">
        <v>128030.32937854942</v>
      </c>
    </row>
    <row r="31" spans="1:17" x14ac:dyDescent="0.25">
      <c r="A31" s="14">
        <v>23</v>
      </c>
      <c r="B31" s="5"/>
      <c r="C31" t="s">
        <v>29</v>
      </c>
      <c r="D31" s="6">
        <v>444.69514152579416</v>
      </c>
      <c r="E31" s="6">
        <v>597.17683028560498</v>
      </c>
      <c r="F31" s="6">
        <v>798.19629750158515</v>
      </c>
      <c r="G31" s="6">
        <v>1052.5456491092048</v>
      </c>
      <c r="H31" s="6">
        <v>1327.7145308663685</v>
      </c>
      <c r="I31" s="6">
        <v>1649.7020595168301</v>
      </c>
      <c r="J31" s="6">
        <v>1986.5083854506001</v>
      </c>
      <c r="K31" s="6">
        <v>2310.229011573123</v>
      </c>
      <c r="L31" s="6">
        <v>2645.9116251220676</v>
      </c>
      <c r="M31" s="6">
        <v>2873.1130922157063</v>
      </c>
      <c r="N31" s="6">
        <v>3119.5663073176615</v>
      </c>
      <c r="O31" s="6">
        <v>3392.9700354936949</v>
      </c>
      <c r="P31" s="6">
        <v>3692.3804894297277</v>
      </c>
      <c r="Q31" s="6">
        <v>4027.3760719615793</v>
      </c>
    </row>
    <row r="32" spans="1:17" x14ac:dyDescent="0.25">
      <c r="A32" s="14">
        <v>24</v>
      </c>
      <c r="B32" s="5"/>
      <c r="C32" t="s">
        <v>30</v>
      </c>
      <c r="D32" s="6">
        <v>36.039355330652839</v>
      </c>
      <c r="E32" s="6">
        <v>64.368549500837403</v>
      </c>
      <c r="F32" s="6">
        <v>93.139478032818886</v>
      </c>
      <c r="G32" s="6">
        <v>122.95455642611796</v>
      </c>
      <c r="H32" s="6">
        <v>142.4062732674787</v>
      </c>
      <c r="I32" s="6">
        <v>164.73760427145453</v>
      </c>
      <c r="J32" s="6">
        <v>190.45361671677441</v>
      </c>
      <c r="K32" s="6">
        <v>216.92231120414971</v>
      </c>
      <c r="L32" s="6">
        <v>244.11756054923183</v>
      </c>
      <c r="M32" s="6">
        <v>272.14022618585756</v>
      </c>
      <c r="N32" s="6">
        <v>284.55373838556648</v>
      </c>
      <c r="O32" s="6">
        <v>299.04724659538851</v>
      </c>
      <c r="P32" s="6">
        <v>326.37917906251391</v>
      </c>
      <c r="Q32" s="6">
        <v>347.34669451792354</v>
      </c>
    </row>
    <row r="33" spans="1:17" x14ac:dyDescent="0.25">
      <c r="A33" s="14">
        <v>25</v>
      </c>
      <c r="B33" s="5"/>
      <c r="C33" t="s">
        <v>31</v>
      </c>
      <c r="D33" s="6">
        <v>0</v>
      </c>
      <c r="E33" s="6">
        <v>44.258492965198457</v>
      </c>
      <c r="F33" s="6">
        <v>88.989613531060968</v>
      </c>
      <c r="G33" s="6">
        <v>133.85199224476628</v>
      </c>
      <c r="H33" s="6">
        <v>178.72966472443636</v>
      </c>
      <c r="I33" s="6">
        <v>224.84853042513441</v>
      </c>
      <c r="J33" s="6">
        <v>271.98002610811727</v>
      </c>
      <c r="K33" s="6">
        <v>318.29521836712388</v>
      </c>
      <c r="L33" s="6">
        <v>364.5448589291359</v>
      </c>
      <c r="M33" s="6">
        <v>411.11955826019789</v>
      </c>
      <c r="N33" s="6">
        <v>458.00030076879875</v>
      </c>
      <c r="O33" s="6">
        <v>505.40550156684662</v>
      </c>
      <c r="P33" s="6">
        <v>553.13094876437776</v>
      </c>
      <c r="Q33" s="6">
        <v>601.12678284415915</v>
      </c>
    </row>
    <row r="34" spans="1:17" x14ac:dyDescent="0.25">
      <c r="A34" s="14">
        <v>26</v>
      </c>
      <c r="B34" s="5" t="s">
        <v>32</v>
      </c>
      <c r="C34" s="5"/>
      <c r="D34" s="6">
        <v>8738.0492862627434</v>
      </c>
      <c r="E34" s="6">
        <v>10191.898577280748</v>
      </c>
      <c r="F34" s="6">
        <v>10924.416738660371</v>
      </c>
      <c r="G34" s="6">
        <v>11593.190934236114</v>
      </c>
      <c r="H34" s="6">
        <v>12293.895314857828</v>
      </c>
      <c r="I34" s="6">
        <v>13008.67521011009</v>
      </c>
      <c r="J34" s="6">
        <v>13721.346368278051</v>
      </c>
      <c r="K34" s="6">
        <v>14425.404632521382</v>
      </c>
      <c r="L34" s="6">
        <v>15108.323359158643</v>
      </c>
      <c r="M34" s="6">
        <v>15758.98181520576</v>
      </c>
      <c r="N34" s="6">
        <v>16376.68518253951</v>
      </c>
      <c r="O34" s="6">
        <v>16967.040993006147</v>
      </c>
      <c r="P34" s="6">
        <v>17556.758926547915</v>
      </c>
      <c r="Q34" s="6">
        <v>18165.849918748227</v>
      </c>
    </row>
    <row r="35" spans="1:17" x14ac:dyDescent="0.25">
      <c r="A35" s="14">
        <v>27</v>
      </c>
      <c r="B35" s="5"/>
      <c r="C35" t="s">
        <v>33</v>
      </c>
      <c r="D35" s="6">
        <v>3677.4798466318143</v>
      </c>
      <c r="E35" s="6">
        <v>4426.0384649180132</v>
      </c>
      <c r="F35" s="6">
        <v>5123.2799210778394</v>
      </c>
      <c r="G35" s="6">
        <v>5779.2602070894873</v>
      </c>
      <c r="H35" s="6">
        <v>6467.9862731258399</v>
      </c>
      <c r="I35" s="6">
        <v>7171.5588389684153</v>
      </c>
      <c r="J35" s="6">
        <v>7873.7442613638223</v>
      </c>
      <c r="K35" s="6">
        <v>8568.6555222424722</v>
      </c>
      <c r="L35" s="6">
        <v>9242.0077518303988</v>
      </c>
      <c r="M35" s="6">
        <v>9884.7014838052983</v>
      </c>
      <c r="N35" s="6">
        <v>10494.20830396989</v>
      </c>
      <c r="O35" s="6">
        <v>11076.139560768466</v>
      </c>
      <c r="P35" s="6">
        <v>11657.344224976348</v>
      </c>
      <c r="Q35" s="6">
        <v>12257.420383486709</v>
      </c>
    </row>
    <row r="36" spans="1:17" x14ac:dyDescent="0.25">
      <c r="A36" s="14">
        <v>28</v>
      </c>
      <c r="B36" s="5"/>
      <c r="C36" t="s">
        <v>34</v>
      </c>
      <c r="D36" s="6">
        <f>D34-D35</f>
        <v>5060.5694396309291</v>
      </c>
      <c r="E36" s="6">
        <f t="shared" ref="E36:Q36" si="7">E34-E35</f>
        <v>5765.860112362735</v>
      </c>
      <c r="F36" s="6">
        <f t="shared" si="7"/>
        <v>5801.1368175825319</v>
      </c>
      <c r="G36" s="6">
        <f t="shared" si="7"/>
        <v>5813.9307271466269</v>
      </c>
      <c r="H36" s="6">
        <f t="shared" si="7"/>
        <v>5825.9090417319876</v>
      </c>
      <c r="I36" s="6">
        <f t="shared" si="7"/>
        <v>5837.1163711416748</v>
      </c>
      <c r="J36" s="6">
        <f t="shared" si="7"/>
        <v>5847.6021069142289</v>
      </c>
      <c r="K36" s="6">
        <f t="shared" si="7"/>
        <v>5856.7491102789099</v>
      </c>
      <c r="L36" s="6">
        <f t="shared" si="7"/>
        <v>5866.3156073282444</v>
      </c>
      <c r="M36" s="6">
        <f t="shared" si="7"/>
        <v>5874.2803314004614</v>
      </c>
      <c r="N36" s="6">
        <f t="shared" si="7"/>
        <v>5882.4768785696197</v>
      </c>
      <c r="O36" s="6">
        <f t="shared" si="7"/>
        <v>5890.9014322376806</v>
      </c>
      <c r="P36" s="6">
        <f t="shared" si="7"/>
        <v>5899.4147015715662</v>
      </c>
      <c r="Q36" s="6">
        <f t="shared" si="7"/>
        <v>5908.4295352615172</v>
      </c>
    </row>
    <row r="37" spans="1:17" x14ac:dyDescent="0.25">
      <c r="A37" s="14">
        <v>29</v>
      </c>
      <c r="B37" s="7" t="s">
        <v>35</v>
      </c>
      <c r="C37" s="5"/>
      <c r="D37" s="6">
        <f t="shared" ref="D37:Q37" si="8">D30-D34</f>
        <v>99699.780665624334</v>
      </c>
      <c r="E37" s="6">
        <f t="shared" si="8"/>
        <v>99286.066756197906</v>
      </c>
      <c r="F37" s="6">
        <f t="shared" si="8"/>
        <v>99677.276938909316</v>
      </c>
      <c r="G37" s="6">
        <f t="shared" si="8"/>
        <v>100565.98491323963</v>
      </c>
      <c r="H37" s="6">
        <f t="shared" si="8"/>
        <v>101768.8299139739</v>
      </c>
      <c r="I37" s="6">
        <f t="shared" si="8"/>
        <v>103011.94054938419</v>
      </c>
      <c r="J37" s="6">
        <f t="shared" si="8"/>
        <v>104573.01694520736</v>
      </c>
      <c r="K37" s="6">
        <f t="shared" si="8"/>
        <v>105494.21474696413</v>
      </c>
      <c r="L37" s="6">
        <f t="shared" si="8"/>
        <v>106357.30597235475</v>
      </c>
      <c r="M37" s="6">
        <f t="shared" si="8"/>
        <v>107039.50090544236</v>
      </c>
      <c r="N37" s="6">
        <f t="shared" si="8"/>
        <v>107778.27917950487</v>
      </c>
      <c r="O37" s="6">
        <f t="shared" si="8"/>
        <v>108497.78836242098</v>
      </c>
      <c r="P37" s="6">
        <f t="shared" si="8"/>
        <v>109177.35799628877</v>
      </c>
      <c r="Q37" s="6">
        <f t="shared" si="8"/>
        <v>109864.47945980119</v>
      </c>
    </row>
    <row r="38" spans="1:17" x14ac:dyDescent="0.25">
      <c r="A38" s="14">
        <v>30</v>
      </c>
      <c r="B38" t="s">
        <v>16</v>
      </c>
      <c r="C38" s="5"/>
      <c r="D38" s="6">
        <v>6620.5057698794863</v>
      </c>
      <c r="E38" s="6">
        <v>6586.9719723552134</v>
      </c>
      <c r="F38" s="6">
        <v>6608.0561047179162</v>
      </c>
      <c r="G38" s="6">
        <v>6662.7562690164486</v>
      </c>
      <c r="H38" s="6">
        <v>6738.5664036168428</v>
      </c>
      <c r="I38" s="6">
        <v>6816.9118582075043</v>
      </c>
      <c r="J38" s="6">
        <v>6916.567055001995</v>
      </c>
      <c r="K38" s="6">
        <v>6972.7729127077882</v>
      </c>
      <c r="L38" s="6">
        <v>7024.9085131634765</v>
      </c>
      <c r="M38" s="6">
        <v>7064.7069842541541</v>
      </c>
      <c r="N38" s="6">
        <v>7107.6092165426535</v>
      </c>
      <c r="O38" s="6">
        <v>7148.418254464299</v>
      </c>
      <c r="P38" s="6">
        <v>7185.6439976411248</v>
      </c>
      <c r="Q38" s="6">
        <v>7222.3737959703785</v>
      </c>
    </row>
    <row r="39" spans="1:17" x14ac:dyDescent="0.25">
      <c r="A39" s="14">
        <v>31</v>
      </c>
      <c r="B39" s="7" t="s">
        <v>42</v>
      </c>
      <c r="C39" s="5"/>
      <c r="D39" s="6">
        <f t="shared" ref="D39:Q39" si="9">D37+D38</f>
        <v>106320.28643550382</v>
      </c>
      <c r="E39" s="6">
        <f t="shared" si="9"/>
        <v>105873.03872855312</v>
      </c>
      <c r="F39" s="6">
        <f t="shared" si="9"/>
        <v>106285.33304362724</v>
      </c>
      <c r="G39" s="6">
        <f t="shared" si="9"/>
        <v>107228.74118225608</v>
      </c>
      <c r="H39" s="6">
        <f t="shared" si="9"/>
        <v>108507.39631759074</v>
      </c>
      <c r="I39" s="6">
        <f t="shared" si="9"/>
        <v>109828.85240759169</v>
      </c>
      <c r="J39" s="6">
        <f t="shared" si="9"/>
        <v>111489.58400020936</v>
      </c>
      <c r="K39" s="6">
        <f t="shared" si="9"/>
        <v>112466.98765967193</v>
      </c>
      <c r="L39" s="6">
        <f t="shared" si="9"/>
        <v>113382.21448551823</v>
      </c>
      <c r="M39" s="6">
        <f t="shared" si="9"/>
        <v>114104.20788969651</v>
      </c>
      <c r="N39" s="6">
        <f t="shared" si="9"/>
        <v>114885.88839604752</v>
      </c>
      <c r="O39" s="6">
        <f t="shared" si="9"/>
        <v>115646.20661688528</v>
      </c>
      <c r="P39" s="6">
        <f t="shared" si="9"/>
        <v>116363.00199392989</v>
      </c>
      <c r="Q39" s="6">
        <f t="shared" si="9"/>
        <v>117086.85325577157</v>
      </c>
    </row>
    <row r="40" spans="1:17" x14ac:dyDescent="0.25">
      <c r="A40" s="14">
        <v>32</v>
      </c>
      <c r="B40" s="5" t="s">
        <v>36</v>
      </c>
      <c r="C40" s="5"/>
      <c r="D40" s="6">
        <v>114.94029459315929</v>
      </c>
      <c r="E40" s="6">
        <v>981.96971346322107</v>
      </c>
      <c r="F40" s="6">
        <v>1878.2948135111583</v>
      </c>
      <c r="G40" s="6">
        <v>2816.0582551547332</v>
      </c>
      <c r="H40" s="6">
        <v>3810.9935816972488</v>
      </c>
      <c r="I40" s="6">
        <v>4800.1838547669868</v>
      </c>
      <c r="J40" s="6">
        <v>5978.7855743995915</v>
      </c>
      <c r="K40" s="6">
        <v>7094.6213032231153</v>
      </c>
      <c r="L40" s="6">
        <v>8194.9971491038868</v>
      </c>
      <c r="M40" s="6">
        <v>9256.6582304619606</v>
      </c>
      <c r="N40" s="6">
        <v>10322.377620163454</v>
      </c>
      <c r="O40" s="6">
        <v>11356.527945783144</v>
      </c>
      <c r="P40" s="6">
        <v>12357.716675731777</v>
      </c>
      <c r="Q40" s="6">
        <v>13347.899857854261</v>
      </c>
    </row>
    <row r="41" spans="1:17" x14ac:dyDescent="0.25">
      <c r="A41" s="14">
        <v>33</v>
      </c>
      <c r="B41" s="5" t="s">
        <v>37</v>
      </c>
      <c r="C41" s="5"/>
      <c r="D41" s="6">
        <f>D40*1.068</f>
        <v>122.75623462549413</v>
      </c>
      <c r="E41" s="6">
        <f t="shared" ref="E41:Q41" si="10">E40*1.068</f>
        <v>1048.7436539787202</v>
      </c>
      <c r="F41" s="6">
        <f t="shared" si="10"/>
        <v>2006.0188608299172</v>
      </c>
      <c r="G41" s="6">
        <f t="shared" si="10"/>
        <v>3007.5502165052553</v>
      </c>
      <c r="H41" s="6">
        <f t="shared" si="10"/>
        <v>4070.1411452526618</v>
      </c>
      <c r="I41" s="6">
        <f t="shared" si="10"/>
        <v>5126.596356891142</v>
      </c>
      <c r="J41" s="6">
        <f t="shared" si="10"/>
        <v>6385.3429934587639</v>
      </c>
      <c r="K41" s="6">
        <f t="shared" si="10"/>
        <v>7577.055551842288</v>
      </c>
      <c r="L41" s="6">
        <f t="shared" si="10"/>
        <v>8752.2569552429522</v>
      </c>
      <c r="M41" s="6">
        <f t="shared" si="10"/>
        <v>9886.1109901333748</v>
      </c>
      <c r="N41" s="6">
        <f t="shared" si="10"/>
        <v>11024.299298334568</v>
      </c>
      <c r="O41" s="6">
        <f t="shared" si="10"/>
        <v>12128.771846096399</v>
      </c>
      <c r="P41" s="6">
        <f t="shared" si="10"/>
        <v>13198.041409681538</v>
      </c>
      <c r="Q41" s="6">
        <f t="shared" si="10"/>
        <v>14255.557048188351</v>
      </c>
    </row>
    <row r="42" spans="1:17" x14ac:dyDescent="0.25">
      <c r="A42" s="14">
        <v>34</v>
      </c>
      <c r="B42" s="5" t="s">
        <v>38</v>
      </c>
      <c r="C42" s="5"/>
      <c r="D42" s="6"/>
      <c r="E42" s="6"/>
      <c r="F42" s="6"/>
      <c r="G42" s="6">
        <v>72.259354285596601</v>
      </c>
      <c r="H42" s="6">
        <v>210.34580115459903</v>
      </c>
      <c r="I42" s="6">
        <v>351.23778747847155</v>
      </c>
      <c r="J42" s="6">
        <v>491.41207491504247</v>
      </c>
      <c r="K42" s="6">
        <v>630.27236936214103</v>
      </c>
      <c r="L42" s="6">
        <v>769.87087390275701</v>
      </c>
      <c r="M42" s="6">
        <v>909.66268632167521</v>
      </c>
      <c r="N42" s="6">
        <v>1046.8431101982605</v>
      </c>
      <c r="O42" s="6">
        <v>1181.826313387397</v>
      </c>
      <c r="P42" s="6">
        <v>1315.0592693056751</v>
      </c>
      <c r="Q42" s="6">
        <v>1446.0626198884638</v>
      </c>
    </row>
    <row r="43" spans="1:17" x14ac:dyDescent="0.25">
      <c r="A43" s="14">
        <v>35</v>
      </c>
      <c r="B43" s="5" t="s">
        <v>39</v>
      </c>
      <c r="C43" s="5"/>
      <c r="D43" s="6"/>
      <c r="E43" s="6"/>
      <c r="F43" s="6"/>
      <c r="G43" s="6">
        <f>G42*1.068</f>
        <v>77.172990377017172</v>
      </c>
      <c r="H43" s="6">
        <f t="shared" ref="H43:Q43" si="11">H42*1.068</f>
        <v>224.64931563311177</v>
      </c>
      <c r="I43" s="6">
        <f t="shared" si="11"/>
        <v>375.12195702700762</v>
      </c>
      <c r="J43" s="6">
        <f t="shared" si="11"/>
        <v>524.82809600926544</v>
      </c>
      <c r="K43" s="6">
        <f t="shared" si="11"/>
        <v>673.13089047876667</v>
      </c>
      <c r="L43" s="6">
        <f t="shared" si="11"/>
        <v>822.22209332814452</v>
      </c>
      <c r="M43" s="6">
        <f t="shared" si="11"/>
        <v>971.51974899154914</v>
      </c>
      <c r="N43" s="6">
        <f t="shared" si="11"/>
        <v>1118.0284416917423</v>
      </c>
      <c r="O43" s="6">
        <f t="shared" si="11"/>
        <v>1262.1905026977402</v>
      </c>
      <c r="P43" s="6">
        <f t="shared" si="11"/>
        <v>1404.4832996184612</v>
      </c>
      <c r="Q43" s="6">
        <f t="shared" si="11"/>
        <v>1544.3948780408793</v>
      </c>
    </row>
    <row r="44" spans="1:17" x14ac:dyDescent="0.25">
      <c r="A44" s="14">
        <v>36</v>
      </c>
      <c r="B44" s="7" t="s">
        <v>40</v>
      </c>
      <c r="C44" s="5"/>
      <c r="D44" s="6">
        <f>D37-D40-D42</f>
        <v>99584.840371031169</v>
      </c>
      <c r="E44" s="6">
        <f t="shared" ref="E44:Q44" si="12">E37-E40-E42</f>
        <v>98304.097042734691</v>
      </c>
      <c r="F44" s="6">
        <f t="shared" si="12"/>
        <v>97798.98212539815</v>
      </c>
      <c r="G44" s="6">
        <f t="shared" si="12"/>
        <v>97677.667303799317</v>
      </c>
      <c r="H44" s="6">
        <f t="shared" si="12"/>
        <v>97747.49053112205</v>
      </c>
      <c r="I44" s="6">
        <f t="shared" si="12"/>
        <v>97860.518907138729</v>
      </c>
      <c r="J44" s="6">
        <f t="shared" si="12"/>
        <v>98102.819295892725</v>
      </c>
      <c r="K44" s="6">
        <f t="shared" si="12"/>
        <v>97769.32107437888</v>
      </c>
      <c r="L44" s="6">
        <f t="shared" si="12"/>
        <v>97392.437949348096</v>
      </c>
      <c r="M44" s="6">
        <f t="shared" si="12"/>
        <v>96873.17998865871</v>
      </c>
      <c r="N44" s="6">
        <f t="shared" si="12"/>
        <v>96409.058449143151</v>
      </c>
      <c r="O44" s="6">
        <f t="shared" si="12"/>
        <v>95959.434103250431</v>
      </c>
      <c r="P44" s="6">
        <f t="shared" si="12"/>
        <v>95504.582051251316</v>
      </c>
      <c r="Q44" s="6">
        <f t="shared" si="12"/>
        <v>95070.516982058471</v>
      </c>
    </row>
    <row r="45" spans="1:17" x14ac:dyDescent="0.25">
      <c r="A45" s="14">
        <v>37</v>
      </c>
      <c r="B45" s="7" t="s">
        <v>43</v>
      </c>
      <c r="C45" s="5"/>
      <c r="D45" s="6">
        <f>D39-D41-D43</f>
        <v>106197.53020087832</v>
      </c>
      <c r="E45" s="6">
        <f t="shared" ref="E45:Q45" si="13">E39-E41-E43</f>
        <v>104824.2950745744</v>
      </c>
      <c r="F45" s="6">
        <f t="shared" si="13"/>
        <v>104279.31418279732</v>
      </c>
      <c r="G45" s="6">
        <f t="shared" si="13"/>
        <v>104144.0179753738</v>
      </c>
      <c r="H45" s="6">
        <f t="shared" si="13"/>
        <v>104212.60585670496</v>
      </c>
      <c r="I45" s="6">
        <f t="shared" si="13"/>
        <v>104327.13409367355</v>
      </c>
      <c r="J45" s="6">
        <f t="shared" si="13"/>
        <v>104579.41291074133</v>
      </c>
      <c r="K45" s="6">
        <f t="shared" si="13"/>
        <v>104216.80121735086</v>
      </c>
      <c r="L45" s="6">
        <f t="shared" si="13"/>
        <v>103807.73543694713</v>
      </c>
      <c r="M45" s="6">
        <f t="shared" si="13"/>
        <v>103246.5771505716</v>
      </c>
      <c r="N45" s="6">
        <f t="shared" si="13"/>
        <v>102743.5606560212</v>
      </c>
      <c r="O45" s="6">
        <f t="shared" si="13"/>
        <v>102255.24426809113</v>
      </c>
      <c r="P45" s="6">
        <f t="shared" si="13"/>
        <v>101760.4772846299</v>
      </c>
      <c r="Q45" s="6">
        <f t="shared" si="13"/>
        <v>101286.90132954234</v>
      </c>
    </row>
    <row r="46" spans="1:17" x14ac:dyDescent="0.25">
      <c r="A46" t="s">
        <v>8</v>
      </c>
    </row>
  </sheetData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8" sqref="A8"/>
    </sheetView>
  </sheetViews>
  <sheetFormatPr defaultRowHeight="15" x14ac:dyDescent="0.25"/>
  <cols>
    <col min="1" max="1" width="163.5703125" customWidth="1"/>
  </cols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9</v>
      </c>
    </row>
    <row r="4" spans="1:1" x14ac:dyDescent="0.25">
      <c r="A4" s="12" t="s">
        <v>46</v>
      </c>
    </row>
    <row r="5" spans="1:1" ht="45" x14ac:dyDescent="0.25">
      <c r="A5" s="13" t="s">
        <v>47</v>
      </c>
    </row>
    <row r="6" spans="1:1" x14ac:dyDescent="0.25">
      <c r="A6" s="11">
        <v>6</v>
      </c>
    </row>
    <row r="7" spans="1:1" x14ac:dyDescent="0.25">
      <c r="A7" s="11">
        <v>7</v>
      </c>
    </row>
    <row r="8" spans="1:1" x14ac:dyDescent="0.25">
      <c r="A8" s="11">
        <v>8</v>
      </c>
    </row>
    <row r="9" spans="1:1" x14ac:dyDescent="0.25">
      <c r="A9" s="11">
        <v>9</v>
      </c>
    </row>
    <row r="10" spans="1:1" x14ac:dyDescent="0.25">
      <c r="A10" s="11">
        <v>10</v>
      </c>
    </row>
    <row r="11" spans="1:1" x14ac:dyDescent="0.25">
      <c r="A11" s="11" t="s">
        <v>10</v>
      </c>
    </row>
    <row r="12" spans="1:1" x14ac:dyDescent="0.25">
      <c r="A12" t="s">
        <v>48</v>
      </c>
    </row>
    <row r="13" spans="1:1" x14ac:dyDescent="0.25">
      <c r="A13" t="s">
        <v>6</v>
      </c>
    </row>
    <row r="14" spans="1:1" x14ac:dyDescent="0.25">
      <c r="A14" s="11">
        <v>14</v>
      </c>
    </row>
    <row r="15" spans="1:1" x14ac:dyDescent="0.25">
      <c r="A15" s="11" t="s">
        <v>49</v>
      </c>
    </row>
    <row r="16" spans="1:1" x14ac:dyDescent="0.25">
      <c r="A16" s="11">
        <v>16</v>
      </c>
    </row>
    <row r="17" spans="1:1" x14ac:dyDescent="0.25">
      <c r="A17" s="11" t="s">
        <v>50</v>
      </c>
    </row>
    <row r="18" spans="1:1" ht="14.25" customHeight="1" x14ac:dyDescent="0.25">
      <c r="A18" s="11">
        <v>18</v>
      </c>
    </row>
    <row r="19" spans="1:1" ht="14.25" customHeight="1" x14ac:dyDescent="0.25">
      <c r="A19" s="11">
        <v>19</v>
      </c>
    </row>
    <row r="20" spans="1:1" ht="14.25" customHeight="1" x14ac:dyDescent="0.25">
      <c r="A20" s="11" t="s">
        <v>51</v>
      </c>
    </row>
    <row r="21" spans="1:1" ht="14.25" customHeight="1" x14ac:dyDescent="0.25">
      <c r="A21" s="15">
        <v>21</v>
      </c>
    </row>
    <row r="22" spans="1:1" ht="30" x14ac:dyDescent="0.25">
      <c r="A22" s="13" t="s">
        <v>52</v>
      </c>
    </row>
    <row r="23" spans="1:1" x14ac:dyDescent="0.25">
      <c r="A23" s="11">
        <v>23</v>
      </c>
    </row>
    <row r="24" spans="1:1" x14ac:dyDescent="0.25">
      <c r="A24" s="11" t="s">
        <v>53</v>
      </c>
    </row>
    <row r="25" spans="1:1" x14ac:dyDescent="0.25">
      <c r="A25" s="11" t="s">
        <v>54</v>
      </c>
    </row>
    <row r="26" spans="1:1" x14ac:dyDescent="0.25">
      <c r="A26" s="11">
        <v>26</v>
      </c>
    </row>
    <row r="27" spans="1:1" x14ac:dyDescent="0.25">
      <c r="A27" s="11">
        <v>27</v>
      </c>
    </row>
    <row r="28" spans="1:1" x14ac:dyDescent="0.25">
      <c r="A28" s="11">
        <v>28</v>
      </c>
    </row>
    <row r="29" spans="1:1" x14ac:dyDescent="0.25">
      <c r="A29" s="11">
        <v>29</v>
      </c>
    </row>
    <row r="30" spans="1:1" ht="45" x14ac:dyDescent="0.25">
      <c r="A30" s="13" t="s">
        <v>55</v>
      </c>
    </row>
    <row r="31" spans="1:1" x14ac:dyDescent="0.25">
      <c r="A31" s="11">
        <v>31</v>
      </c>
    </row>
    <row r="32" spans="1:1" x14ac:dyDescent="0.25">
      <c r="A32" s="11">
        <v>32</v>
      </c>
    </row>
    <row r="33" spans="1:1" x14ac:dyDescent="0.25">
      <c r="A33" s="11">
        <v>33</v>
      </c>
    </row>
    <row r="34" spans="1:1" x14ac:dyDescent="0.25">
      <c r="A34" s="11">
        <v>34</v>
      </c>
    </row>
    <row r="35" spans="1:1" x14ac:dyDescent="0.25">
      <c r="A35" s="11">
        <v>35</v>
      </c>
    </row>
    <row r="36" spans="1:1" x14ac:dyDescent="0.25">
      <c r="A36" s="11">
        <v>36</v>
      </c>
    </row>
    <row r="37" spans="1:1" x14ac:dyDescent="0.25">
      <c r="A37" s="11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Z5JXHV6S7NA6-3-114300</_dlc_DocId>
    <_dlc_DocIdUrl xmlns="8eef3743-c7b3-4cbe-8837-b6e805be353c">
      <Url>http://efilingspinternal/_layouts/DocIdRedir.aspx?ID=Z5JXHV6S7NA6-3-114300</Url>
      <Description>Z5JXHV6S7NA6-3-114300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83D43-2DB5-41AD-B821-81D7570B88CD}"/>
</file>

<file path=customXml/itemProps2.xml><?xml version="1.0" encoding="utf-8"?>
<ds:datastoreItem xmlns:ds="http://schemas.openxmlformats.org/officeDocument/2006/customXml" ds:itemID="{AADF709B-B128-44F3-A304-519FAC260E2B}"/>
</file>

<file path=customXml/itemProps3.xml><?xml version="1.0" encoding="utf-8"?>
<ds:datastoreItem xmlns:ds="http://schemas.openxmlformats.org/officeDocument/2006/customXml" ds:itemID="{9321510A-8F43-42C6-8B9D-243D3B14144B}"/>
</file>

<file path=customXml/itemProps4.xml><?xml version="1.0" encoding="utf-8"?>
<ds:datastoreItem xmlns:ds="http://schemas.openxmlformats.org/officeDocument/2006/customXml" ds:itemID="{71222F16-EA84-45F1-8827-366283708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Mid Baseline-Mid AAEE</vt:lpstr>
      <vt:lpstr>Notes</vt:lpstr>
      <vt:lpstr>'Mid Baseline-Mid AAEE'!Print_Area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SCE Load Modifiers Mid Baseline Mid AAEE-AAPV CED 2017</dc:title>
  <dc:creator>ckavalec</dc:creator>
  <cp:lastModifiedBy>chris</cp:lastModifiedBy>
  <cp:lastPrinted>2015-08-05T21:56:54Z</cp:lastPrinted>
  <dcterms:created xsi:type="dcterms:W3CDTF">2015-08-04T22:14:21Z</dcterms:created>
  <dcterms:modified xsi:type="dcterms:W3CDTF">2018-02-07T09:14:40Z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fd263d2e-b3d4-4346-ba11-f9df00b9a571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http://efilingspinternal/PendingDocuments/17-IEPR-03/20180208T074509_SCE_Load_Modifiers_Mid_Baseline_Mid_AAEEAAPV_CED_2017.xlsx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2597800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