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4200" yWindow="1140" windowWidth="14280" windowHeight="10005" tabRatio="838" activeTab="6"/>
  </bookViews>
  <sheets>
    <sheet name="cover" sheetId="1" r:id="rId1"/>
    <sheet name="FormsList&amp;FilerInfo" sheetId="2" r:id="rId2"/>
    <sheet name="Form 1.1a" sheetId="3" r:id="rId3"/>
    <sheet name="Form 1.1b" sheetId="4" r:id="rId4"/>
    <sheet name="Form 1.2" sheetId="5" r:id="rId5"/>
    <sheet name="Form 1.5" sheetId="8" r:id="rId6"/>
    <sheet name="Form 2.2" sheetId="18" r:id="rId7"/>
  </sheets>
  <externalReferences>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1.1a'!$B$1:$P$36</definedName>
    <definedName name="_xlnm.Print_Area" localSheetId="3">'Form 1.1b'!$B$1:$P$37</definedName>
    <definedName name="_xlnm.Print_Area" localSheetId="4">'Form 1.2'!$B$1:$M$36</definedName>
    <definedName name="_xlnm.Print_Area" localSheetId="5">'Form 1.5'!$B$1:$F$36</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1.1b'!$B$1:$P$37</definedName>
    <definedName name="Z_2C54E754_4594_47E3_AFE9_B28C28B63E5C_.wvu.PrintArea" localSheetId="4" hidden="1">'Form 1.2'!$B$1:$M$36</definedName>
    <definedName name="Z_2C54E754_4594_47E3_AFE9_B28C28B63E5C_.wvu.PrintArea" localSheetId="5" hidden="1">'Form 1.5'!$B$1:$F$36</definedName>
    <definedName name="Z_2C54E754_4594_47E3_AFE9_B28C28B63E5C_.wvu.PrintArea" localSheetId="6" hidden="1">'Form 2.2'!$B$1:$J$34</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1.1b'!$B$1:$P$37</definedName>
    <definedName name="Z_64245E33_E577_4C25_9B98_21C112E84FF6_.wvu.PrintArea" localSheetId="4" hidden="1">'Form 1.2'!$B$1:$M$36</definedName>
    <definedName name="Z_64245E33_E577_4C25_9B98_21C112E84FF6_.wvu.PrintArea" localSheetId="5" hidden="1">'Form 1.5'!$B$1:$F$36</definedName>
    <definedName name="Z_64245E33_E577_4C25_9B98_21C112E84FF6_.wvu.PrintArea" localSheetId="6" hidden="1">'Form 2.2'!$B$1:$J$34</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1.1b'!$A$1:$P$38</definedName>
    <definedName name="Z_C3E70234_FA18_40E7_B25F_218A5F7D2EA2_.wvu.PrintArea" localSheetId="4" hidden="1">'Form 1.2'!$A$1:$M$37</definedName>
    <definedName name="Z_C3E70234_FA18_40E7_B25F_218A5F7D2EA2_.wvu.PrintArea" localSheetId="5" hidden="1">'Form 1.5'!$A$1:$F$37</definedName>
    <definedName name="Z_C3E70234_FA18_40E7_B25F_218A5F7D2EA2_.wvu.PrintArea" localSheetId="6" hidden="1">'Form 2.2'!$B$1:$J$36</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1.1b'!$A$1:$P$38</definedName>
    <definedName name="Z_DC437496_B10F_474B_8F6E_F19B4DA7C026_.wvu.PrintArea" localSheetId="4" hidden="1">'Form 1.2'!$A$1:$M$37</definedName>
    <definedName name="Z_DC437496_B10F_474B_8F6E_F19B4DA7C026_.wvu.PrintArea" localSheetId="5" hidden="1">'Form 1.5'!$A$1:$F$37</definedName>
    <definedName name="Z_DC437496_B10F_474B_8F6E_F19B4DA7C026_.wvu.PrintArea" localSheetId="6" hidden="1">'Form 2.2'!$B$1:$J$36</definedName>
    <definedName name="Z_DC437496_B10F_474B_8F6E_F19B4DA7C026_.wvu.PrintArea" localSheetId="1" hidden="1">'FormsList&amp;FilerInfo'!$A$1:$F$41</definedName>
  </definedNames>
  <calcPr calcId="145621" calcOnSave="0"/>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 i="5" l="1"/>
  <c r="B2" i="4"/>
  <c r="B2" i="18" l="1"/>
  <c r="C8" i="18" l="1"/>
  <c r="B2" i="8"/>
  <c r="K10" i="4"/>
  <c r="C10" i="5" s="1"/>
  <c r="H10" i="5" s="1"/>
  <c r="K11" i="4"/>
  <c r="C11" i="5" s="1"/>
  <c r="H11" i="5" s="1"/>
  <c r="K12" i="4"/>
  <c r="C12" i="5" s="1"/>
  <c r="H12" i="5" s="1"/>
  <c r="K13" i="4"/>
  <c r="C13" i="5" s="1"/>
  <c r="H13" i="5" s="1"/>
  <c r="K14" i="4"/>
  <c r="C14" i="5" s="1"/>
  <c r="H14" i="5" s="1"/>
  <c r="K15" i="4"/>
  <c r="C15" i="5" s="1"/>
  <c r="H15" i="5" s="1"/>
  <c r="K16" i="4"/>
  <c r="C16" i="5" s="1"/>
  <c r="H16" i="5" s="1"/>
  <c r="K17" i="4"/>
  <c r="C17" i="5" s="1"/>
  <c r="H17" i="5" s="1"/>
  <c r="K18" i="4"/>
  <c r="C18" i="5" s="1"/>
  <c r="H18" i="5" s="1"/>
  <c r="K19" i="4"/>
  <c r="C19" i="5" s="1"/>
  <c r="H19" i="5" s="1"/>
  <c r="K20" i="4"/>
  <c r="C20" i="5" s="1"/>
  <c r="H20" i="5" s="1"/>
  <c r="K21" i="4"/>
  <c r="C21" i="5" s="1"/>
  <c r="H21" i="5" s="1"/>
  <c r="K22" i="4"/>
  <c r="C22" i="5" s="1"/>
  <c r="H22" i="5" s="1"/>
  <c r="K23" i="4"/>
  <c r="C23" i="5" s="1"/>
  <c r="H23" i="5" s="1"/>
  <c r="K24" i="4"/>
  <c r="C24" i="5" s="1"/>
  <c r="H24" i="5" s="1"/>
  <c r="K25" i="4"/>
  <c r="C25" i="5" s="1"/>
  <c r="H25" i="5" s="1"/>
  <c r="I25" i="5" s="1"/>
  <c r="K26" i="4"/>
  <c r="C26" i="5" s="1"/>
  <c r="H26" i="5" s="1"/>
  <c r="K31" i="4"/>
  <c r="C30" i="5" s="1"/>
  <c r="K32" i="4"/>
  <c r="C31" i="5" s="1"/>
  <c r="K33" i="4"/>
  <c r="C32" i="5" s="1"/>
  <c r="K34" i="4"/>
  <c r="C33" i="5" s="1"/>
  <c r="K35" i="4"/>
  <c r="C34" i="5" s="1"/>
  <c r="K36" i="4"/>
  <c r="C35" i="5" s="1"/>
  <c r="K37" i="4"/>
  <c r="C36" i="5" s="1"/>
  <c r="K38" i="4"/>
  <c r="C37" i="5" s="1"/>
  <c r="K39" i="4"/>
  <c r="C38" i="5" s="1"/>
  <c r="K10" i="3"/>
  <c r="K11" i="3"/>
  <c r="K12" i="3"/>
  <c r="K13" i="3"/>
  <c r="K14" i="3"/>
  <c r="K15" i="3"/>
  <c r="K16" i="3"/>
  <c r="K17" i="3"/>
  <c r="K18" i="3"/>
  <c r="K19" i="3"/>
  <c r="K20" i="3"/>
  <c r="K21" i="3"/>
  <c r="K22" i="3"/>
  <c r="K23" i="3"/>
  <c r="K24" i="3"/>
  <c r="K25" i="3"/>
  <c r="K26" i="3"/>
  <c r="B12" i="2"/>
  <c r="B13" i="2"/>
  <c r="B14" i="2"/>
  <c r="B15" i="2"/>
  <c r="B16" i="2"/>
  <c r="B17" i="2"/>
  <c r="B18" i="2"/>
  <c r="B26" i="2"/>
  <c r="B27" i="2"/>
  <c r="B28" i="2"/>
  <c r="B30" i="2"/>
  <c r="B31" i="2"/>
  <c r="M26" i="5" l="1"/>
  <c r="I26" i="5"/>
  <c r="M18" i="5"/>
  <c r="I18" i="5"/>
  <c r="M14" i="5"/>
  <c r="I14" i="5"/>
  <c r="M10" i="5"/>
  <c r="I10" i="5"/>
  <c r="M21" i="5"/>
  <c r="I21" i="5"/>
  <c r="M17" i="5"/>
  <c r="I17" i="5"/>
  <c r="M13" i="5"/>
  <c r="I13" i="5"/>
  <c r="M22" i="5"/>
  <c r="I22" i="5"/>
  <c r="M24" i="5"/>
  <c r="I24" i="5"/>
  <c r="M20" i="5"/>
  <c r="I20" i="5"/>
  <c r="M16" i="5"/>
  <c r="I16" i="5"/>
  <c r="M12" i="5"/>
  <c r="I12" i="5"/>
  <c r="M23" i="5"/>
  <c r="I23" i="5"/>
  <c r="M19" i="5"/>
  <c r="I19" i="5"/>
  <c r="M15" i="5"/>
  <c r="I15" i="5"/>
  <c r="M11" i="5"/>
  <c r="I11" i="5"/>
  <c r="H31" i="5" l="1"/>
  <c r="J31" i="5" s="1"/>
  <c r="M31" i="5" l="1"/>
  <c r="H30" i="5"/>
  <c r="J30" i="5" s="1"/>
  <c r="K31" i="3"/>
  <c r="K30" i="3"/>
  <c r="M30" i="5" l="1"/>
  <c r="M27" i="5"/>
  <c r="M29" i="5"/>
  <c r="M28" i="5"/>
  <c r="K32" i="3"/>
  <c r="H32" i="5"/>
  <c r="J32" i="5" s="1"/>
  <c r="M32" i="5" l="1"/>
  <c r="K34" i="3" l="1"/>
  <c r="H33" i="5"/>
  <c r="J33" i="5" s="1"/>
  <c r="K33" i="3"/>
  <c r="H34" i="5"/>
  <c r="J34" i="5" s="1"/>
  <c r="M33" i="5" l="1"/>
  <c r="M34" i="5"/>
  <c r="K35" i="3"/>
  <c r="H35" i="5"/>
  <c r="J35" i="5" s="1"/>
  <c r="M35" i="5" l="1"/>
  <c r="K36" i="3"/>
  <c r="H36" i="5"/>
  <c r="J36" i="5" s="1"/>
  <c r="M36" i="5" l="1"/>
  <c r="K37" i="3"/>
  <c r="H37" i="5"/>
  <c r="J37" i="5" s="1"/>
  <c r="M37" i="5" l="1"/>
  <c r="K38" i="3"/>
  <c r="H38" i="5"/>
  <c r="J38" i="5" s="1"/>
  <c r="M38" i="5" l="1"/>
  <c r="M25" i="5"/>
</calcChain>
</file>

<file path=xl/sharedStrings.xml><?xml version="1.0" encoding="utf-8"?>
<sst xmlns="http://schemas.openxmlformats.org/spreadsheetml/2006/main" count="345" uniqueCount="152">
  <si>
    <t>Form 1.2</t>
  </si>
  <si>
    <t>Form 1.3</t>
  </si>
  <si>
    <t>Form 1.4</t>
  </si>
  <si>
    <t>Form 1.5</t>
  </si>
  <si>
    <t>Form 2.2</t>
  </si>
  <si>
    <t>Form 2.3</t>
  </si>
  <si>
    <t>Form 3.3</t>
  </si>
  <si>
    <t>Form 3.4</t>
  </si>
  <si>
    <t>Form 4</t>
  </si>
  <si>
    <t>Please Enter the Following Information:</t>
  </si>
  <si>
    <t>DISTRIBUTION AREA COINCIDENT PEAK DEMAND</t>
  </si>
  <si>
    <t>YEAR</t>
  </si>
  <si>
    <t>TOTAL</t>
  </si>
  <si>
    <t>UTILITY SYSTEM ENERGY REQUIREMENTS</t>
  </si>
  <si>
    <t>(MW)</t>
  </si>
  <si>
    <t>INDUSTRIAL</t>
  </si>
  <si>
    <t>RESIDENTIAL</t>
  </si>
  <si>
    <t>COMMERCIAL</t>
  </si>
  <si>
    <t>TCU</t>
  </si>
  <si>
    <t>AGRICULTURAL</t>
  </si>
  <si>
    <t>STREET-
LIGHTING</t>
  </si>
  <si>
    <t>LOSSES</t>
  </si>
  <si>
    <t>DIRECT ACCESS</t>
  </si>
  <si>
    <t>FORM 2.2</t>
  </si>
  <si>
    <t>1-in-2 Temperatures</t>
  </si>
  <si>
    <t>1-in-5 Temperatures</t>
  </si>
  <si>
    <t>1-in-10 Temperatures</t>
  </si>
  <si>
    <t>1-in-20 Temperatures</t>
  </si>
  <si>
    <t>TOTAL SALES</t>
  </si>
  <si>
    <t>FORM 1.2</t>
  </si>
  <si>
    <t>FORM 1.5</t>
  </si>
  <si>
    <t>COMMUNITY CHOICE AGGREGATORS</t>
  </si>
  <si>
    <t>Participant Name:</t>
  </si>
  <si>
    <t>Date Submitted:</t>
  </si>
  <si>
    <t>ELECTRICITY RATE FORECAST</t>
  </si>
  <si>
    <t>Contact Information:</t>
  </si>
  <si>
    <t>WATER PUMPING</t>
  </si>
  <si>
    <t>California Energy Commission</t>
  </si>
  <si>
    <t>Electricity Demand Forecast Forms</t>
  </si>
  <si>
    <t>(Report all available cases)</t>
  </si>
  <si>
    <t>(Modify the categories below as needed to be consistent with forecast method)</t>
  </si>
  <si>
    <t>TOTAL DISTRIBUTION SYSTEM ENERGY REQUIREMENTS</t>
  </si>
  <si>
    <t>Other Departed Load remaining in distribution system</t>
  </si>
  <si>
    <t>Name of LSE / IOU</t>
  </si>
  <si>
    <t>Form 6</t>
  </si>
  <si>
    <t>Residential</t>
  </si>
  <si>
    <t>PEAK DEMAND WEATHER SCENARIOS</t>
  </si>
  <si>
    <t>Newly Served Load</t>
  </si>
  <si>
    <t>Forecast Net of Uncommitted Impacts</t>
  </si>
  <si>
    <t>MIGRATING LOAD INCLUDED IN FORECAST (GWh)</t>
  </si>
  <si>
    <t>Total Uncommitted Impacts from Form 3.2</t>
  </si>
  <si>
    <t>Migrating/ Newly Served Load included in Forecast</t>
  </si>
  <si>
    <t>Agricultural</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</si>
  <si>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</si>
  <si>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</si>
  <si>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</si>
  <si>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</si>
  <si>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</si>
  <si>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</si>
  <si>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</si>
  <si>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</si>
  <si>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</si>
  <si>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</si>
  <si>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</si>
  <si>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</si>
  <si>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</si>
  <si>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</si>
  <si>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</si>
  <si>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</si>
  <si>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</si>
  <si>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</si>
  <si>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</si>
  <si>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</si>
  <si>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</si>
  <si>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</si>
  <si>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</si>
  <si>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</si>
  <si>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</si>
  <si>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</si>
  <si>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</si>
  <si>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</si>
  <si>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</si>
  <si>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RETAIL SALES OF ELECTRICITY BY CLASS OR SECTOR (GWh) Bundled &amp; Direct Access</t>
  </si>
  <si>
    <t>Form 1.1a</t>
  </si>
  <si>
    <t>FORM 1.1b</t>
  </si>
  <si>
    <t>FORM 1.1a</t>
  </si>
  <si>
    <t>Form 1.1b</t>
  </si>
  <si>
    <t>Due Dates:</t>
  </si>
  <si>
    <t>Commercial</t>
  </si>
  <si>
    <t>Industrial</t>
  </si>
  <si>
    <t>Water Pumping</t>
  </si>
  <si>
    <t>Street Lighting</t>
  </si>
  <si>
    <t>SALES TO BUNDLED CUSTOMERS
(from 1.1b)</t>
  </si>
  <si>
    <t>Form 1.6c</t>
  </si>
  <si>
    <t>Form 3.2</t>
  </si>
  <si>
    <t>ENERGY EFFICIENCY - CUMULATIVE INCREMENTAL IMPACTS</t>
  </si>
  <si>
    <t>CCA</t>
  </si>
  <si>
    <t>Form 7.2</t>
  </si>
  <si>
    <t>Form 7.1</t>
  </si>
  <si>
    <t>CCA DEMAND FORECAST</t>
  </si>
  <si>
    <t>RESIDENTIAL LOADSHAPES</t>
  </si>
  <si>
    <t>Form 1.8</t>
  </si>
  <si>
    <t>PHOTOVOLTAIC INTERCONNECTION DATA</t>
  </si>
  <si>
    <t>DISTRIBUTION AREA NET ELECTRICITY FOR GENERATION LOAD (GWh)</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</si>
  <si>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</si>
  <si>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</si>
  <si>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</si>
  <si>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</si>
  <si>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</si>
  <si>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</si>
  <si>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</si>
  <si>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</si>
  <si>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</si>
  <si>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</si>
  <si>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</si>
  <si>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</si>
  <si>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</si>
  <si>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</si>
  <si>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</si>
  <si>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</si>
  <si>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</si>
  <si>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N/A</t>
  </si>
  <si>
    <t>Pacific Gas and Electric Company</t>
  </si>
  <si>
    <t>Confidential</t>
  </si>
  <si>
    <t>Notes:</t>
  </si>
  <si>
    <t>1) Bundled sales by class is not available in the historical period. However bundled sales split between residential and non-residential is reported.</t>
  </si>
  <si>
    <t>NON-RESIDENTIAL</t>
  </si>
  <si>
    <t>Pacific Gas &amp; Electric Company</t>
  </si>
  <si>
    <t>3) PG&amp;E's sales forecast is developed on a mitigated basis (i.e., already includes the impacts of EE).  Therefore, uncommitted</t>
  </si>
  <si>
    <t>OTHER (BART)</t>
  </si>
  <si>
    <t>OTHER [1]</t>
  </si>
  <si>
    <t>ELECTRIC  VEHICLES [2]</t>
  </si>
  <si>
    <t>1) OTHER includes Public Authority, BART and Interdepartmental sales.  For 2000-2003 BART sales estimated at 360 GWh annually</t>
  </si>
  <si>
    <t>1) For period 2000-2003, BART sales estimated at 360 GWh per year.</t>
  </si>
  <si>
    <t>2) Electric vehicles sales are shown separately, however our assumption is that 80 percent of EV sales are residential and 20 percent are commercial.</t>
  </si>
  <si>
    <t>Note:</t>
  </si>
  <si>
    <t>Data is property of Moody's Analytics Inc.</t>
  </si>
  <si>
    <t>PG&amp;E uses Moody's Analytics custom economic forecast for PG&amp;E service territory, baseline case.</t>
  </si>
  <si>
    <t>(Nominal 2016$ cents/kWh)</t>
  </si>
  <si>
    <t>2) OTHER includes Public Authority and Interdepartmental sales.</t>
  </si>
  <si>
    <t>3) Electric vehicle sales are forecasted at the system level only.</t>
  </si>
  <si>
    <t>RETAIL SALES OF ELECTRICITY BY CLASS OR SECTOR (GWh) Bundled Customers [1]</t>
  </si>
  <si>
    <t>OTHER [2]</t>
  </si>
  <si>
    <t>ELECTRIC  VEHICLES [3]</t>
  </si>
  <si>
    <t>2) Line17 operational load shown here for 2000-2016 period.  Losses calculated as the difference between sales and requirements.</t>
  </si>
  <si>
    <t xml:space="preserve">     impacts are shown as negative values in order not to double count EE.  Impacts in column "M" are shown as gross</t>
  </si>
  <si>
    <t xml:space="preserve">     (instead of net) of uncommitted EE.</t>
  </si>
  <si>
    <t>Sam Wray</t>
  </si>
  <si>
    <t>215 Market St., #1635F, San Francisco CA 94105</t>
  </si>
  <si>
    <t>415-973-9605</t>
  </si>
  <si>
    <t>S2WQ@pge.com</t>
  </si>
  <si>
    <t>GDP DEFLATOR SERIES USED (Consumer Price Index, 1982-1984 =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</si>
</sst>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0.000"/>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u/>
      <sz val="8"/>
      <color theme="10"/>
      <name val="Arial"/>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30">
    <xf numFmtId="0" fontId="0" fillId="0" borderId="0"/>
    <xf numFmtId="168"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8"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9" fillId="0" borderId="2" applyNumberFormat="0" applyFill="0" applyAlignment="0" applyProtection="0"/>
    <xf numFmtId="10" fontId="5" fillId="4" borderId="3" applyNumberFormat="0" applyBorder="0" applyAlignment="0" applyProtection="0"/>
    <xf numFmtId="37" fontId="20" fillId="0" borderId="0"/>
    <xf numFmtId="164" fontId="21" fillId="0" borderId="0"/>
    <xf numFmtId="0" fontId="3" fillId="0" borderId="0"/>
    <xf numFmtId="0" fontId="24"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2" fillId="0" borderId="2" applyProtection="0"/>
    <xf numFmtId="0" fontId="29" fillId="0" borderId="0" applyNumberFormat="0" applyFill="0" applyBorder="0" applyAlignment="0" applyProtection="0"/>
  </cellStyleXfs>
  <cellXfs count="149">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0" fontId="2" fillId="0" borderId="0" xfId="0" applyFont="1" applyAlignment="1">
      <alignment horizontal="centerContinuous"/>
    </xf>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2"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6" fillId="0" borderId="0" xfId="0" applyFont="1"/>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11" xfId="0" applyFont="1" applyBorder="1" applyAlignment="1">
      <alignment horizontal="center" vertical="top"/>
    </xf>
    <xf numFmtId="0" fontId="0" fillId="0" borderId="12" xfId="0" applyBorder="1"/>
    <xf numFmtId="0" fontId="0" fillId="0" borderId="12" xfId="0" applyBorder="1" applyAlignment="1"/>
    <xf numFmtId="0" fontId="8" fillId="0" borderId="11"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13" xfId="0" applyFill="1" applyBorder="1"/>
    <xf numFmtId="0" fontId="0" fillId="0" borderId="14"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16" xfId="0" applyFont="1" applyFill="1" applyBorder="1"/>
    <xf numFmtId="0" fontId="0" fillId="0" borderId="15" xfId="0" applyFill="1" applyBorder="1"/>
    <xf numFmtId="0" fontId="0" fillId="0" borderId="19" xfId="0" applyFill="1" applyBorder="1"/>
    <xf numFmtId="0" fontId="0" fillId="0" borderId="20" xfId="0" applyFill="1" applyBorder="1"/>
    <xf numFmtId="0" fontId="1" fillId="0" borderId="20" xfId="18" applyFont="1" applyFill="1" applyBorder="1" applyAlignment="1">
      <alignment horizontal="center"/>
    </xf>
    <xf numFmtId="0" fontId="0" fillId="0" borderId="20" xfId="0" applyFill="1" applyBorder="1" applyAlignment="1">
      <alignment horizontal="center"/>
    </xf>
    <xf numFmtId="0" fontId="1" fillId="0" borderId="20" xfId="0" applyFont="1" applyFill="1" applyBorder="1"/>
    <xf numFmtId="0" fontId="25" fillId="0" borderId="0" xfId="0" applyFont="1"/>
    <xf numFmtId="0" fontId="1" fillId="0" borderId="3" xfId="0" applyFont="1" applyBorder="1" applyAlignment="1" applyProtection="1">
      <alignment horizontal="center" wrapText="1"/>
      <protection locked="0"/>
    </xf>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18" xfId="20" applyFont="1" applyBorder="1" applyAlignment="1">
      <alignment horizontal="center"/>
    </xf>
    <xf numFmtId="0" fontId="9" fillId="0" borderId="18"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3" fontId="0" fillId="0" borderId="3" xfId="0" applyNumberFormat="1" applyFill="1" applyBorder="1"/>
    <xf numFmtId="0" fontId="27" fillId="0" borderId="0" xfId="0" applyFont="1"/>
    <xf numFmtId="3" fontId="0" fillId="0" borderId="6" xfId="0" applyNumberFormat="1" applyFill="1" applyBorder="1"/>
    <xf numFmtId="0" fontId="1" fillId="0" borderId="20" xfId="0" applyFont="1" applyFill="1" applyBorder="1" applyAlignment="1">
      <alignment horizontal="center"/>
    </xf>
    <xf numFmtId="0" fontId="0" fillId="0" borderId="3" xfId="0" applyFill="1" applyBorder="1"/>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5" fillId="0" borderId="12" xfId="0" applyFont="1" applyBorder="1" applyAlignment="1">
      <alignment horizontal="left" vertical="top" wrapText="1"/>
    </xf>
    <xf numFmtId="0" fontId="1" fillId="0" borderId="0" xfId="20" applyFill="1"/>
    <xf numFmtId="0" fontId="1" fillId="0" borderId="10" xfId="20" applyBorder="1"/>
    <xf numFmtId="0" fontId="1" fillId="0" borderId="3" xfId="20" applyFill="1" applyBorder="1"/>
    <xf numFmtId="0" fontId="0" fillId="0" borderId="6" xfId="0" applyFill="1" applyBorder="1"/>
    <xf numFmtId="6" fontId="2" fillId="0" borderId="0" xfId="0" applyNumberFormat="1" applyFont="1" applyAlignment="1">
      <alignment horizontal="centerContinuous"/>
    </xf>
    <xf numFmtId="0" fontId="28" fillId="0" borderId="17" xfId="0" applyFont="1" applyFill="1" applyBorder="1"/>
    <xf numFmtId="0" fontId="8" fillId="0" borderId="11" xfId="0" applyFont="1" applyBorder="1" applyAlignment="1">
      <alignment vertical="top" wrapText="1"/>
    </xf>
    <xf numFmtId="167" fontId="6" fillId="0" borderId="12" xfId="0" applyNumberFormat="1" applyFont="1" applyBorder="1" applyAlignment="1">
      <alignment horizontal="center" vertical="top" wrapText="1"/>
    </xf>
    <xf numFmtId="0" fontId="9" fillId="0" borderId="13" xfId="0" applyFont="1" applyFill="1" applyBorder="1"/>
    <xf numFmtId="0" fontId="6" fillId="0" borderId="11" xfId="0" applyFont="1" applyBorder="1" applyAlignment="1">
      <alignment horizontal="right" vertical="top" wrapText="1"/>
    </xf>
    <xf numFmtId="167" fontId="8" fillId="0" borderId="12" xfId="0" applyNumberFormat="1" applyFont="1" applyBorder="1" applyAlignment="1">
      <alignment horizontal="left" vertical="top" wrapText="1" indent="3"/>
    </xf>
    <xf numFmtId="3" fontId="1" fillId="0" borderId="3" xfId="20" applyNumberFormat="1" applyFill="1" applyBorder="1" applyAlignment="1">
      <alignment horizontal="center"/>
    </xf>
    <xf numFmtId="3" fontId="1" fillId="0" borderId="3" xfId="20" applyNumberFormat="1" applyBorder="1" applyAlignment="1">
      <alignment horizontal="center"/>
    </xf>
    <xf numFmtId="0" fontId="1" fillId="0" borderId="0" xfId="23" applyFont="1"/>
    <xf numFmtId="171" fontId="0" fillId="0" borderId="6" xfId="0" applyNumberFormat="1" applyFill="1" applyBorder="1"/>
    <xf numFmtId="171" fontId="0" fillId="0" borderId="3" xfId="0" applyNumberFormat="1" applyFill="1" applyBorder="1"/>
    <xf numFmtId="170" fontId="0" fillId="0" borderId="3" xfId="0" applyNumberFormat="1" applyFill="1" applyBorder="1"/>
    <xf numFmtId="15" fontId="29" fillId="0" borderId="15" xfId="29" applyNumberFormat="1" applyFill="1" applyBorder="1" applyAlignment="1">
      <alignment horizontal="center"/>
    </xf>
    <xf numFmtId="0" fontId="1" fillId="8" borderId="20" xfId="0" applyFont="1" applyFill="1" applyBorder="1"/>
    <xf numFmtId="0" fontId="0" fillId="8" borderId="20" xfId="0" applyFill="1" applyBorder="1"/>
    <xf numFmtId="0" fontId="1" fillId="8" borderId="20" xfId="18" applyFont="1" applyFill="1" applyBorder="1" applyAlignment="1">
      <alignment horizontal="center"/>
    </xf>
    <xf numFmtId="3" fontId="0" fillId="9" borderId="6" xfId="0" applyNumberFormat="1" applyFill="1" applyBorder="1"/>
    <xf numFmtId="3" fontId="0" fillId="9" borderId="3" xfId="0" applyNumberFormat="1" applyFill="1" applyBorder="1"/>
    <xf numFmtId="3" fontId="1" fillId="10" borderId="3" xfId="20" applyNumberFormat="1" applyFill="1" applyBorder="1"/>
    <xf numFmtId="3" fontId="1" fillId="10" borderId="3" xfId="20" applyNumberFormat="1" applyFill="1" applyBorder="1" applyAlignment="1">
      <alignment horizontal="center"/>
    </xf>
    <xf numFmtId="0" fontId="1" fillId="10" borderId="0" xfId="20" applyFill="1"/>
    <xf numFmtId="3" fontId="1" fillId="10" borderId="6" xfId="20" applyNumberFormat="1" applyFill="1" applyBorder="1"/>
    <xf numFmtId="3" fontId="0" fillId="10" borderId="6" xfId="0" applyNumberFormat="1" applyFill="1" applyBorder="1"/>
    <xf numFmtId="3" fontId="0" fillId="10" borderId="3" xfId="0" applyNumberFormat="1" applyFill="1" applyBorder="1"/>
    <xf numFmtId="171" fontId="0" fillId="10" borderId="6" xfId="0" applyNumberFormat="1" applyFill="1" applyBorder="1"/>
    <xf numFmtId="171" fontId="0" fillId="10" borderId="3" xfId="0" applyNumberFormat="1" applyFill="1" applyBorder="1"/>
    <xf numFmtId="0" fontId="6" fillId="0" borderId="16" xfId="0" applyFont="1" applyBorder="1" applyAlignment="1">
      <alignment wrapText="1"/>
    </xf>
    <xf numFmtId="0" fontId="6" fillId="0" borderId="19" xfId="0" applyFont="1" applyBorder="1" applyAlignment="1">
      <alignment wrapText="1"/>
    </xf>
    <xf numFmtId="0" fontId="23" fillId="0" borderId="17" xfId="0" applyFont="1" applyBorder="1" applyAlignment="1">
      <alignment horizontal="center" vertical="top"/>
    </xf>
    <xf numFmtId="0" fontId="23" fillId="0" borderId="14" xfId="0" applyFont="1" applyBorder="1" applyAlignment="1">
      <alignment horizontal="center" vertical="top"/>
    </xf>
    <xf numFmtId="0" fontId="16"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5" fillId="0" borderId="12" xfId="0" applyFont="1" applyBorder="1" applyAlignment="1">
      <alignment horizontal="left" vertical="top" wrapText="1"/>
    </xf>
    <xf numFmtId="0" fontId="6" fillId="0" borderId="11" xfId="0" applyFont="1" applyBorder="1" applyAlignment="1">
      <alignment vertical="top" wrapText="1"/>
    </xf>
    <xf numFmtId="0" fontId="16" fillId="0" borderId="12" xfId="0" applyFont="1" applyBorder="1" applyAlignment="1">
      <alignment horizontal="center" vertical="top"/>
    </xf>
    <xf numFmtId="0" fontId="16" fillId="0" borderId="11" xfId="0" applyFont="1" applyFill="1" applyBorder="1" applyAlignment="1">
      <alignment horizontal="center" vertical="top"/>
    </xf>
    <xf numFmtId="0" fontId="16" fillId="0" borderId="12" xfId="0" applyFont="1" applyFill="1" applyBorder="1" applyAlignment="1">
      <alignment horizontal="center" vertical="top"/>
    </xf>
    <xf numFmtId="0" fontId="15"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18" xfId="0" applyFont="1" applyBorder="1" applyAlignment="1">
      <alignment horizontal="center"/>
    </xf>
    <xf numFmtId="3" fontId="9" fillId="0" borderId="18" xfId="21" applyNumberFormat="1" applyFont="1" applyBorder="1" applyAlignment="1">
      <alignment horizontal="center" wrapText="1"/>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2WQ@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47" customFormat="1" ht="20.25" x14ac:dyDescent="0.3">
      <c r="A1" s="116" t="s">
        <v>38</v>
      </c>
      <c r="B1" s="117"/>
    </row>
    <row r="2" spans="1:2" ht="18" x14ac:dyDescent="0.2">
      <c r="A2" s="118"/>
      <c r="B2" s="119"/>
    </row>
    <row r="3" spans="1:2" ht="18" x14ac:dyDescent="0.2">
      <c r="A3" s="118" t="s">
        <v>37</v>
      </c>
      <c r="B3" s="119"/>
    </row>
    <row r="4" spans="1:2" ht="18" x14ac:dyDescent="0.2">
      <c r="A4" s="118" t="s">
        <v>105</v>
      </c>
      <c r="B4" s="123"/>
    </row>
    <row r="5" spans="1:2" ht="18" x14ac:dyDescent="0.2">
      <c r="A5" s="124" t="s">
        <v>104</v>
      </c>
      <c r="B5" s="125"/>
    </row>
    <row r="6" spans="1:2" ht="18" x14ac:dyDescent="0.2">
      <c r="A6" s="23"/>
      <c r="B6" s="24"/>
    </row>
    <row r="7" spans="1:2" ht="232.5" customHeight="1" x14ac:dyDescent="0.2">
      <c r="A7" s="122" t="s">
        <v>112</v>
      </c>
      <c r="B7" s="119"/>
    </row>
    <row r="8" spans="1:2" ht="18.75" customHeight="1" x14ac:dyDescent="0.2">
      <c r="A8" s="79"/>
      <c r="B8" s="80"/>
    </row>
    <row r="9" spans="1:2" ht="15.75" x14ac:dyDescent="0.2">
      <c r="A9" s="89" t="s">
        <v>109</v>
      </c>
      <c r="B9" s="80"/>
    </row>
    <row r="10" spans="1:2" ht="252" customHeight="1" x14ac:dyDescent="0.2">
      <c r="A10" s="122" t="s">
        <v>118</v>
      </c>
      <c r="B10" s="119"/>
    </row>
    <row r="11" spans="1:2" ht="16.5" customHeight="1" x14ac:dyDescent="0.2">
      <c r="A11" s="79"/>
      <c r="B11" s="80"/>
    </row>
    <row r="12" spans="1:2" ht="17.25" customHeight="1" x14ac:dyDescent="0.2">
      <c r="A12" s="127" t="s">
        <v>107</v>
      </c>
      <c r="B12" s="128"/>
    </row>
    <row r="13" spans="1:2" ht="33" customHeight="1" x14ac:dyDescent="0.2">
      <c r="A13" s="122" t="s">
        <v>108</v>
      </c>
      <c r="B13" s="119"/>
    </row>
    <row r="14" spans="1:2" ht="15" x14ac:dyDescent="0.2">
      <c r="A14" s="126"/>
      <c r="B14" s="119"/>
    </row>
    <row r="15" spans="1:2" ht="152.25" customHeight="1" x14ac:dyDescent="0.2">
      <c r="A15" s="122" t="s">
        <v>119</v>
      </c>
      <c r="B15" s="119"/>
    </row>
    <row r="16" spans="1:2" ht="17.25" customHeight="1" x14ac:dyDescent="0.2">
      <c r="A16" s="79"/>
      <c r="B16" s="80"/>
    </row>
    <row r="17" spans="1:2" ht="15.75" x14ac:dyDescent="0.2">
      <c r="A17" s="89" t="s">
        <v>110</v>
      </c>
      <c r="B17" s="25"/>
    </row>
    <row r="18" spans="1:2" ht="84" customHeight="1" x14ac:dyDescent="0.2">
      <c r="A18" s="120" t="s">
        <v>111</v>
      </c>
      <c r="B18" s="121"/>
    </row>
    <row r="19" spans="1:2" ht="15.75" customHeight="1" x14ac:dyDescent="0.2">
      <c r="A19" s="81"/>
      <c r="B19" s="82"/>
    </row>
    <row r="20" spans="1:2" ht="24.75" customHeight="1" x14ac:dyDescent="0.2">
      <c r="A20" s="73" t="s">
        <v>87</v>
      </c>
      <c r="B20" s="25"/>
    </row>
    <row r="21" spans="1:2" s="75" customFormat="1" ht="23.25" customHeight="1" x14ac:dyDescent="0.2">
      <c r="A21" s="92" t="s">
        <v>113</v>
      </c>
      <c r="B21" s="93">
        <v>42779</v>
      </c>
    </row>
    <row r="22" spans="1:2" s="13" customFormat="1" ht="23.25" customHeight="1" x14ac:dyDescent="0.2">
      <c r="A22" s="92" t="s">
        <v>114</v>
      </c>
      <c r="B22" s="93">
        <v>42842</v>
      </c>
    </row>
    <row r="23" spans="1:2" s="13" customFormat="1" ht="20.25" customHeight="1" x14ac:dyDescent="0.2">
      <c r="A23" s="92" t="s">
        <v>115</v>
      </c>
      <c r="B23" s="93">
        <v>42891</v>
      </c>
    </row>
    <row r="24" spans="1:2" s="13" customFormat="1" ht="20.25" customHeight="1" x14ac:dyDescent="0.2">
      <c r="A24" s="26"/>
      <c r="B24" s="90"/>
    </row>
    <row r="25" spans="1:2" ht="33.75" customHeight="1" thickBot="1" x14ac:dyDescent="0.25">
      <c r="A25" s="114" t="s">
        <v>120</v>
      </c>
      <c r="B25" s="11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G11" sqref="G11"/>
    </sheetView>
  </sheetViews>
  <sheetFormatPr defaultColWidth="8.6640625" defaultRowHeight="11.25" x14ac:dyDescent="0.2"/>
  <cols>
    <col min="1" max="1" width="25.1640625" style="28" customWidth="1"/>
    <col min="2" max="2" width="108.1640625" style="28" customWidth="1"/>
    <col min="3" max="3" width="12.6640625" style="28" customWidth="1"/>
    <col min="4" max="16384" width="8.6640625" style="28"/>
  </cols>
  <sheetData>
    <row r="1" spans="1:6" ht="18" x14ac:dyDescent="0.25">
      <c r="A1" s="88" t="s">
        <v>9</v>
      </c>
      <c r="B1" s="91"/>
      <c r="C1" s="34"/>
      <c r="D1" s="34"/>
      <c r="E1" s="34"/>
      <c r="F1" s="35"/>
    </row>
    <row r="2" spans="1:6" ht="17.25" customHeight="1" x14ac:dyDescent="0.2">
      <c r="A2" s="36" t="s">
        <v>32</v>
      </c>
      <c r="B2" s="32" t="s">
        <v>127</v>
      </c>
      <c r="C2" s="31"/>
      <c r="D2" s="31"/>
      <c r="E2" s="31"/>
      <c r="F2" s="37"/>
    </row>
    <row r="3" spans="1:6" ht="12.75" x14ac:dyDescent="0.2">
      <c r="A3" s="38" t="s">
        <v>33</v>
      </c>
      <c r="B3" s="33">
        <v>42842</v>
      </c>
      <c r="C3" s="31"/>
      <c r="D3" s="31"/>
      <c r="E3" s="31"/>
      <c r="F3" s="37"/>
    </row>
    <row r="4" spans="1:6" ht="15" customHeight="1" x14ac:dyDescent="0.2">
      <c r="A4" s="38" t="s">
        <v>35</v>
      </c>
      <c r="B4" s="33" t="s">
        <v>147</v>
      </c>
      <c r="C4" s="31"/>
      <c r="D4" s="31"/>
      <c r="E4" s="31"/>
      <c r="F4" s="37"/>
    </row>
    <row r="5" spans="1:6" ht="12.75" x14ac:dyDescent="0.2">
      <c r="A5" s="39"/>
      <c r="B5" s="33" t="s">
        <v>148</v>
      </c>
      <c r="C5" s="31"/>
      <c r="D5" s="31"/>
      <c r="E5" s="31"/>
      <c r="F5" s="37"/>
    </row>
    <row r="6" spans="1:6" ht="12.75" x14ac:dyDescent="0.2">
      <c r="A6" s="39"/>
      <c r="B6" s="33" t="s">
        <v>149</v>
      </c>
      <c r="C6" s="31"/>
      <c r="D6" s="31"/>
      <c r="E6" s="31"/>
      <c r="F6" s="37"/>
    </row>
    <row r="7" spans="1:6" ht="13.5" thickBot="1" x14ac:dyDescent="0.25">
      <c r="A7" s="40"/>
      <c r="B7" s="100" t="s">
        <v>150</v>
      </c>
      <c r="C7" s="41"/>
      <c r="D7" s="41"/>
      <c r="E7" s="41"/>
      <c r="F7" s="42"/>
    </row>
    <row r="8" spans="1:6" ht="12.75" x14ac:dyDescent="0.2">
      <c r="A8" s="29"/>
      <c r="B8" s="30"/>
    </row>
    <row r="10" spans="1:6" x14ac:dyDescent="0.2">
      <c r="C10" s="129" t="s">
        <v>71</v>
      </c>
      <c r="D10" s="130"/>
      <c r="E10" s="130"/>
      <c r="F10" s="130"/>
    </row>
    <row r="11" spans="1:6" s="31" customFormat="1" x14ac:dyDescent="0.2">
      <c r="C11" s="27" t="s">
        <v>72</v>
      </c>
      <c r="D11" s="27" t="s">
        <v>73</v>
      </c>
      <c r="E11" s="27" t="s">
        <v>96</v>
      </c>
      <c r="F11" s="27" t="s">
        <v>74</v>
      </c>
    </row>
    <row r="12" spans="1:6" s="31" customFormat="1" x14ac:dyDescent="0.2">
      <c r="A12" s="101" t="s">
        <v>83</v>
      </c>
      <c r="B12" s="102" t="str">
        <f>'Form 1.1a'!B5:K5</f>
        <v>RETAIL SALES OF ELECTRICITY BY CLASS OR SECTOR (GWh) Bundled &amp; Direct Access</v>
      </c>
      <c r="C12" s="103" t="s">
        <v>75</v>
      </c>
      <c r="D12" s="44" t="s">
        <v>75</v>
      </c>
      <c r="E12" s="44"/>
      <c r="F12" s="45"/>
    </row>
    <row r="13" spans="1:6" s="31" customFormat="1" x14ac:dyDescent="0.2">
      <c r="A13" s="101" t="s">
        <v>86</v>
      </c>
      <c r="B13" s="102" t="str">
        <f>'Form 1.1b'!B5:K5</f>
        <v>RETAIL SALES OF ELECTRICITY BY CLASS OR SECTOR (GWh) Bundled Customers [1]</v>
      </c>
      <c r="C13" s="103" t="s">
        <v>75</v>
      </c>
      <c r="D13" s="44" t="s">
        <v>75</v>
      </c>
      <c r="E13" s="44"/>
      <c r="F13" s="45"/>
    </row>
    <row r="14" spans="1:6" s="31" customFormat="1" x14ac:dyDescent="0.2">
      <c r="A14" s="102" t="s">
        <v>0</v>
      </c>
      <c r="B14" s="102" t="str">
        <f>'Form 1.2'!B5:M5</f>
        <v>DISTRIBUTION AREA NET ELECTRICITY FOR GENERATION LOAD (GWh)</v>
      </c>
      <c r="C14" s="103" t="s">
        <v>75</v>
      </c>
      <c r="D14" s="44" t="s">
        <v>75</v>
      </c>
      <c r="E14" s="44"/>
      <c r="F14" s="45"/>
    </row>
    <row r="15" spans="1:6" s="31" customFormat="1" x14ac:dyDescent="0.2">
      <c r="A15" s="102" t="s">
        <v>1</v>
      </c>
      <c r="B15" s="102" t="e">
        <f>+#REF!</f>
        <v>#REF!</v>
      </c>
      <c r="C15" s="103" t="s">
        <v>75</v>
      </c>
      <c r="D15" s="44" t="s">
        <v>75</v>
      </c>
      <c r="E15" s="44"/>
      <c r="F15" s="45"/>
    </row>
    <row r="16" spans="1:6" s="31" customFormat="1" x14ac:dyDescent="0.2">
      <c r="A16" s="102" t="s">
        <v>2</v>
      </c>
      <c r="B16" s="102" t="e">
        <f>+#REF!</f>
        <v>#REF!</v>
      </c>
      <c r="C16" s="103" t="s">
        <v>75</v>
      </c>
      <c r="D16" s="44" t="s">
        <v>75</v>
      </c>
      <c r="E16" s="44"/>
      <c r="F16" s="45"/>
    </row>
    <row r="17" spans="1:6" s="31" customFormat="1" x14ac:dyDescent="0.2">
      <c r="A17" s="102" t="s">
        <v>3</v>
      </c>
      <c r="B17" s="102" t="str">
        <f>+'Form 1.5'!B$4</f>
        <v>PEAK DEMAND WEATHER SCENARIOS</v>
      </c>
      <c r="C17" s="103" t="s">
        <v>75</v>
      </c>
      <c r="D17" s="44" t="s">
        <v>75</v>
      </c>
      <c r="E17" s="44"/>
      <c r="F17" s="45"/>
    </row>
    <row r="18" spans="1:6" s="31" customFormat="1" x14ac:dyDescent="0.2">
      <c r="A18" s="46" t="s">
        <v>61</v>
      </c>
      <c r="B18" s="43" t="e">
        <f>#REF!</f>
        <v>#REF!</v>
      </c>
      <c r="C18" s="44" t="s">
        <v>75</v>
      </c>
      <c r="D18" s="44" t="s">
        <v>75</v>
      </c>
      <c r="E18" s="44"/>
      <c r="F18" s="45"/>
    </row>
    <row r="19" spans="1:6" s="31" customFormat="1" x14ac:dyDescent="0.2">
      <c r="A19" s="46" t="s">
        <v>62</v>
      </c>
      <c r="B19" s="43" t="s">
        <v>70</v>
      </c>
      <c r="C19" s="44" t="s">
        <v>75</v>
      </c>
      <c r="D19" s="44" t="s">
        <v>75</v>
      </c>
      <c r="E19" s="44"/>
      <c r="F19" s="45"/>
    </row>
    <row r="20" spans="1:6" s="31" customFormat="1" x14ac:dyDescent="0.2">
      <c r="A20" s="46" t="s">
        <v>93</v>
      </c>
      <c r="B20" s="46" t="s">
        <v>100</v>
      </c>
      <c r="C20" s="44" t="s">
        <v>75</v>
      </c>
      <c r="D20" s="44" t="s">
        <v>75</v>
      </c>
      <c r="E20" s="44"/>
      <c r="F20" s="45"/>
    </row>
    <row r="21" spans="1:6" s="31" customFormat="1" x14ac:dyDescent="0.2">
      <c r="A21" s="46" t="s">
        <v>116</v>
      </c>
      <c r="B21" s="46" t="s">
        <v>117</v>
      </c>
      <c r="C21" s="44" t="s">
        <v>75</v>
      </c>
      <c r="D21" s="44" t="s">
        <v>75</v>
      </c>
      <c r="E21" s="44"/>
      <c r="F21" s="45"/>
    </row>
    <row r="22" spans="1:6" s="31" customFormat="1" x14ac:dyDescent="0.2">
      <c r="A22" s="43" t="s">
        <v>63</v>
      </c>
      <c r="B22" s="46" t="s">
        <v>78</v>
      </c>
      <c r="C22" s="44" t="s">
        <v>75</v>
      </c>
      <c r="D22" s="44" t="s">
        <v>75</v>
      </c>
      <c r="E22" s="44"/>
      <c r="F22" s="45"/>
    </row>
    <row r="23" spans="1:6" s="31" customFormat="1" x14ac:dyDescent="0.2">
      <c r="A23" s="43" t="s">
        <v>64</v>
      </c>
      <c r="B23" s="46" t="s">
        <v>79</v>
      </c>
      <c r="C23" s="44" t="s">
        <v>75</v>
      </c>
      <c r="D23" s="44" t="s">
        <v>75</v>
      </c>
      <c r="E23" s="44"/>
      <c r="F23" s="45"/>
    </row>
    <row r="24" spans="1:6" s="31" customFormat="1" x14ac:dyDescent="0.2">
      <c r="A24" s="43" t="s">
        <v>76</v>
      </c>
      <c r="B24" s="46" t="s">
        <v>80</v>
      </c>
      <c r="C24" s="44" t="s">
        <v>75</v>
      </c>
      <c r="D24" s="44" t="s">
        <v>75</v>
      </c>
      <c r="E24" s="44"/>
      <c r="F24" s="45"/>
    </row>
    <row r="25" spans="1:6" s="31" customFormat="1" x14ac:dyDescent="0.2">
      <c r="A25" s="46" t="s">
        <v>101</v>
      </c>
      <c r="B25" s="46" t="s">
        <v>102</v>
      </c>
      <c r="C25" s="44" t="s">
        <v>75</v>
      </c>
      <c r="D25" s="44" t="s">
        <v>75</v>
      </c>
      <c r="E25" s="44"/>
      <c r="F25" s="45"/>
    </row>
    <row r="26" spans="1:6" s="31" customFormat="1" x14ac:dyDescent="0.2">
      <c r="A26" s="101" t="s">
        <v>81</v>
      </c>
      <c r="B26" s="102" t="e">
        <f>+#REF!</f>
        <v>#REF!</v>
      </c>
      <c r="C26" s="103" t="s">
        <v>75</v>
      </c>
      <c r="D26" s="44" t="s">
        <v>75</v>
      </c>
      <c r="E26" s="44"/>
      <c r="F26" s="45"/>
    </row>
    <row r="27" spans="1:6" s="31" customFormat="1" x14ac:dyDescent="0.2">
      <c r="A27" s="101" t="s">
        <v>4</v>
      </c>
      <c r="B27" s="102" t="str">
        <f>+'Form 2.2'!B5</f>
        <v>ELECTRICITY RATE FORECAST</v>
      </c>
      <c r="C27" s="103" t="s">
        <v>75</v>
      </c>
      <c r="D27" s="44" t="s">
        <v>75</v>
      </c>
      <c r="E27" s="44"/>
      <c r="F27" s="45"/>
    </row>
    <row r="28" spans="1:6" s="31" customFormat="1" x14ac:dyDescent="0.2">
      <c r="A28" s="101" t="s">
        <v>5</v>
      </c>
      <c r="B28" s="102" t="e">
        <f>+#REF!</f>
        <v>#REF!</v>
      </c>
      <c r="C28" s="103" t="s">
        <v>75</v>
      </c>
      <c r="D28" s="44" t="s">
        <v>75</v>
      </c>
      <c r="E28" s="44"/>
      <c r="F28" s="45"/>
    </row>
    <row r="29" spans="1:6" s="31" customFormat="1" x14ac:dyDescent="0.2">
      <c r="A29" s="46" t="s">
        <v>94</v>
      </c>
      <c r="B29" s="46" t="s">
        <v>95</v>
      </c>
      <c r="C29" s="44" t="s">
        <v>75</v>
      </c>
      <c r="D29" s="44" t="s">
        <v>75</v>
      </c>
      <c r="E29" s="44"/>
      <c r="F29" s="45"/>
    </row>
    <row r="30" spans="1:6" s="31" customFormat="1" x14ac:dyDescent="0.2">
      <c r="A30" s="43" t="s">
        <v>6</v>
      </c>
      <c r="B30" s="43" t="e">
        <f>#REF!</f>
        <v>#REF!</v>
      </c>
      <c r="C30" s="44" t="s">
        <v>75</v>
      </c>
      <c r="D30" s="44" t="s">
        <v>75</v>
      </c>
      <c r="E30" s="44"/>
      <c r="F30" s="45"/>
    </row>
    <row r="31" spans="1:6" s="31" customFormat="1" x14ac:dyDescent="0.2">
      <c r="A31" s="43" t="s">
        <v>7</v>
      </c>
      <c r="B31" s="43" t="e">
        <f>+#REF!</f>
        <v>#REF!</v>
      </c>
      <c r="C31" s="44" t="s">
        <v>75</v>
      </c>
      <c r="D31" s="44" t="s">
        <v>75</v>
      </c>
      <c r="E31" s="44"/>
      <c r="F31" s="45"/>
    </row>
    <row r="32" spans="1:6" s="31" customFormat="1" x14ac:dyDescent="0.2">
      <c r="A32" s="43" t="s">
        <v>8</v>
      </c>
      <c r="B32" s="43" t="s">
        <v>55</v>
      </c>
      <c r="C32" s="44" t="s">
        <v>75</v>
      </c>
      <c r="D32" s="44" t="s">
        <v>75</v>
      </c>
      <c r="E32" s="44" t="s">
        <v>75</v>
      </c>
      <c r="F32" s="45"/>
    </row>
    <row r="33" spans="1:6" s="31" customFormat="1" x14ac:dyDescent="0.2">
      <c r="A33" s="43" t="s">
        <v>44</v>
      </c>
      <c r="B33" s="43" t="s">
        <v>54</v>
      </c>
      <c r="C33" s="44" t="s">
        <v>75</v>
      </c>
      <c r="D33" s="44" t="s">
        <v>75</v>
      </c>
      <c r="E33" s="44"/>
      <c r="F33" s="45"/>
    </row>
    <row r="34" spans="1:6" s="31" customFormat="1" x14ac:dyDescent="0.2">
      <c r="A34" s="46" t="s">
        <v>98</v>
      </c>
      <c r="B34" s="46" t="s">
        <v>77</v>
      </c>
      <c r="C34" s="44"/>
      <c r="D34" s="44"/>
      <c r="E34" s="44"/>
      <c r="F34" s="77" t="s">
        <v>75</v>
      </c>
    </row>
    <row r="35" spans="1:6" s="31" customFormat="1" x14ac:dyDescent="0.2">
      <c r="A35" s="46" t="s">
        <v>97</v>
      </c>
      <c r="B35" s="46" t="s">
        <v>99</v>
      </c>
      <c r="C35" s="45"/>
      <c r="D35" s="45"/>
      <c r="E35" s="77" t="s">
        <v>75</v>
      </c>
      <c r="F35" s="45"/>
    </row>
    <row r="36" spans="1:6" s="31" customFormat="1" x14ac:dyDescent="0.2">
      <c r="A36" s="46" t="s">
        <v>56</v>
      </c>
      <c r="B36" s="46" t="s">
        <v>65</v>
      </c>
      <c r="C36" s="44" t="s">
        <v>75</v>
      </c>
      <c r="D36" s="45"/>
      <c r="E36" s="45"/>
      <c r="F36" s="45"/>
    </row>
    <row r="37" spans="1:6" s="31" customFormat="1" x14ac:dyDescent="0.2">
      <c r="A37" s="46" t="s">
        <v>106</v>
      </c>
      <c r="B37" s="46" t="s">
        <v>66</v>
      </c>
      <c r="C37" s="45"/>
      <c r="D37" s="44" t="s">
        <v>75</v>
      </c>
      <c r="E37" s="44" t="s">
        <v>75</v>
      </c>
      <c r="F37" s="45"/>
    </row>
    <row r="38" spans="1:6" s="31" customFormat="1" x14ac:dyDescent="0.2">
      <c r="A38" s="46" t="s">
        <v>53</v>
      </c>
      <c r="B38" s="46" t="s">
        <v>57</v>
      </c>
      <c r="C38" s="45"/>
      <c r="D38" s="45"/>
      <c r="E38" s="45"/>
      <c r="F38" s="45" t="s">
        <v>75</v>
      </c>
    </row>
    <row r="39" spans="1:6" s="31" customFormat="1" x14ac:dyDescent="0.2">
      <c r="A39" s="46" t="s">
        <v>58</v>
      </c>
      <c r="B39" s="46" t="s">
        <v>67</v>
      </c>
      <c r="C39" s="44" t="s">
        <v>75</v>
      </c>
      <c r="D39" s="44" t="s">
        <v>75</v>
      </c>
      <c r="E39" s="44"/>
      <c r="F39" s="45"/>
    </row>
    <row r="40" spans="1:6" s="31" customFormat="1" x14ac:dyDescent="0.2">
      <c r="A40" s="46" t="s">
        <v>59</v>
      </c>
      <c r="B40" s="46" t="s">
        <v>68</v>
      </c>
      <c r="C40" s="44" t="s">
        <v>75</v>
      </c>
      <c r="D40" s="44" t="s">
        <v>75</v>
      </c>
      <c r="E40" s="44"/>
      <c r="F40" s="45"/>
    </row>
    <row r="41" spans="1:6" s="31" customFormat="1" x14ac:dyDescent="0.2">
      <c r="A41" s="46" t="s">
        <v>60</v>
      </c>
      <c r="B41" s="46" t="s">
        <v>69</v>
      </c>
      <c r="C41" s="44" t="s">
        <v>75</v>
      </c>
      <c r="D41" s="44" t="s">
        <v>75</v>
      </c>
      <c r="E41" s="44"/>
      <c r="F41" s="45"/>
    </row>
    <row r="42" spans="1:6" s="31" customFormat="1" x14ac:dyDescent="0.2"/>
    <row r="43" spans="1:6" s="31"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zoomScaleNormal="100" workbookViewId="0">
      <pane xSplit="2" ySplit="9" topLeftCell="C13" activePane="bottomRight" state="frozen"/>
      <selection pane="topRight" activeCell="C1" sqref="C1"/>
      <selection pane="bottomLeft" activeCell="A10" sqref="A10"/>
      <selection pane="bottomRight" activeCell="K29" sqref="K29"/>
    </sheetView>
  </sheetViews>
  <sheetFormatPr defaultColWidth="8.6640625" defaultRowHeight="11.25" x14ac:dyDescent="0.2"/>
  <cols>
    <col min="1" max="1" width="1.6640625" style="53" customWidth="1"/>
    <col min="2" max="2" width="11" style="53" customWidth="1"/>
    <col min="3" max="3" width="13.1640625" style="53" customWidth="1"/>
    <col min="4" max="4" width="13.6640625" style="53" customWidth="1"/>
    <col min="5" max="5" width="13.1640625" style="53" customWidth="1"/>
    <col min="6" max="7" width="15.1640625" style="53" customWidth="1"/>
    <col min="8" max="8" width="13.6640625" style="53" customWidth="1"/>
    <col min="9" max="10" width="13.1640625" style="53" customWidth="1"/>
    <col min="11" max="11" width="13.6640625" style="53" customWidth="1"/>
    <col min="12" max="12" width="5.1640625" style="53" customWidth="1"/>
    <col min="13" max="13" width="8.6640625" style="53" customWidth="1"/>
    <col min="14" max="14" width="14.6640625" style="53" customWidth="1"/>
    <col min="15" max="16384" width="8.6640625" style="53"/>
  </cols>
  <sheetData>
    <row r="1" spans="2:16" s="49" customFormat="1" ht="15.75" x14ac:dyDescent="0.25">
      <c r="B1" s="134" t="s">
        <v>85</v>
      </c>
      <c r="C1" s="134"/>
      <c r="D1" s="134"/>
      <c r="E1" s="134"/>
      <c r="F1" s="134"/>
      <c r="G1" s="134"/>
      <c r="H1" s="134"/>
      <c r="I1" s="134"/>
      <c r="J1" s="134"/>
      <c r="K1" s="134"/>
      <c r="L1" s="134"/>
      <c r="M1" s="134"/>
      <c r="N1" s="134"/>
      <c r="O1" s="134"/>
      <c r="P1" s="134"/>
    </row>
    <row r="2" spans="2:16" s="51" customFormat="1" ht="12.75" x14ac:dyDescent="0.2">
      <c r="B2" s="135" t="s">
        <v>122</v>
      </c>
      <c r="C2" s="135"/>
      <c r="D2" s="135"/>
      <c r="E2" s="135"/>
      <c r="F2" s="135"/>
      <c r="G2" s="135"/>
      <c r="H2" s="135"/>
      <c r="I2" s="135"/>
      <c r="J2" s="135"/>
      <c r="K2" s="135"/>
      <c r="L2" s="135"/>
      <c r="M2" s="135"/>
      <c r="N2" s="135"/>
      <c r="O2" s="135"/>
      <c r="P2" s="135"/>
    </row>
    <row r="3" spans="2:16" s="51" customFormat="1" ht="12.75" x14ac:dyDescent="0.2">
      <c r="B3" s="135"/>
      <c r="C3" s="135"/>
      <c r="D3" s="135"/>
      <c r="E3" s="135"/>
      <c r="F3" s="135"/>
      <c r="G3" s="135"/>
      <c r="H3" s="135"/>
      <c r="I3" s="135"/>
      <c r="J3" s="135"/>
      <c r="K3" s="135"/>
    </row>
    <row r="4" spans="2:16" s="51" customFormat="1" ht="12.75" x14ac:dyDescent="0.2">
      <c r="B4" s="135"/>
      <c r="C4" s="135"/>
      <c r="D4" s="135"/>
      <c r="E4" s="135"/>
      <c r="F4" s="135"/>
      <c r="G4" s="135"/>
      <c r="H4" s="135"/>
      <c r="I4" s="135"/>
      <c r="J4" s="135"/>
      <c r="K4" s="135"/>
    </row>
    <row r="5" spans="2:16" s="49" customFormat="1" ht="30.75" customHeight="1" x14ac:dyDescent="0.25">
      <c r="B5" s="136" t="s">
        <v>82</v>
      </c>
      <c r="C5" s="136"/>
      <c r="D5" s="136"/>
      <c r="E5" s="136"/>
      <c r="F5" s="136"/>
      <c r="G5" s="136"/>
      <c r="H5" s="136"/>
      <c r="I5" s="136"/>
      <c r="J5" s="136"/>
      <c r="K5" s="136"/>
      <c r="N5" s="137" t="s">
        <v>49</v>
      </c>
      <c r="O5" s="137"/>
      <c r="P5" s="137"/>
    </row>
    <row r="6" spans="2:16" ht="12.75" x14ac:dyDescent="0.2">
      <c r="B6" s="52"/>
      <c r="C6" s="52"/>
      <c r="D6" s="52"/>
      <c r="E6" s="52"/>
      <c r="F6" s="52"/>
      <c r="G6" s="52"/>
      <c r="H6" s="52"/>
      <c r="I6" s="52"/>
      <c r="J6" s="52"/>
      <c r="K6" s="52"/>
    </row>
    <row r="7" spans="2:16" ht="12.75" x14ac:dyDescent="0.2">
      <c r="C7" s="51" t="s">
        <v>40</v>
      </c>
      <c r="D7" s="51"/>
      <c r="E7" s="51"/>
      <c r="F7" s="51"/>
      <c r="G7" s="51"/>
      <c r="H7" s="51"/>
      <c r="I7" s="51"/>
      <c r="J7" s="51"/>
      <c r="K7" s="51"/>
    </row>
    <row r="8" spans="2:16" ht="48" customHeight="1" x14ac:dyDescent="0.2">
      <c r="B8" s="54" t="s">
        <v>11</v>
      </c>
      <c r="C8" s="55" t="s">
        <v>16</v>
      </c>
      <c r="D8" s="55" t="s">
        <v>17</v>
      </c>
      <c r="E8" s="55" t="s">
        <v>15</v>
      </c>
      <c r="F8" s="55" t="s">
        <v>19</v>
      </c>
      <c r="G8" s="55" t="s">
        <v>36</v>
      </c>
      <c r="H8" s="56" t="s">
        <v>20</v>
      </c>
      <c r="I8" s="56" t="s">
        <v>130</v>
      </c>
      <c r="J8" s="57" t="s">
        <v>131</v>
      </c>
      <c r="K8" s="58" t="s">
        <v>12</v>
      </c>
      <c r="N8" s="131" t="s">
        <v>51</v>
      </c>
      <c r="O8" s="132"/>
      <c r="P8" s="133"/>
    </row>
    <row r="9" spans="2:16" ht="33.75" x14ac:dyDescent="0.2">
      <c r="K9" s="84"/>
      <c r="L9" s="63"/>
      <c r="M9" s="63"/>
      <c r="N9" s="59" t="s">
        <v>43</v>
      </c>
      <c r="O9" s="59" t="s">
        <v>43</v>
      </c>
      <c r="P9" s="59" t="s">
        <v>47</v>
      </c>
    </row>
    <row r="10" spans="2:16" x14ac:dyDescent="0.2">
      <c r="B10" s="60">
        <v>2000</v>
      </c>
      <c r="C10" s="62">
        <v>28560.847755999999</v>
      </c>
      <c r="D10" s="62">
        <v>31831.905153</v>
      </c>
      <c r="E10" s="62">
        <v>16882.704265</v>
      </c>
      <c r="F10" s="62">
        <v>3870.7601170000003</v>
      </c>
      <c r="G10" s="94" t="s">
        <v>121</v>
      </c>
      <c r="H10" s="62">
        <v>415.14384799999999</v>
      </c>
      <c r="I10" s="62">
        <v>565.75689899999998</v>
      </c>
      <c r="J10" s="62">
        <v>0</v>
      </c>
      <c r="K10" s="62">
        <f t="shared" ref="K10:K32" si="0">SUM(C10:I10)</f>
        <v>82127.118038000015</v>
      </c>
      <c r="L10" s="83"/>
      <c r="M10" s="83"/>
      <c r="N10" s="85"/>
      <c r="O10" s="85"/>
      <c r="P10" s="85"/>
    </row>
    <row r="11" spans="2:16" ht="11.25" customHeight="1" x14ac:dyDescent="0.2">
      <c r="B11" s="60">
        <v>2001</v>
      </c>
      <c r="C11" s="62">
        <v>26779.552199999998</v>
      </c>
      <c r="D11" s="62">
        <v>30391.104390999997</v>
      </c>
      <c r="E11" s="62">
        <v>15917.635517000001</v>
      </c>
      <c r="F11" s="62">
        <v>4007.2133799999997</v>
      </c>
      <c r="G11" s="94" t="s">
        <v>121</v>
      </c>
      <c r="H11" s="62">
        <v>419.117862</v>
      </c>
      <c r="I11" s="62">
        <v>621.17243499999995</v>
      </c>
      <c r="J11" s="62">
        <v>0</v>
      </c>
      <c r="K11" s="62">
        <f t="shared" si="0"/>
        <v>78135.795784999995</v>
      </c>
      <c r="L11" s="83"/>
      <c r="M11" s="83"/>
      <c r="N11" s="85"/>
      <c r="O11" s="85"/>
      <c r="P11" s="85"/>
    </row>
    <row r="12" spans="2:16" x14ac:dyDescent="0.2">
      <c r="B12" s="60">
        <v>2002</v>
      </c>
      <c r="C12" s="62">
        <v>27555.799724</v>
      </c>
      <c r="D12" s="62">
        <v>30943.418393</v>
      </c>
      <c r="E12" s="62">
        <v>14670.090043</v>
      </c>
      <c r="F12" s="62">
        <v>4057.25495</v>
      </c>
      <c r="G12" s="94" t="s">
        <v>121</v>
      </c>
      <c r="H12" s="62">
        <v>400.76414</v>
      </c>
      <c r="I12" s="62">
        <v>818.82629299999996</v>
      </c>
      <c r="J12" s="62">
        <v>0</v>
      </c>
      <c r="K12" s="62">
        <f t="shared" si="0"/>
        <v>78446.153543000008</v>
      </c>
      <c r="L12" s="83"/>
      <c r="M12" s="83"/>
      <c r="N12" s="85"/>
      <c r="O12" s="85"/>
      <c r="P12" s="85"/>
    </row>
    <row r="13" spans="2:16" x14ac:dyDescent="0.2">
      <c r="B13" s="60">
        <v>2003</v>
      </c>
      <c r="C13" s="62">
        <v>28777.489896000003</v>
      </c>
      <c r="D13" s="62">
        <v>31326.036744999998</v>
      </c>
      <c r="E13" s="62">
        <v>14424.584287</v>
      </c>
      <c r="F13" s="62">
        <v>3830.058106</v>
      </c>
      <c r="G13" s="94" t="s">
        <v>121</v>
      </c>
      <c r="H13" s="62">
        <v>407.68261999999999</v>
      </c>
      <c r="I13" s="62">
        <v>662.10851099999991</v>
      </c>
      <c r="J13" s="62">
        <v>0</v>
      </c>
      <c r="K13" s="62">
        <f t="shared" si="0"/>
        <v>79427.960165000011</v>
      </c>
      <c r="L13" s="83"/>
      <c r="M13" s="83"/>
      <c r="N13" s="85"/>
      <c r="O13" s="85"/>
      <c r="P13" s="85"/>
    </row>
    <row r="14" spans="2:16" x14ac:dyDescent="0.2">
      <c r="B14" s="60">
        <v>2004</v>
      </c>
      <c r="C14" s="62">
        <v>29309.641150999996</v>
      </c>
      <c r="D14" s="62">
        <v>32062.491886</v>
      </c>
      <c r="E14" s="62">
        <v>14848.482879000001</v>
      </c>
      <c r="F14" s="62">
        <v>4282.99359</v>
      </c>
      <c r="G14" s="94" t="s">
        <v>121</v>
      </c>
      <c r="H14" s="62">
        <v>414.54856100000001</v>
      </c>
      <c r="I14" s="62">
        <v>579.65735099999995</v>
      </c>
      <c r="J14" s="62">
        <v>0</v>
      </c>
      <c r="K14" s="62">
        <f t="shared" si="0"/>
        <v>81497.815417999998</v>
      </c>
      <c r="L14" s="83"/>
      <c r="M14" s="83"/>
      <c r="N14" s="85"/>
      <c r="O14" s="85"/>
      <c r="P14" s="85"/>
    </row>
    <row r="15" spans="2:16" x14ac:dyDescent="0.2">
      <c r="B15" s="60">
        <v>2005</v>
      </c>
      <c r="C15" s="62">
        <v>29895.517259999997</v>
      </c>
      <c r="D15" s="62">
        <v>32349.394627999998</v>
      </c>
      <c r="E15" s="62">
        <v>15010.792352</v>
      </c>
      <c r="F15" s="62">
        <v>3730.866266</v>
      </c>
      <c r="G15" s="94" t="s">
        <v>121</v>
      </c>
      <c r="H15" s="62">
        <v>422.48545899999999</v>
      </c>
      <c r="I15" s="62">
        <v>503.104241</v>
      </c>
      <c r="J15" s="62">
        <v>0</v>
      </c>
      <c r="K15" s="62">
        <f t="shared" si="0"/>
        <v>81912.160205999986</v>
      </c>
      <c r="L15" s="83"/>
      <c r="M15" s="83"/>
      <c r="N15" s="85"/>
      <c r="O15" s="85"/>
      <c r="P15" s="85"/>
    </row>
    <row r="16" spans="2:16" x14ac:dyDescent="0.2">
      <c r="B16" s="60">
        <v>2006</v>
      </c>
      <c r="C16" s="62">
        <v>31068.224923999998</v>
      </c>
      <c r="D16" s="62">
        <v>33204.151442000002</v>
      </c>
      <c r="E16" s="62">
        <v>15310.66034</v>
      </c>
      <c r="F16" s="62">
        <v>3880.3339369999999</v>
      </c>
      <c r="G16" s="94" t="s">
        <v>121</v>
      </c>
      <c r="H16" s="62">
        <v>427.45785799999999</v>
      </c>
      <c r="I16" s="62">
        <v>509.18661099999997</v>
      </c>
      <c r="J16" s="62">
        <v>0</v>
      </c>
      <c r="K16" s="62">
        <f t="shared" si="0"/>
        <v>84400.015111999994</v>
      </c>
      <c r="L16" s="83"/>
      <c r="M16" s="83"/>
      <c r="N16" s="85"/>
      <c r="O16" s="85"/>
      <c r="P16" s="85"/>
    </row>
    <row r="17" spans="2:16" x14ac:dyDescent="0.2">
      <c r="B17" s="60">
        <v>2007</v>
      </c>
      <c r="C17" s="62">
        <v>30718.745954999999</v>
      </c>
      <c r="D17" s="62">
        <v>33670.246938999997</v>
      </c>
      <c r="E17" s="62">
        <v>15531.065425000001</v>
      </c>
      <c r="F17" s="62">
        <v>5190.3168340000002</v>
      </c>
      <c r="G17" s="94" t="s">
        <v>121</v>
      </c>
      <c r="H17" s="62">
        <v>432.38111599999996</v>
      </c>
      <c r="I17" s="62">
        <v>536.13521700000001</v>
      </c>
      <c r="J17" s="62">
        <v>0</v>
      </c>
      <c r="K17" s="62">
        <f t="shared" si="0"/>
        <v>86078.891486000008</v>
      </c>
      <c r="L17" s="83"/>
      <c r="M17" s="83"/>
      <c r="N17" s="85"/>
      <c r="O17" s="85"/>
      <c r="P17" s="85"/>
    </row>
    <row r="18" spans="2:16" ht="11.25" customHeight="1" x14ac:dyDescent="0.2">
      <c r="B18" s="60">
        <v>2008</v>
      </c>
      <c r="C18" s="62">
        <v>31080.238359999999</v>
      </c>
      <c r="D18" s="62">
        <v>33535.583202000002</v>
      </c>
      <c r="E18" s="62">
        <v>16020.721974</v>
      </c>
      <c r="F18" s="62">
        <v>5581.7499779999998</v>
      </c>
      <c r="G18" s="94" t="s">
        <v>121</v>
      </c>
      <c r="H18" s="62">
        <v>438.98409900000001</v>
      </c>
      <c r="I18" s="62">
        <v>547.22295599999995</v>
      </c>
      <c r="J18" s="62">
        <v>0</v>
      </c>
      <c r="K18" s="62">
        <f t="shared" si="0"/>
        <v>87204.500568999982</v>
      </c>
      <c r="L18" s="83"/>
      <c r="M18" s="83"/>
      <c r="N18" s="85"/>
      <c r="O18" s="85"/>
      <c r="P18" s="85"/>
    </row>
    <row r="19" spans="2:16" x14ac:dyDescent="0.2">
      <c r="B19" s="60">
        <v>2009</v>
      </c>
      <c r="C19" s="62">
        <v>31274.254852000002</v>
      </c>
      <c r="D19" s="62">
        <v>33029.402071999997</v>
      </c>
      <c r="E19" s="62">
        <v>14629.727628000001</v>
      </c>
      <c r="F19" s="62">
        <v>5816.3761560000003</v>
      </c>
      <c r="G19" s="94" t="s">
        <v>121</v>
      </c>
      <c r="H19" s="62">
        <v>445.20478700000001</v>
      </c>
      <c r="I19" s="62">
        <v>510.24981300000002</v>
      </c>
      <c r="J19" s="62">
        <v>0</v>
      </c>
      <c r="K19" s="62">
        <f t="shared" si="0"/>
        <v>85705.215307999999</v>
      </c>
      <c r="L19" s="83"/>
      <c r="M19" s="83"/>
      <c r="N19" s="85"/>
      <c r="O19" s="85"/>
      <c r="P19" s="85"/>
    </row>
    <row r="20" spans="2:16" x14ac:dyDescent="0.2">
      <c r="B20" s="60">
        <v>2010</v>
      </c>
      <c r="C20" s="62">
        <v>30831.745612999999</v>
      </c>
      <c r="D20" s="62">
        <v>32859.826653999997</v>
      </c>
      <c r="E20" s="62">
        <v>14449.704451</v>
      </c>
      <c r="F20" s="62">
        <v>5018.9883729999992</v>
      </c>
      <c r="G20" s="94" t="s">
        <v>121</v>
      </c>
      <c r="H20" s="62">
        <v>447.520287</v>
      </c>
      <c r="I20" s="62">
        <v>528.41306699999996</v>
      </c>
      <c r="J20" s="62">
        <v>0.1095</v>
      </c>
      <c r="K20" s="62">
        <f t="shared" si="0"/>
        <v>84136.198445000002</v>
      </c>
      <c r="L20" s="83"/>
      <c r="M20" s="83"/>
      <c r="N20" s="85"/>
      <c r="O20" s="85"/>
      <c r="P20" s="85"/>
    </row>
    <row r="21" spans="2:16" x14ac:dyDescent="0.2">
      <c r="B21" s="60">
        <v>2011</v>
      </c>
      <c r="C21" s="62">
        <v>30943.847427000001</v>
      </c>
      <c r="D21" s="62">
        <v>32863.012434000004</v>
      </c>
      <c r="E21" s="62">
        <v>14468.182585999999</v>
      </c>
      <c r="F21" s="62">
        <v>4733.1410040000001</v>
      </c>
      <c r="G21" s="94" t="s">
        <v>121</v>
      </c>
      <c r="H21" s="62">
        <v>438.42433899999997</v>
      </c>
      <c r="I21" s="62">
        <v>607.29854799999998</v>
      </c>
      <c r="J21" s="62">
        <v>6.5961099999999995</v>
      </c>
      <c r="K21" s="62">
        <f t="shared" si="0"/>
        <v>84053.906338000015</v>
      </c>
      <c r="L21" s="83"/>
      <c r="M21" s="83"/>
      <c r="N21" s="85"/>
      <c r="O21" s="85"/>
      <c r="P21" s="85"/>
    </row>
    <row r="22" spans="2:16" x14ac:dyDescent="0.2">
      <c r="B22" s="60">
        <v>2012</v>
      </c>
      <c r="C22" s="62">
        <v>31123.499374999999</v>
      </c>
      <c r="D22" s="62">
        <v>32629.175170999999</v>
      </c>
      <c r="E22" s="62">
        <v>15503.72898</v>
      </c>
      <c r="F22" s="62">
        <v>6161.8579680000003</v>
      </c>
      <c r="G22" s="94" t="s">
        <v>121</v>
      </c>
      <c r="H22" s="62">
        <v>432.01786300000003</v>
      </c>
      <c r="I22" s="62">
        <v>691.49725899999999</v>
      </c>
      <c r="J22" s="62">
        <v>28.324484999999999</v>
      </c>
      <c r="K22" s="62">
        <f t="shared" si="0"/>
        <v>86541.776615999988</v>
      </c>
      <c r="L22" s="83"/>
      <c r="M22" s="83"/>
      <c r="N22" s="85"/>
      <c r="O22" s="85"/>
      <c r="P22" s="85"/>
    </row>
    <row r="23" spans="2:16" x14ac:dyDescent="0.2">
      <c r="B23" s="60">
        <v>2013</v>
      </c>
      <c r="C23" s="62">
        <v>30786.390511999998</v>
      </c>
      <c r="D23" s="62">
        <v>32698.074647000001</v>
      </c>
      <c r="E23" s="62">
        <v>15125.932382999999</v>
      </c>
      <c r="F23" s="62">
        <v>7085.2251919999999</v>
      </c>
      <c r="G23" s="94" t="s">
        <v>121</v>
      </c>
      <c r="H23" s="62">
        <v>418.37296600000002</v>
      </c>
      <c r="I23" s="62">
        <v>669.62840400000005</v>
      </c>
      <c r="J23" s="62">
        <v>79.496504999999999</v>
      </c>
      <c r="K23" s="62">
        <f t="shared" si="0"/>
        <v>86783.624103999988</v>
      </c>
      <c r="L23" s="83"/>
      <c r="M23" s="83"/>
      <c r="N23" s="85"/>
      <c r="O23" s="85"/>
      <c r="P23" s="85"/>
    </row>
    <row r="24" spans="2:16" x14ac:dyDescent="0.2">
      <c r="B24" s="60">
        <v>2014</v>
      </c>
      <c r="C24" s="62">
        <v>29823.126179999999</v>
      </c>
      <c r="D24" s="62">
        <v>32604.832974000001</v>
      </c>
      <c r="E24" s="62">
        <v>15621.230435000001</v>
      </c>
      <c r="F24" s="62">
        <v>7577.617894</v>
      </c>
      <c r="G24" s="94" t="s">
        <v>121</v>
      </c>
      <c r="H24" s="62">
        <v>397.17245899999995</v>
      </c>
      <c r="I24" s="62">
        <v>686.07603599999993</v>
      </c>
      <c r="J24" s="62">
        <v>165.20684000000003</v>
      </c>
      <c r="K24" s="62">
        <f t="shared" si="0"/>
        <v>86710.055977999989</v>
      </c>
      <c r="L24" s="83"/>
      <c r="M24" s="83"/>
      <c r="N24" s="85"/>
      <c r="O24" s="85"/>
      <c r="P24" s="85"/>
    </row>
    <row r="25" spans="2:16" x14ac:dyDescent="0.2">
      <c r="B25" s="60">
        <v>2015</v>
      </c>
      <c r="C25" s="62">
        <v>29165.728984999998</v>
      </c>
      <c r="D25" s="62">
        <v>32091.245894</v>
      </c>
      <c r="E25" s="62">
        <v>15811.273494000001</v>
      </c>
      <c r="F25" s="62">
        <v>7660.9528140000002</v>
      </c>
      <c r="G25" s="94" t="s">
        <v>121</v>
      </c>
      <c r="H25" s="62">
        <v>372.36109999999996</v>
      </c>
      <c r="I25" s="62">
        <v>705.15586199999996</v>
      </c>
      <c r="J25" s="62">
        <v>257.509345</v>
      </c>
      <c r="K25" s="62">
        <f t="shared" si="0"/>
        <v>85806.718149000008</v>
      </c>
      <c r="L25" s="83"/>
      <c r="M25" s="83"/>
      <c r="N25" s="85"/>
      <c r="O25" s="85"/>
      <c r="P25" s="85"/>
    </row>
    <row r="26" spans="2:16" x14ac:dyDescent="0.2">
      <c r="B26" s="60">
        <v>2016</v>
      </c>
      <c r="C26" s="62">
        <v>28625.005153000002</v>
      </c>
      <c r="D26" s="62">
        <v>31586.644272000001</v>
      </c>
      <c r="E26" s="62">
        <v>15439.652806</v>
      </c>
      <c r="F26" s="62">
        <v>6710.1103720000001</v>
      </c>
      <c r="G26" s="94" t="s">
        <v>121</v>
      </c>
      <c r="H26" s="62">
        <v>355.27659399999999</v>
      </c>
      <c r="I26" s="62">
        <v>690.82441199999994</v>
      </c>
      <c r="J26" s="62">
        <v>353.67182316730208</v>
      </c>
      <c r="K26" s="62">
        <f t="shared" si="0"/>
        <v>83407.513609000001</v>
      </c>
      <c r="L26" s="83"/>
      <c r="M26" s="83"/>
      <c r="N26" s="85"/>
      <c r="O26" s="85"/>
      <c r="P26" s="85"/>
    </row>
    <row r="27" spans="2:16" x14ac:dyDescent="0.2">
      <c r="B27" s="60">
        <v>2017</v>
      </c>
      <c r="C27" s="106"/>
      <c r="D27" s="106"/>
      <c r="E27" s="106"/>
      <c r="F27" s="106"/>
      <c r="G27" s="107"/>
      <c r="H27" s="106"/>
      <c r="I27" s="106"/>
      <c r="J27" s="106"/>
      <c r="K27" s="106"/>
      <c r="N27" s="60"/>
      <c r="O27" s="60"/>
      <c r="P27" s="60"/>
    </row>
    <row r="28" spans="2:16" x14ac:dyDescent="0.2">
      <c r="B28" s="60">
        <v>2018</v>
      </c>
      <c r="C28" s="106"/>
      <c r="D28" s="106"/>
      <c r="E28" s="106"/>
      <c r="F28" s="106"/>
      <c r="G28" s="107"/>
      <c r="H28" s="106"/>
      <c r="I28" s="106"/>
      <c r="J28" s="106"/>
      <c r="K28" s="106"/>
      <c r="N28" s="60"/>
      <c r="O28" s="60"/>
      <c r="P28" s="60"/>
    </row>
    <row r="29" spans="2:16" x14ac:dyDescent="0.2">
      <c r="B29" s="60">
        <v>2019</v>
      </c>
      <c r="C29" s="106"/>
      <c r="D29" s="106"/>
      <c r="E29" s="106"/>
      <c r="F29" s="106"/>
      <c r="G29" s="107"/>
      <c r="H29" s="106"/>
      <c r="I29" s="106"/>
      <c r="J29" s="106"/>
      <c r="K29" s="106"/>
      <c r="N29" s="60"/>
      <c r="O29" s="60"/>
      <c r="P29" s="60"/>
    </row>
    <row r="30" spans="2:16" x14ac:dyDescent="0.2">
      <c r="B30" s="60">
        <v>2020</v>
      </c>
      <c r="C30" s="61">
        <v>26911.339680973037</v>
      </c>
      <c r="D30" s="61">
        <v>30146.379257304878</v>
      </c>
      <c r="E30" s="61">
        <v>15480.17069387558</v>
      </c>
      <c r="F30" s="61">
        <v>6317.5214654635993</v>
      </c>
      <c r="G30" s="95" t="s">
        <v>121</v>
      </c>
      <c r="H30" s="61">
        <v>290.8567491980163</v>
      </c>
      <c r="I30" s="61">
        <v>680</v>
      </c>
      <c r="J30" s="61">
        <v>689.13620000000003</v>
      </c>
      <c r="K30" s="62">
        <f t="shared" si="0"/>
        <v>79826.267846815113</v>
      </c>
      <c r="N30" s="60"/>
      <c r="O30" s="60"/>
      <c r="P30" s="60"/>
    </row>
    <row r="31" spans="2:16" x14ac:dyDescent="0.2">
      <c r="B31" s="60">
        <v>2021</v>
      </c>
      <c r="C31" s="61">
        <v>26799.43773821578</v>
      </c>
      <c r="D31" s="61">
        <v>30006.900166823027</v>
      </c>
      <c r="E31" s="61">
        <v>15446.583851872454</v>
      </c>
      <c r="F31" s="61">
        <v>6553.3608043334443</v>
      </c>
      <c r="G31" s="95" t="s">
        <v>121</v>
      </c>
      <c r="H31" s="61">
        <v>283.55329482057505</v>
      </c>
      <c r="I31" s="61">
        <v>680</v>
      </c>
      <c r="J31" s="61">
        <v>842.43420000000003</v>
      </c>
      <c r="K31" s="62">
        <f t="shared" si="0"/>
        <v>79769.83585606527</v>
      </c>
      <c r="N31" s="60"/>
      <c r="O31" s="60"/>
      <c r="P31" s="60"/>
    </row>
    <row r="32" spans="2:16" x14ac:dyDescent="0.2">
      <c r="B32" s="60">
        <v>2022</v>
      </c>
      <c r="C32" s="61">
        <v>26824.089180083916</v>
      </c>
      <c r="D32" s="61">
        <v>29900.119191309852</v>
      </c>
      <c r="E32" s="61">
        <v>15486.554952457547</v>
      </c>
      <c r="F32" s="61">
        <v>6724.5394427725005</v>
      </c>
      <c r="G32" s="95" t="s">
        <v>121</v>
      </c>
      <c r="H32" s="61">
        <v>276.76449665975616</v>
      </c>
      <c r="I32" s="61">
        <v>680</v>
      </c>
      <c r="J32" s="61">
        <v>1013.6929</v>
      </c>
      <c r="K32" s="62">
        <f t="shared" si="0"/>
        <v>79892.067263283563</v>
      </c>
      <c r="N32" s="60"/>
      <c r="O32" s="60"/>
      <c r="P32" s="60"/>
    </row>
    <row r="33" spans="2:16" x14ac:dyDescent="0.2">
      <c r="B33" s="60">
        <v>2023</v>
      </c>
      <c r="C33" s="61">
        <v>26932.004258052006</v>
      </c>
      <c r="D33" s="61">
        <v>29757.119472431601</v>
      </c>
      <c r="E33" s="61">
        <v>15576.670670457175</v>
      </c>
      <c r="F33" s="61">
        <v>6970.4767256098366</v>
      </c>
      <c r="G33" s="95" t="s">
        <v>121</v>
      </c>
      <c r="H33" s="61">
        <v>269.78785222041409</v>
      </c>
      <c r="I33" s="61">
        <v>680</v>
      </c>
      <c r="J33" s="61">
        <v>1224.4898000000001</v>
      </c>
      <c r="K33" s="62">
        <f t="shared" ref="K33:K38" si="1">SUM(C33:I33)</f>
        <v>80186.058978771034</v>
      </c>
      <c r="N33" s="60"/>
      <c r="O33" s="60"/>
      <c r="P33" s="60"/>
    </row>
    <row r="34" spans="2:16" x14ac:dyDescent="0.2">
      <c r="B34" s="60">
        <v>2024</v>
      </c>
      <c r="C34" s="61">
        <v>27084.924179921851</v>
      </c>
      <c r="D34" s="61">
        <v>29627.435728452005</v>
      </c>
      <c r="E34" s="61">
        <v>15662.142029611767</v>
      </c>
      <c r="F34" s="61">
        <v>7109.710721792846</v>
      </c>
      <c r="G34" s="95" t="s">
        <v>121</v>
      </c>
      <c r="H34" s="61">
        <v>263.32806843763694</v>
      </c>
      <c r="I34" s="61">
        <v>680</v>
      </c>
      <c r="J34" s="61">
        <v>1480.8688999999999</v>
      </c>
      <c r="K34" s="62">
        <f t="shared" si="1"/>
        <v>80427.540728216103</v>
      </c>
      <c r="N34" s="60"/>
      <c r="O34" s="60"/>
      <c r="P34" s="60"/>
    </row>
    <row r="35" spans="2:16" s="63" customFormat="1" x14ac:dyDescent="0.2">
      <c r="B35" s="60">
        <v>2025</v>
      </c>
      <c r="C35" s="61">
        <v>27297.21820506523</v>
      </c>
      <c r="D35" s="61">
        <v>29544.532637481701</v>
      </c>
      <c r="E35" s="61">
        <v>15734.25898493151</v>
      </c>
      <c r="F35" s="61">
        <v>7395.0468517861636</v>
      </c>
      <c r="G35" s="95" t="s">
        <v>121</v>
      </c>
      <c r="H35" s="61">
        <v>256.93041903287474</v>
      </c>
      <c r="I35" s="61">
        <v>680</v>
      </c>
      <c r="J35" s="61">
        <v>1778.4147</v>
      </c>
      <c r="K35" s="62">
        <f t="shared" si="1"/>
        <v>80907.987098297468</v>
      </c>
      <c r="L35" s="53"/>
      <c r="M35" s="53"/>
      <c r="N35" s="60"/>
      <c r="O35" s="60"/>
      <c r="P35" s="60"/>
    </row>
    <row r="36" spans="2:16" x14ac:dyDescent="0.2">
      <c r="B36" s="60">
        <v>2026</v>
      </c>
      <c r="C36" s="61">
        <v>27671.567065272284</v>
      </c>
      <c r="D36" s="61">
        <v>29508.259316473424</v>
      </c>
      <c r="E36" s="61">
        <v>15803.706365841419</v>
      </c>
      <c r="F36" s="61">
        <v>7680.944120708361</v>
      </c>
      <c r="G36" s="95" t="s">
        <v>121</v>
      </c>
      <c r="H36" s="61">
        <v>251.72586883342657</v>
      </c>
      <c r="I36" s="61">
        <v>680</v>
      </c>
      <c r="J36" s="61">
        <v>2146.5837000000001</v>
      </c>
      <c r="K36" s="62">
        <f t="shared" si="1"/>
        <v>81596.202737128915</v>
      </c>
      <c r="N36" s="60"/>
      <c r="O36" s="60"/>
      <c r="P36" s="60"/>
    </row>
    <row r="37" spans="2:16" x14ac:dyDescent="0.2">
      <c r="B37" s="60">
        <v>2027</v>
      </c>
      <c r="C37" s="61">
        <v>28182.771908850038</v>
      </c>
      <c r="D37" s="61">
        <v>29485.284285897604</v>
      </c>
      <c r="E37" s="61">
        <v>15878.114658928103</v>
      </c>
      <c r="F37" s="61">
        <v>7972.6221376583253</v>
      </c>
      <c r="G37" s="95" t="s">
        <v>121</v>
      </c>
      <c r="H37" s="61">
        <v>247.09789069966143</v>
      </c>
      <c r="I37" s="61">
        <v>680</v>
      </c>
      <c r="J37" s="61">
        <v>2584.5288</v>
      </c>
      <c r="K37" s="62">
        <f t="shared" si="1"/>
        <v>82445.890882033724</v>
      </c>
      <c r="N37" s="60"/>
      <c r="O37" s="60"/>
      <c r="P37" s="60"/>
    </row>
    <row r="38" spans="2:16" x14ac:dyDescent="0.2">
      <c r="B38" s="60">
        <v>2028</v>
      </c>
      <c r="C38" s="61">
        <v>28790.029276439698</v>
      </c>
      <c r="D38" s="61">
        <v>29460.413765340734</v>
      </c>
      <c r="E38" s="61">
        <v>15958.262825997383</v>
      </c>
      <c r="F38" s="61">
        <v>8254.4825619611911</v>
      </c>
      <c r="G38" s="95" t="s">
        <v>121</v>
      </c>
      <c r="H38" s="61">
        <v>247.38211373348702</v>
      </c>
      <c r="I38" s="61">
        <v>680</v>
      </c>
      <c r="J38" s="61">
        <v>3127.2561000000001</v>
      </c>
      <c r="K38" s="62">
        <f t="shared" si="1"/>
        <v>83390.570543472495</v>
      </c>
      <c r="N38" s="60"/>
      <c r="O38" s="60"/>
      <c r="P38" s="60"/>
    </row>
    <row r="40" spans="2:16" x14ac:dyDescent="0.2">
      <c r="B40" s="108"/>
      <c r="C40" s="53" t="s">
        <v>123</v>
      </c>
    </row>
    <row r="42" spans="2:16" x14ac:dyDescent="0.2">
      <c r="C42" s="53" t="s">
        <v>124</v>
      </c>
    </row>
    <row r="43" spans="2:16" x14ac:dyDescent="0.2">
      <c r="C43" s="53" t="s">
        <v>132</v>
      </c>
    </row>
    <row r="44" spans="2:16" x14ac:dyDescent="0.2">
      <c r="C44" s="53" t="s">
        <v>134</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
  <sheetViews>
    <sheetView showGridLines="0" zoomScaleNormal="100" workbookViewId="0">
      <pane xSplit="2" ySplit="9" topLeftCell="C13" activePane="bottomRight" state="frozen"/>
      <selection pane="topRight" activeCell="C1" sqref="C1"/>
      <selection pane="bottomLeft" activeCell="A10" sqref="A10"/>
      <selection pane="bottomRight" activeCell="K30" sqref="K30"/>
    </sheetView>
  </sheetViews>
  <sheetFormatPr defaultColWidth="8.6640625" defaultRowHeight="11.25" x14ac:dyDescent="0.2"/>
  <cols>
    <col min="1" max="1" width="1.6640625" style="53" customWidth="1"/>
    <col min="2" max="2" width="11" style="53" customWidth="1"/>
    <col min="3" max="3" width="13.1640625" style="53" customWidth="1"/>
    <col min="4" max="4" width="13.6640625" style="53" customWidth="1"/>
    <col min="5" max="5" width="13.1640625" style="53" customWidth="1"/>
    <col min="6" max="7" width="15.1640625" style="53" customWidth="1"/>
    <col min="8" max="8" width="13.6640625" style="53" customWidth="1"/>
    <col min="9" max="10" width="13.1640625" style="53" customWidth="1"/>
    <col min="11" max="11" width="13.6640625" style="53" customWidth="1"/>
    <col min="12" max="12" width="5.1640625" style="53" customWidth="1"/>
    <col min="13" max="13" width="8.6640625" style="53" customWidth="1"/>
    <col min="14" max="14" width="14.6640625" style="53" customWidth="1"/>
    <col min="15" max="16384" width="8.6640625" style="53"/>
  </cols>
  <sheetData>
    <row r="1" spans="2:16" s="49" customFormat="1" ht="15.75" x14ac:dyDescent="0.25">
      <c r="B1" s="134" t="s">
        <v>84</v>
      </c>
      <c r="C1" s="134"/>
      <c r="D1" s="134"/>
      <c r="E1" s="134"/>
      <c r="F1" s="134"/>
      <c r="G1" s="134"/>
      <c r="H1" s="134"/>
      <c r="I1" s="134"/>
      <c r="J1" s="134"/>
      <c r="K1" s="134"/>
      <c r="L1" s="134"/>
      <c r="M1" s="134"/>
      <c r="N1" s="134"/>
      <c r="O1" s="134"/>
      <c r="P1" s="134"/>
    </row>
    <row r="2" spans="2:16" s="51" customFormat="1" ht="12.75" x14ac:dyDescent="0.2">
      <c r="B2" s="135" t="str">
        <f>'Form 1.1a'!B2:P2</f>
        <v>Pacific Gas and Electric Company</v>
      </c>
      <c r="C2" s="135"/>
      <c r="D2" s="135"/>
      <c r="E2" s="135"/>
      <c r="F2" s="135"/>
      <c r="G2" s="135"/>
      <c r="H2" s="135"/>
      <c r="I2" s="135"/>
      <c r="J2" s="135"/>
      <c r="K2" s="135"/>
      <c r="L2" s="135"/>
      <c r="M2" s="135"/>
      <c r="N2" s="135"/>
      <c r="O2" s="135"/>
      <c r="P2" s="135"/>
    </row>
    <row r="3" spans="2:16" s="51" customFormat="1" ht="12.75" x14ac:dyDescent="0.2">
      <c r="B3" s="135"/>
      <c r="C3" s="135"/>
      <c r="D3" s="135"/>
      <c r="E3" s="135"/>
      <c r="F3" s="135"/>
      <c r="G3" s="135"/>
      <c r="H3" s="135"/>
      <c r="I3" s="135"/>
      <c r="J3" s="135"/>
      <c r="K3" s="135"/>
    </row>
    <row r="4" spans="2:16" s="51" customFormat="1" ht="12.75" x14ac:dyDescent="0.2">
      <c r="B4" s="135"/>
      <c r="C4" s="135"/>
      <c r="D4" s="135"/>
      <c r="E4" s="135"/>
      <c r="F4" s="135"/>
      <c r="G4" s="135"/>
      <c r="H4" s="135"/>
      <c r="I4" s="135"/>
      <c r="J4" s="135"/>
      <c r="K4" s="135"/>
    </row>
    <row r="5" spans="2:16" s="49" customFormat="1" ht="30.75" customHeight="1" x14ac:dyDescent="0.25">
      <c r="B5" s="136" t="s">
        <v>141</v>
      </c>
      <c r="C5" s="136"/>
      <c r="D5" s="136"/>
      <c r="E5" s="136"/>
      <c r="F5" s="136"/>
      <c r="G5" s="136"/>
      <c r="H5" s="136"/>
      <c r="I5" s="136"/>
      <c r="J5" s="136"/>
      <c r="K5" s="136"/>
      <c r="N5" s="137" t="s">
        <v>49</v>
      </c>
      <c r="O5" s="137"/>
      <c r="P5" s="137"/>
    </row>
    <row r="6" spans="2:16" ht="12.75" x14ac:dyDescent="0.2">
      <c r="B6" s="52"/>
      <c r="C6" s="52"/>
      <c r="D6" s="52"/>
      <c r="E6" s="52"/>
      <c r="F6" s="52"/>
      <c r="G6" s="52"/>
      <c r="H6" s="52"/>
      <c r="I6" s="52"/>
      <c r="J6" s="52"/>
      <c r="K6" s="52"/>
    </row>
    <row r="7" spans="2:16" ht="12.75" x14ac:dyDescent="0.2">
      <c r="C7" s="51" t="s">
        <v>40</v>
      </c>
      <c r="D7" s="51"/>
      <c r="E7" s="51"/>
      <c r="F7" s="51"/>
      <c r="G7" s="51"/>
      <c r="H7" s="51"/>
      <c r="I7" s="51"/>
      <c r="J7" s="51"/>
      <c r="K7" s="51"/>
    </row>
    <row r="8" spans="2:16" ht="48" customHeight="1" x14ac:dyDescent="0.2">
      <c r="B8" s="54" t="s">
        <v>11</v>
      </c>
      <c r="C8" s="55" t="s">
        <v>16</v>
      </c>
      <c r="D8" s="55" t="s">
        <v>126</v>
      </c>
      <c r="E8" s="55"/>
      <c r="F8" s="55"/>
      <c r="G8" s="55"/>
      <c r="H8" s="56"/>
      <c r="I8" s="56"/>
      <c r="J8" s="57"/>
      <c r="K8" s="58" t="s">
        <v>12</v>
      </c>
      <c r="N8" s="131" t="s">
        <v>51</v>
      </c>
      <c r="O8" s="132"/>
      <c r="P8" s="133"/>
    </row>
    <row r="9" spans="2:16" ht="33.75" x14ac:dyDescent="0.2">
      <c r="N9" s="59" t="s">
        <v>43</v>
      </c>
      <c r="O9" s="59" t="s">
        <v>43</v>
      </c>
      <c r="P9" s="59" t="s">
        <v>47</v>
      </c>
    </row>
    <row r="10" spans="2:16" x14ac:dyDescent="0.2">
      <c r="B10" s="60">
        <v>2000</v>
      </c>
      <c r="C10" s="62">
        <v>28089.137393999998</v>
      </c>
      <c r="D10" s="62">
        <v>44267.922122999997</v>
      </c>
      <c r="E10" s="62"/>
      <c r="F10" s="62"/>
      <c r="G10" s="62"/>
      <c r="H10" s="62"/>
      <c r="I10" s="62"/>
      <c r="J10" s="62"/>
      <c r="K10" s="62">
        <f t="shared" ref="K10:K33" si="0">SUM(C10:I10)</f>
        <v>72357.059516999987</v>
      </c>
      <c r="L10" s="83"/>
      <c r="M10" s="83"/>
      <c r="N10" s="85"/>
      <c r="O10" s="85"/>
      <c r="P10" s="85"/>
    </row>
    <row r="11" spans="2:16" ht="11.25" customHeight="1" x14ac:dyDescent="0.2">
      <c r="B11" s="60">
        <v>2001</v>
      </c>
      <c r="C11" s="62">
        <v>26595.195008999999</v>
      </c>
      <c r="D11" s="62">
        <v>47401.129469000007</v>
      </c>
      <c r="E11" s="62"/>
      <c r="F11" s="62"/>
      <c r="G11" s="62"/>
      <c r="H11" s="62"/>
      <c r="I11" s="62"/>
      <c r="J11" s="62"/>
      <c r="K11" s="62">
        <f t="shared" si="0"/>
        <v>73996.32447800001</v>
      </c>
      <c r="L11" s="83"/>
      <c r="M11" s="83"/>
      <c r="N11" s="85"/>
      <c r="O11" s="85"/>
      <c r="P11" s="85"/>
    </row>
    <row r="12" spans="2:16" x14ac:dyDescent="0.2">
      <c r="B12" s="60">
        <v>2002</v>
      </c>
      <c r="C12" s="62">
        <v>27448.687710999999</v>
      </c>
      <c r="D12" s="62">
        <v>42424.655440000002</v>
      </c>
      <c r="E12" s="62"/>
      <c r="F12" s="62"/>
      <c r="G12" s="62"/>
      <c r="H12" s="62"/>
      <c r="I12" s="62"/>
      <c r="J12" s="62"/>
      <c r="K12" s="62">
        <f t="shared" si="0"/>
        <v>69873.343151000008</v>
      </c>
      <c r="L12" s="83"/>
      <c r="M12" s="83"/>
      <c r="N12" s="85"/>
      <c r="O12" s="85"/>
      <c r="P12" s="85"/>
    </row>
    <row r="13" spans="2:16" x14ac:dyDescent="0.2">
      <c r="B13" s="60">
        <v>2003</v>
      </c>
      <c r="C13" s="62">
        <v>28681.548994000001</v>
      </c>
      <c r="D13" s="62">
        <v>41923.105482999999</v>
      </c>
      <c r="E13" s="62"/>
      <c r="F13" s="62"/>
      <c r="G13" s="62"/>
      <c r="H13" s="62"/>
      <c r="I13" s="62"/>
      <c r="J13" s="62"/>
      <c r="K13" s="62">
        <f t="shared" si="0"/>
        <v>70604.654477000004</v>
      </c>
      <c r="L13" s="83"/>
      <c r="M13" s="83"/>
      <c r="N13" s="85"/>
      <c r="O13" s="85"/>
      <c r="P13" s="85"/>
    </row>
    <row r="14" spans="2:16" x14ac:dyDescent="0.2">
      <c r="B14" s="60">
        <v>2004</v>
      </c>
      <c r="C14" s="62">
        <v>29226.027929</v>
      </c>
      <c r="D14" s="62">
        <v>42754.594024999999</v>
      </c>
      <c r="E14" s="62"/>
      <c r="F14" s="62"/>
      <c r="G14" s="62"/>
      <c r="H14" s="62"/>
      <c r="I14" s="62"/>
      <c r="J14" s="62"/>
      <c r="K14" s="62">
        <f t="shared" si="0"/>
        <v>71980.621954000002</v>
      </c>
      <c r="L14" s="83"/>
      <c r="M14" s="83"/>
      <c r="N14" s="85"/>
      <c r="O14" s="85"/>
      <c r="P14" s="85"/>
    </row>
    <row r="15" spans="2:16" x14ac:dyDescent="0.2">
      <c r="B15" s="60">
        <v>2005</v>
      </c>
      <c r="C15" s="62">
        <v>29827.236832999999</v>
      </c>
      <c r="D15" s="62">
        <v>42901.208046</v>
      </c>
      <c r="E15" s="62"/>
      <c r="F15" s="62"/>
      <c r="G15" s="62"/>
      <c r="H15" s="62"/>
      <c r="I15" s="62"/>
      <c r="J15" s="62"/>
      <c r="K15" s="62">
        <f t="shared" si="0"/>
        <v>72728.444879000002</v>
      </c>
      <c r="L15" s="83"/>
      <c r="M15" s="83"/>
      <c r="N15" s="85"/>
      <c r="O15" s="85"/>
      <c r="P15" s="85"/>
    </row>
    <row r="16" spans="2:16" x14ac:dyDescent="0.2">
      <c r="B16" s="60">
        <v>2006</v>
      </c>
      <c r="C16" s="62">
        <v>31012.443798999997</v>
      </c>
      <c r="D16" s="62">
        <v>45559.462620000006</v>
      </c>
      <c r="E16" s="62"/>
      <c r="F16" s="62"/>
      <c r="G16" s="62"/>
      <c r="H16" s="62"/>
      <c r="I16" s="62"/>
      <c r="J16" s="62"/>
      <c r="K16" s="62">
        <f t="shared" si="0"/>
        <v>76571.906419000006</v>
      </c>
      <c r="L16" s="83"/>
      <c r="M16" s="83"/>
      <c r="N16" s="85"/>
      <c r="O16" s="85"/>
      <c r="P16" s="85"/>
    </row>
    <row r="17" spans="2:16" x14ac:dyDescent="0.2">
      <c r="B17" s="60">
        <v>2007</v>
      </c>
      <c r="C17" s="62">
        <v>30670.985407999997</v>
      </c>
      <c r="D17" s="62">
        <v>48433.418157999993</v>
      </c>
      <c r="E17" s="62"/>
      <c r="F17" s="62"/>
      <c r="G17" s="62"/>
      <c r="H17" s="62"/>
      <c r="I17" s="62"/>
      <c r="J17" s="62"/>
      <c r="K17" s="62">
        <f t="shared" si="0"/>
        <v>79104.403565999994</v>
      </c>
      <c r="L17" s="83"/>
      <c r="M17" s="83"/>
      <c r="N17" s="85"/>
      <c r="O17" s="85"/>
      <c r="P17" s="85"/>
    </row>
    <row r="18" spans="2:16" ht="11.25" customHeight="1" x14ac:dyDescent="0.2">
      <c r="B18" s="60">
        <v>2008</v>
      </c>
      <c r="C18" s="62">
        <v>31041.391244999999</v>
      </c>
      <c r="D18" s="62">
        <v>49705.231304000001</v>
      </c>
      <c r="E18" s="62"/>
      <c r="F18" s="62"/>
      <c r="G18" s="62"/>
      <c r="H18" s="62"/>
      <c r="I18" s="62"/>
      <c r="J18" s="62"/>
      <c r="K18" s="62">
        <f t="shared" si="0"/>
        <v>80746.622548999992</v>
      </c>
      <c r="L18" s="83"/>
      <c r="M18" s="83"/>
      <c r="N18" s="85"/>
      <c r="O18" s="85"/>
      <c r="P18" s="85"/>
    </row>
    <row r="19" spans="2:16" x14ac:dyDescent="0.2">
      <c r="B19" s="60">
        <v>2009</v>
      </c>
      <c r="C19" s="62">
        <v>31241.074665999997</v>
      </c>
      <c r="D19" s="62">
        <v>48551.235387000008</v>
      </c>
      <c r="E19" s="62"/>
      <c r="F19" s="62"/>
      <c r="G19" s="62"/>
      <c r="H19" s="62"/>
      <c r="I19" s="62"/>
      <c r="J19" s="62"/>
      <c r="K19" s="62">
        <f t="shared" si="0"/>
        <v>79792.310053000008</v>
      </c>
      <c r="L19" s="83"/>
      <c r="M19" s="83"/>
      <c r="N19" s="85"/>
      <c r="O19" s="85"/>
      <c r="P19" s="85"/>
    </row>
    <row r="20" spans="2:16" x14ac:dyDescent="0.2">
      <c r="B20" s="60">
        <v>2010</v>
      </c>
      <c r="C20" s="62">
        <v>30741.508482999998</v>
      </c>
      <c r="D20" s="62">
        <v>46874.702340000003</v>
      </c>
      <c r="E20" s="62"/>
      <c r="F20" s="62"/>
      <c r="G20" s="62"/>
      <c r="H20" s="62"/>
      <c r="I20" s="62"/>
      <c r="J20" s="62"/>
      <c r="K20" s="62">
        <f t="shared" si="0"/>
        <v>77616.210823000001</v>
      </c>
      <c r="L20" s="83"/>
      <c r="M20" s="83"/>
      <c r="N20" s="85"/>
      <c r="O20" s="85"/>
      <c r="P20" s="85"/>
    </row>
    <row r="21" spans="2:16" x14ac:dyDescent="0.2">
      <c r="B21" s="60">
        <v>2011</v>
      </c>
      <c r="C21" s="62">
        <v>30798.318777</v>
      </c>
      <c r="D21" s="62">
        <v>44330.926811999998</v>
      </c>
      <c r="E21" s="62"/>
      <c r="F21" s="62"/>
      <c r="G21" s="62"/>
      <c r="H21" s="62"/>
      <c r="I21" s="62"/>
      <c r="J21" s="62"/>
      <c r="K21" s="62">
        <f t="shared" si="0"/>
        <v>75129.245588999998</v>
      </c>
      <c r="L21" s="83"/>
      <c r="M21" s="83"/>
      <c r="N21" s="85"/>
      <c r="O21" s="85"/>
      <c r="P21" s="85"/>
    </row>
    <row r="22" spans="2:16" x14ac:dyDescent="0.2">
      <c r="B22" s="60">
        <v>2012</v>
      </c>
      <c r="C22" s="62">
        <v>30800.044063000001</v>
      </c>
      <c r="D22" s="62">
        <v>45851.631820000002</v>
      </c>
      <c r="E22" s="62"/>
      <c r="F22" s="62"/>
      <c r="G22" s="62"/>
      <c r="H22" s="62"/>
      <c r="I22" s="62"/>
      <c r="J22" s="62"/>
      <c r="K22" s="62">
        <f t="shared" si="0"/>
        <v>76651.675883000004</v>
      </c>
      <c r="L22" s="83"/>
      <c r="M22" s="83"/>
      <c r="N22" s="85"/>
      <c r="O22" s="85"/>
      <c r="P22" s="85"/>
    </row>
    <row r="23" spans="2:16" x14ac:dyDescent="0.2">
      <c r="B23" s="60">
        <v>2013</v>
      </c>
      <c r="C23" s="62">
        <v>30162.893218000001</v>
      </c>
      <c r="D23" s="62">
        <v>45827.918364999983</v>
      </c>
      <c r="E23" s="62"/>
      <c r="F23" s="62"/>
      <c r="G23" s="62"/>
      <c r="H23" s="62"/>
      <c r="I23" s="62"/>
      <c r="J23" s="62"/>
      <c r="K23" s="62">
        <f t="shared" si="0"/>
        <v>75990.811582999988</v>
      </c>
      <c r="L23" s="83"/>
      <c r="M23" s="83"/>
      <c r="N23" s="85"/>
      <c r="O23" s="85"/>
      <c r="P23" s="85"/>
    </row>
    <row r="24" spans="2:16" x14ac:dyDescent="0.2">
      <c r="B24" s="60">
        <v>2014</v>
      </c>
      <c r="C24" s="62">
        <v>29007.942659999997</v>
      </c>
      <c r="D24" s="62">
        <v>45869</v>
      </c>
      <c r="E24" s="62"/>
      <c r="F24" s="62"/>
      <c r="G24" s="62"/>
      <c r="H24" s="62"/>
      <c r="I24" s="62"/>
      <c r="J24" s="62"/>
      <c r="K24" s="62">
        <f t="shared" si="0"/>
        <v>74876.942660000001</v>
      </c>
      <c r="L24" s="83"/>
      <c r="M24" s="83"/>
      <c r="N24" s="85"/>
      <c r="O24" s="85"/>
      <c r="P24" s="85"/>
    </row>
    <row r="25" spans="2:16" x14ac:dyDescent="0.2">
      <c r="B25" s="60">
        <v>2015</v>
      </c>
      <c r="C25" s="62">
        <v>27438.608126000003</v>
      </c>
      <c r="D25" s="62">
        <v>44566.867845999994</v>
      </c>
      <c r="E25" s="62"/>
      <c r="F25" s="62"/>
      <c r="G25" s="62"/>
      <c r="H25" s="62"/>
      <c r="I25" s="62"/>
      <c r="J25" s="62"/>
      <c r="K25" s="62">
        <f t="shared" si="0"/>
        <v>72005.475972</v>
      </c>
      <c r="L25" s="83"/>
      <c r="M25" s="83"/>
      <c r="N25" s="85"/>
      <c r="O25" s="85"/>
      <c r="P25" s="85"/>
    </row>
    <row r="26" spans="2:16" x14ac:dyDescent="0.2">
      <c r="B26" s="60">
        <v>2016</v>
      </c>
      <c r="C26" s="62">
        <v>26532.098667999999</v>
      </c>
      <c r="D26" s="62">
        <v>42074.837339000005</v>
      </c>
      <c r="E26" s="62"/>
      <c r="F26" s="62"/>
      <c r="G26" s="62"/>
      <c r="H26" s="62"/>
      <c r="I26" s="62"/>
      <c r="J26" s="62"/>
      <c r="K26" s="62">
        <f t="shared" si="0"/>
        <v>68606.936007000011</v>
      </c>
      <c r="L26" s="83"/>
      <c r="M26" s="83"/>
      <c r="N26" s="85"/>
      <c r="O26" s="85"/>
      <c r="P26" s="85"/>
    </row>
    <row r="27" spans="2:16" ht="22.5" x14ac:dyDescent="0.2">
      <c r="B27" s="60"/>
      <c r="C27" s="55" t="s">
        <v>16</v>
      </c>
      <c r="D27" s="55" t="s">
        <v>17</v>
      </c>
      <c r="E27" s="55" t="s">
        <v>15</v>
      </c>
      <c r="F27" s="55" t="s">
        <v>19</v>
      </c>
      <c r="G27" s="55" t="s">
        <v>36</v>
      </c>
      <c r="H27" s="56" t="s">
        <v>20</v>
      </c>
      <c r="I27" s="56" t="s">
        <v>142</v>
      </c>
      <c r="J27" s="57" t="s">
        <v>143</v>
      </c>
      <c r="K27" s="62"/>
      <c r="L27" s="83"/>
      <c r="M27" s="83"/>
      <c r="N27" s="85"/>
      <c r="O27" s="85"/>
      <c r="P27" s="85"/>
    </row>
    <row r="28" spans="2:16" x14ac:dyDescent="0.2">
      <c r="B28" s="60">
        <v>2017</v>
      </c>
      <c r="C28" s="106"/>
      <c r="D28" s="106"/>
      <c r="E28" s="106"/>
      <c r="F28" s="106"/>
      <c r="G28" s="106"/>
      <c r="H28" s="106"/>
      <c r="I28" s="106"/>
      <c r="J28" s="106"/>
      <c r="K28" s="106"/>
      <c r="N28" s="60"/>
      <c r="O28" s="60"/>
      <c r="P28" s="60"/>
    </row>
    <row r="29" spans="2:16" x14ac:dyDescent="0.2">
      <c r="B29" s="60">
        <v>2018</v>
      </c>
      <c r="C29" s="106"/>
      <c r="D29" s="106"/>
      <c r="E29" s="106"/>
      <c r="F29" s="106"/>
      <c r="G29" s="106"/>
      <c r="H29" s="106"/>
      <c r="I29" s="106"/>
      <c r="J29" s="106"/>
      <c r="K29" s="106"/>
      <c r="N29" s="60"/>
      <c r="O29" s="60"/>
      <c r="P29" s="60"/>
    </row>
    <row r="30" spans="2:16" x14ac:dyDescent="0.2">
      <c r="B30" s="60">
        <v>2019</v>
      </c>
      <c r="C30" s="106"/>
      <c r="D30" s="106"/>
      <c r="E30" s="106"/>
      <c r="F30" s="106"/>
      <c r="G30" s="106"/>
      <c r="H30" s="106"/>
      <c r="I30" s="106"/>
      <c r="J30" s="106"/>
      <c r="K30" s="106"/>
      <c r="N30" s="60"/>
      <c r="O30" s="60"/>
      <c r="P30" s="60"/>
    </row>
    <row r="31" spans="2:16" x14ac:dyDescent="0.2">
      <c r="B31" s="60">
        <v>2020</v>
      </c>
      <c r="C31" s="61">
        <v>16426.772650003266</v>
      </c>
      <c r="D31" s="61">
        <v>14493.132212460385</v>
      </c>
      <c r="E31" s="61">
        <v>4253.4303126623145</v>
      </c>
      <c r="F31" s="61">
        <v>3843.0046791782106</v>
      </c>
      <c r="G31" s="61"/>
      <c r="H31" s="61">
        <v>160.84017173089327</v>
      </c>
      <c r="I31" s="61">
        <v>320.00000000000006</v>
      </c>
      <c r="J31" s="61"/>
      <c r="K31" s="62">
        <f t="shared" si="0"/>
        <v>39497.180026035065</v>
      </c>
      <c r="N31" s="60"/>
      <c r="O31" s="60"/>
      <c r="P31" s="60"/>
    </row>
    <row r="32" spans="2:16" x14ac:dyDescent="0.2">
      <c r="B32" s="60">
        <v>2021</v>
      </c>
      <c r="C32" s="61">
        <v>15389.684056416998</v>
      </c>
      <c r="D32" s="61">
        <v>13333.76098619894</v>
      </c>
      <c r="E32" s="61">
        <v>3720.9555888331106</v>
      </c>
      <c r="F32" s="61">
        <v>3862.0633093286774</v>
      </c>
      <c r="G32" s="61"/>
      <c r="H32" s="61">
        <v>142.04753944786563</v>
      </c>
      <c r="I32" s="61">
        <v>320.00000000000006</v>
      </c>
      <c r="J32" s="61"/>
      <c r="K32" s="62">
        <f t="shared" si="0"/>
        <v>36768.511480225585</v>
      </c>
      <c r="N32" s="60"/>
      <c r="O32" s="60"/>
      <c r="P32" s="60"/>
    </row>
    <row r="33" spans="2:16" x14ac:dyDescent="0.2">
      <c r="B33" s="60">
        <v>2022</v>
      </c>
      <c r="C33" s="61">
        <v>14606.952115798065</v>
      </c>
      <c r="D33" s="61">
        <v>12336.949916088264</v>
      </c>
      <c r="E33" s="61">
        <v>3325.5617982909616</v>
      </c>
      <c r="F33" s="61">
        <v>3844.0637514470613</v>
      </c>
      <c r="G33" s="61"/>
      <c r="H33" s="61">
        <v>125.2324711164858</v>
      </c>
      <c r="I33" s="61">
        <v>320.00000000000006</v>
      </c>
      <c r="J33" s="61"/>
      <c r="K33" s="62">
        <f t="shared" si="0"/>
        <v>34558.760052740836</v>
      </c>
      <c r="N33" s="60"/>
      <c r="O33" s="60"/>
      <c r="P33" s="60"/>
    </row>
    <row r="34" spans="2:16" x14ac:dyDescent="0.2">
      <c r="B34" s="60">
        <v>2023</v>
      </c>
      <c r="C34" s="61">
        <v>14385.132222502372</v>
      </c>
      <c r="D34" s="61">
        <v>11830.462349885256</v>
      </c>
      <c r="E34" s="61">
        <v>3237.8747116020777</v>
      </c>
      <c r="F34" s="61">
        <v>4012.7407531334798</v>
      </c>
      <c r="G34" s="61"/>
      <c r="H34" s="61">
        <v>114.16110293340142</v>
      </c>
      <c r="I34" s="61">
        <v>320.00000000000006</v>
      </c>
      <c r="J34" s="61"/>
      <c r="K34" s="62">
        <f t="shared" ref="K34:K39" si="1">SUM(C34:I34)</f>
        <v>33900.371140056588</v>
      </c>
      <c r="N34" s="60"/>
      <c r="O34" s="60"/>
      <c r="P34" s="60"/>
    </row>
    <row r="35" spans="2:16" x14ac:dyDescent="0.2">
      <c r="B35" s="60">
        <v>2024</v>
      </c>
      <c r="C35" s="61">
        <v>14339.743645257566</v>
      </c>
      <c r="D35" s="61">
        <v>11482.170524472516</v>
      </c>
      <c r="E35" s="61">
        <v>3216.4122893594017</v>
      </c>
      <c r="F35" s="61">
        <v>4105.5090367549965</v>
      </c>
      <c r="G35" s="61"/>
      <c r="H35" s="61">
        <v>105.23867918010964</v>
      </c>
      <c r="I35" s="61">
        <v>320.00000000000006</v>
      </c>
      <c r="J35" s="61"/>
      <c r="K35" s="62">
        <f t="shared" si="1"/>
        <v>33569.074175024594</v>
      </c>
      <c r="N35" s="60"/>
      <c r="O35" s="60"/>
      <c r="P35" s="60"/>
    </row>
    <row r="36" spans="2:16" s="63" customFormat="1" x14ac:dyDescent="0.2">
      <c r="B36" s="60">
        <v>2025</v>
      </c>
      <c r="C36" s="61">
        <v>14360.784081000656</v>
      </c>
      <c r="D36" s="61">
        <v>11188.436428110817</v>
      </c>
      <c r="E36" s="61">
        <v>3185.3996783132134</v>
      </c>
      <c r="F36" s="61">
        <v>4346.032491794379</v>
      </c>
      <c r="G36" s="61"/>
      <c r="H36" s="61">
        <v>96.465999275574262</v>
      </c>
      <c r="I36" s="61">
        <v>320.00000000000006</v>
      </c>
      <c r="J36" s="61"/>
      <c r="K36" s="62">
        <f t="shared" si="1"/>
        <v>33497.11867849464</v>
      </c>
      <c r="L36" s="53"/>
      <c r="M36" s="53"/>
      <c r="N36" s="60"/>
      <c r="O36" s="60"/>
      <c r="P36" s="60"/>
    </row>
    <row r="37" spans="2:16" x14ac:dyDescent="0.2">
      <c r="B37" s="60">
        <v>2026</v>
      </c>
      <c r="C37" s="61">
        <v>14497.164355542178</v>
      </c>
      <c r="D37" s="61">
        <v>10889.835187795237</v>
      </c>
      <c r="E37" s="61">
        <v>3126.5273914701929</v>
      </c>
      <c r="F37" s="61">
        <v>4576.1712836489532</v>
      </c>
      <c r="G37" s="61"/>
      <c r="H37" s="61">
        <v>88.306301145487197</v>
      </c>
      <c r="I37" s="61">
        <v>320.00000000000006</v>
      </c>
      <c r="J37" s="61"/>
      <c r="K37" s="62">
        <f t="shared" si="1"/>
        <v>33498.004519602044</v>
      </c>
      <c r="N37" s="60"/>
      <c r="O37" s="60"/>
      <c r="P37" s="60"/>
    </row>
    <row r="38" spans="2:16" x14ac:dyDescent="0.2">
      <c r="B38" s="60">
        <v>2027</v>
      </c>
      <c r="C38" s="61">
        <v>14753.870979590502</v>
      </c>
      <c r="D38" s="61">
        <v>10586.310570349142</v>
      </c>
      <c r="E38" s="61">
        <v>3063.7027515527343</v>
      </c>
      <c r="F38" s="61">
        <v>4808.2177610085273</v>
      </c>
      <c r="G38" s="61"/>
      <c r="H38" s="61">
        <v>80.517906334494185</v>
      </c>
      <c r="I38" s="61">
        <v>320.00000000000006</v>
      </c>
      <c r="J38" s="61"/>
      <c r="K38" s="62">
        <f t="shared" si="1"/>
        <v>33612.619968835395</v>
      </c>
      <c r="N38" s="60"/>
      <c r="O38" s="60"/>
      <c r="P38" s="60"/>
    </row>
    <row r="39" spans="2:16" x14ac:dyDescent="0.2">
      <c r="B39" s="60">
        <v>2028</v>
      </c>
      <c r="C39" s="61">
        <v>15137.257427981442</v>
      </c>
      <c r="D39" s="61">
        <v>10314.652885584992</v>
      </c>
      <c r="E39" s="61">
        <v>3023.1331276968745</v>
      </c>
      <c r="F39" s="61">
        <v>5037.6229358954297</v>
      </c>
      <c r="G39" s="61"/>
      <c r="H39" s="61">
        <v>78.022049460923242</v>
      </c>
      <c r="I39" s="61">
        <v>320.00000000000006</v>
      </c>
      <c r="J39" s="61"/>
      <c r="K39" s="62">
        <f t="shared" si="1"/>
        <v>33910.688426619658</v>
      </c>
      <c r="N39" s="60"/>
      <c r="O39" s="60"/>
      <c r="P39" s="60"/>
    </row>
    <row r="42" spans="2:16" x14ac:dyDescent="0.2">
      <c r="B42" s="108"/>
      <c r="C42" s="53" t="s">
        <v>123</v>
      </c>
    </row>
    <row r="44" spans="2:16" x14ac:dyDescent="0.2">
      <c r="C44" s="53" t="s">
        <v>124</v>
      </c>
    </row>
    <row r="45" spans="2:16" x14ac:dyDescent="0.2">
      <c r="C45" s="53" t="s">
        <v>125</v>
      </c>
    </row>
    <row r="46" spans="2:16" x14ac:dyDescent="0.2">
      <c r="C46" s="53" t="s">
        <v>139</v>
      </c>
    </row>
    <row r="47" spans="2:16" x14ac:dyDescent="0.2">
      <c r="C47" s="53" t="s">
        <v>140</v>
      </c>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topLeftCell="A10" zoomScaleNormal="100" workbookViewId="0">
      <selection activeCell="J27" sqref="J27"/>
    </sheetView>
  </sheetViews>
  <sheetFormatPr defaultColWidth="8.6640625" defaultRowHeight="11.25" x14ac:dyDescent="0.2"/>
  <cols>
    <col min="1" max="1" width="1.6640625" style="53" customWidth="1"/>
    <col min="2" max="2" width="11" style="53" customWidth="1"/>
    <col min="3" max="3" width="15.6640625" style="53" customWidth="1"/>
    <col min="4" max="4" width="14.6640625" style="53" customWidth="1"/>
    <col min="5" max="5" width="15.1640625" style="53" customWidth="1"/>
    <col min="6" max="8" width="14.6640625" style="53" customWidth="1"/>
    <col min="9" max="9" width="8.6640625" style="53" customWidth="1"/>
    <col min="10" max="10" width="16.1640625" style="53" customWidth="1"/>
    <col min="11" max="11" width="7.5" style="53" customWidth="1"/>
    <col min="12" max="12" width="16" style="53" customWidth="1"/>
    <col min="13" max="13" width="14.83203125" style="53" customWidth="1"/>
    <col min="14" max="16384" width="8.6640625" style="53"/>
  </cols>
  <sheetData>
    <row r="1" spans="2:13" s="49" customFormat="1" ht="15.75" x14ac:dyDescent="0.25">
      <c r="B1" s="134" t="s">
        <v>29</v>
      </c>
      <c r="C1" s="134"/>
      <c r="D1" s="134"/>
      <c r="E1" s="134"/>
      <c r="F1" s="134"/>
      <c r="G1" s="134"/>
      <c r="H1" s="134"/>
      <c r="I1" s="134"/>
      <c r="J1" s="134"/>
      <c r="K1" s="134"/>
      <c r="L1" s="134"/>
      <c r="M1" s="134"/>
    </row>
    <row r="2" spans="2:13" s="51" customFormat="1" ht="12.75" x14ac:dyDescent="0.2">
      <c r="B2" s="135" t="str">
        <f>'Form 1.1a'!B2:P2</f>
        <v>Pacific Gas and Electric Company</v>
      </c>
      <c r="C2" s="135"/>
      <c r="D2" s="135"/>
      <c r="E2" s="135"/>
      <c r="F2" s="135"/>
      <c r="G2" s="135"/>
      <c r="H2" s="135"/>
      <c r="I2" s="135"/>
      <c r="J2" s="135"/>
      <c r="K2" s="135"/>
      <c r="L2" s="135"/>
      <c r="M2" s="135"/>
    </row>
    <row r="3" spans="2:13" s="51" customFormat="1" ht="12.75" x14ac:dyDescent="0.2">
      <c r="B3" s="135"/>
      <c r="C3" s="135"/>
      <c r="D3" s="135"/>
      <c r="E3" s="135"/>
      <c r="F3" s="135"/>
      <c r="G3" s="135"/>
      <c r="H3" s="135"/>
      <c r="I3" s="135"/>
      <c r="J3" s="135"/>
      <c r="K3" s="50"/>
    </row>
    <row r="4" spans="2:13" s="51" customFormat="1" ht="12.75" x14ac:dyDescent="0.2">
      <c r="B4" s="138"/>
      <c r="C4" s="135"/>
      <c r="D4" s="135"/>
      <c r="E4" s="135"/>
      <c r="F4" s="135"/>
      <c r="G4" s="135"/>
      <c r="H4" s="135"/>
    </row>
    <row r="5" spans="2:13" s="49" customFormat="1" ht="15.75" x14ac:dyDescent="0.25">
      <c r="B5" s="139" t="s">
        <v>103</v>
      </c>
      <c r="C5" s="139"/>
      <c r="D5" s="139"/>
      <c r="E5" s="139"/>
      <c r="F5" s="139"/>
      <c r="G5" s="139"/>
      <c r="H5" s="139"/>
      <c r="I5" s="139"/>
      <c r="J5" s="139"/>
      <c r="K5" s="139"/>
      <c r="L5" s="139"/>
      <c r="M5" s="139"/>
    </row>
    <row r="6" spans="2:13" ht="12.75" x14ac:dyDescent="0.2">
      <c r="B6" s="135"/>
      <c r="C6" s="135"/>
      <c r="D6" s="135"/>
      <c r="E6" s="135"/>
      <c r="F6" s="135"/>
      <c r="G6" s="135"/>
      <c r="H6" s="135"/>
      <c r="I6" s="135"/>
      <c r="J6" s="135"/>
      <c r="K6" s="135"/>
      <c r="L6" s="135"/>
      <c r="M6" s="135"/>
    </row>
    <row r="7" spans="2:13" ht="12.75" x14ac:dyDescent="0.2">
      <c r="B7" s="50"/>
      <c r="C7" s="50"/>
      <c r="D7" s="50"/>
      <c r="E7" s="50"/>
      <c r="F7" s="50"/>
      <c r="G7" s="50"/>
      <c r="H7" s="50"/>
      <c r="I7" s="50"/>
      <c r="J7" s="50"/>
    </row>
    <row r="8" spans="2:13" ht="12.75" x14ac:dyDescent="0.2">
      <c r="B8" s="64"/>
      <c r="C8" s="64"/>
      <c r="D8" s="64"/>
      <c r="E8" s="64"/>
      <c r="F8" s="64"/>
      <c r="G8" s="64"/>
      <c r="H8" s="64"/>
      <c r="I8" s="65"/>
      <c r="J8" s="65"/>
    </row>
    <row r="9" spans="2:13" ht="63.75" customHeight="1" x14ac:dyDescent="0.2">
      <c r="B9" s="66" t="s">
        <v>11</v>
      </c>
      <c r="C9" s="67" t="s">
        <v>92</v>
      </c>
      <c r="D9" s="67" t="s">
        <v>22</v>
      </c>
      <c r="E9" s="67" t="s">
        <v>31</v>
      </c>
      <c r="F9" s="67" t="s">
        <v>42</v>
      </c>
      <c r="G9" s="67" t="s">
        <v>129</v>
      </c>
      <c r="H9" s="67" t="s">
        <v>28</v>
      </c>
      <c r="I9" s="67" t="s">
        <v>21</v>
      </c>
      <c r="J9" s="68" t="s">
        <v>41</v>
      </c>
      <c r="L9" s="69" t="s">
        <v>50</v>
      </c>
      <c r="M9" s="69" t="s">
        <v>48</v>
      </c>
    </row>
    <row r="10" spans="2:13" x14ac:dyDescent="0.2">
      <c r="B10" s="60">
        <v>2000</v>
      </c>
      <c r="C10" s="62">
        <f>'Form 1.1b'!$K10</f>
        <v>72357.059516999987</v>
      </c>
      <c r="D10" s="62">
        <v>9410.058520999999</v>
      </c>
      <c r="E10" s="62">
        <v>0</v>
      </c>
      <c r="F10" s="62"/>
      <c r="G10" s="62">
        <v>360</v>
      </c>
      <c r="H10" s="62">
        <f t="shared" ref="H10:H32" si="0">SUM(C10:G10)</f>
        <v>82127.118037999986</v>
      </c>
      <c r="I10" s="62">
        <f>J10-H10</f>
        <v>7361.881962000014</v>
      </c>
      <c r="J10" s="62">
        <v>89489</v>
      </c>
      <c r="L10" s="62">
        <v>0</v>
      </c>
      <c r="M10" s="62">
        <f t="shared" ref="M10:M28" si="1">+J10-L10</f>
        <v>89489</v>
      </c>
    </row>
    <row r="11" spans="2:13" ht="11.25" customHeight="1" x14ac:dyDescent="0.2">
      <c r="B11" s="60">
        <v>2001</v>
      </c>
      <c r="C11" s="62">
        <f>'Form 1.1b'!$K11</f>
        <v>73996.32447800001</v>
      </c>
      <c r="D11" s="62">
        <v>3779.4713070000003</v>
      </c>
      <c r="E11" s="62">
        <v>0</v>
      </c>
      <c r="F11" s="62"/>
      <c r="G11" s="62">
        <v>360</v>
      </c>
      <c r="H11" s="62">
        <f t="shared" si="0"/>
        <v>78135.795785000009</v>
      </c>
      <c r="I11" s="62">
        <f t="shared" ref="I11:I23" si="2">J11-H11</f>
        <v>7784.2042149999907</v>
      </c>
      <c r="J11" s="62">
        <v>85920</v>
      </c>
      <c r="L11" s="62">
        <v>0</v>
      </c>
      <c r="M11" s="62">
        <f t="shared" si="1"/>
        <v>85920</v>
      </c>
    </row>
    <row r="12" spans="2:13" x14ac:dyDescent="0.2">
      <c r="B12" s="60">
        <v>2002</v>
      </c>
      <c r="C12" s="62">
        <f>'Form 1.1b'!$K12</f>
        <v>69873.343151000008</v>
      </c>
      <c r="D12" s="62">
        <v>8212.8103919999994</v>
      </c>
      <c r="E12" s="62">
        <v>0</v>
      </c>
      <c r="F12" s="62"/>
      <c r="G12" s="62">
        <v>360</v>
      </c>
      <c r="H12" s="62">
        <f t="shared" si="0"/>
        <v>78446.153543000008</v>
      </c>
      <c r="I12" s="62">
        <f t="shared" si="2"/>
        <v>9631.8464569999924</v>
      </c>
      <c r="J12" s="62">
        <v>88078</v>
      </c>
      <c r="L12" s="62">
        <v>0</v>
      </c>
      <c r="M12" s="62">
        <f t="shared" si="1"/>
        <v>88078</v>
      </c>
    </row>
    <row r="13" spans="2:13" x14ac:dyDescent="0.2">
      <c r="B13" s="60">
        <v>2003</v>
      </c>
      <c r="C13" s="62">
        <f>'Form 1.1b'!$K13</f>
        <v>70604.654477000004</v>
      </c>
      <c r="D13" s="62">
        <v>8463.3056879999986</v>
      </c>
      <c r="E13" s="62">
        <v>0</v>
      </c>
      <c r="F13" s="62"/>
      <c r="G13" s="62">
        <v>360</v>
      </c>
      <c r="H13" s="62">
        <f t="shared" si="0"/>
        <v>79427.960164999997</v>
      </c>
      <c r="I13" s="62">
        <f t="shared" si="2"/>
        <v>8434.0398350000032</v>
      </c>
      <c r="J13" s="62">
        <v>87862</v>
      </c>
      <c r="L13" s="62">
        <v>0</v>
      </c>
      <c r="M13" s="62">
        <f t="shared" si="1"/>
        <v>87862</v>
      </c>
    </row>
    <row r="14" spans="2:13" x14ac:dyDescent="0.2">
      <c r="B14" s="60">
        <v>2004</v>
      </c>
      <c r="C14" s="62">
        <f>'Form 1.1b'!$K14</f>
        <v>71980.621954000002</v>
      </c>
      <c r="D14" s="62">
        <v>9157.3329570000005</v>
      </c>
      <c r="E14" s="62">
        <v>0</v>
      </c>
      <c r="F14" s="62"/>
      <c r="G14" s="62">
        <v>359.86050699999998</v>
      </c>
      <c r="H14" s="62">
        <f t="shared" si="0"/>
        <v>81497.815418000013</v>
      </c>
      <c r="I14" s="62">
        <f t="shared" si="2"/>
        <v>9698.045088999992</v>
      </c>
      <c r="J14" s="62">
        <v>91195.860507000005</v>
      </c>
      <c r="L14" s="62">
        <v>0</v>
      </c>
      <c r="M14" s="62">
        <f t="shared" si="1"/>
        <v>91195.860507000005</v>
      </c>
    </row>
    <row r="15" spans="2:13" x14ac:dyDescent="0.2">
      <c r="B15" s="60">
        <v>2005</v>
      </c>
      <c r="C15" s="62">
        <f>'Form 1.1b'!$K15</f>
        <v>72728.444879000002</v>
      </c>
      <c r="D15" s="62">
        <v>8827.8374700000004</v>
      </c>
      <c r="E15" s="62">
        <v>0</v>
      </c>
      <c r="F15" s="62"/>
      <c r="G15" s="62">
        <v>355.87785700000001</v>
      </c>
      <c r="H15" s="62">
        <f t="shared" si="0"/>
        <v>81912.160206</v>
      </c>
      <c r="I15" s="62">
        <f t="shared" si="2"/>
        <v>10910.717650999999</v>
      </c>
      <c r="J15" s="62">
        <v>92822.877856999999</v>
      </c>
      <c r="L15" s="62">
        <v>0</v>
      </c>
      <c r="M15" s="62">
        <f t="shared" si="1"/>
        <v>92822.877856999999</v>
      </c>
    </row>
    <row r="16" spans="2:13" x14ac:dyDescent="0.2">
      <c r="B16" s="60">
        <v>2006</v>
      </c>
      <c r="C16" s="62">
        <f>'Form 1.1b'!$K16</f>
        <v>76571.906419000006</v>
      </c>
      <c r="D16" s="62">
        <v>7464.9775389999995</v>
      </c>
      <c r="E16" s="62">
        <v>0</v>
      </c>
      <c r="F16" s="62"/>
      <c r="G16" s="62">
        <v>363.13115399999998</v>
      </c>
      <c r="H16" s="62">
        <f t="shared" si="0"/>
        <v>84400.015112000008</v>
      </c>
      <c r="I16" s="62">
        <f t="shared" si="2"/>
        <v>10653.116041999994</v>
      </c>
      <c r="J16" s="62">
        <v>95053.131154000002</v>
      </c>
      <c r="L16" s="62">
        <v>0</v>
      </c>
      <c r="M16" s="62">
        <f t="shared" si="1"/>
        <v>95053.131154000002</v>
      </c>
    </row>
    <row r="17" spans="2:13" x14ac:dyDescent="0.2">
      <c r="B17" s="60">
        <v>2007</v>
      </c>
      <c r="C17" s="62">
        <f>'Form 1.1b'!$K17</f>
        <v>79104.403565999994</v>
      </c>
      <c r="D17" s="62">
        <v>6599.9193969999997</v>
      </c>
      <c r="E17" s="62">
        <v>0</v>
      </c>
      <c r="F17" s="62"/>
      <c r="G17" s="62">
        <v>374.56852299999997</v>
      </c>
      <c r="H17" s="62">
        <f t="shared" si="0"/>
        <v>86078.891485999993</v>
      </c>
      <c r="I17" s="62">
        <f t="shared" si="2"/>
        <v>10386.677037000001</v>
      </c>
      <c r="J17" s="62">
        <v>96465.568522999994</v>
      </c>
      <c r="L17" s="62">
        <v>0</v>
      </c>
      <c r="M17" s="62">
        <f t="shared" si="1"/>
        <v>96465.568522999994</v>
      </c>
    </row>
    <row r="18" spans="2:13" ht="11.25" customHeight="1" x14ac:dyDescent="0.2">
      <c r="B18" s="60">
        <v>2008</v>
      </c>
      <c r="C18" s="62">
        <f>'Form 1.1b'!$K18</f>
        <v>80746.622548999992</v>
      </c>
      <c r="D18" s="62">
        <v>6076.7870640000001</v>
      </c>
      <c r="E18" s="62">
        <v>0</v>
      </c>
      <c r="F18" s="62"/>
      <c r="G18" s="62">
        <v>381.09095600000001</v>
      </c>
      <c r="H18" s="62">
        <f t="shared" si="0"/>
        <v>87204.500568999996</v>
      </c>
      <c r="I18" s="62">
        <f t="shared" si="2"/>
        <v>10484.590387000004</v>
      </c>
      <c r="J18" s="62">
        <v>97689.090956</v>
      </c>
      <c r="L18" s="62">
        <v>0</v>
      </c>
      <c r="M18" s="62">
        <f t="shared" si="1"/>
        <v>97689.090956</v>
      </c>
    </row>
    <row r="19" spans="2:13" x14ac:dyDescent="0.2">
      <c r="B19" s="60">
        <v>2009</v>
      </c>
      <c r="C19" s="62">
        <f>'Form 1.1b'!$K19</f>
        <v>79792.310053000008</v>
      </c>
      <c r="D19" s="62">
        <v>5555.3559000000005</v>
      </c>
      <c r="E19" s="62">
        <v>0</v>
      </c>
      <c r="F19" s="62"/>
      <c r="G19" s="62">
        <v>357.84016400000002</v>
      </c>
      <c r="H19" s="62">
        <f t="shared" si="0"/>
        <v>85705.506116999997</v>
      </c>
      <c r="I19" s="62">
        <f t="shared" si="2"/>
        <v>8926.3340469999966</v>
      </c>
      <c r="J19" s="62">
        <v>94631.840163999994</v>
      </c>
      <c r="L19" s="62">
        <v>0</v>
      </c>
      <c r="M19" s="62">
        <f t="shared" si="1"/>
        <v>94631.840163999994</v>
      </c>
    </row>
    <row r="20" spans="2:13" x14ac:dyDescent="0.2">
      <c r="B20" s="60">
        <v>2010</v>
      </c>
      <c r="C20" s="62">
        <f>'Form 1.1b'!$K20</f>
        <v>77616.210823000001</v>
      </c>
      <c r="D20" s="62">
        <v>6081.8515769999995</v>
      </c>
      <c r="E20" s="62">
        <v>90.409530000000004</v>
      </c>
      <c r="F20" s="62"/>
      <c r="G20" s="62">
        <v>347.22212300000001</v>
      </c>
      <c r="H20" s="62">
        <f t="shared" si="0"/>
        <v>84135.694052999999</v>
      </c>
      <c r="I20" s="62">
        <f t="shared" si="2"/>
        <v>8521.5280700000003</v>
      </c>
      <c r="J20" s="62">
        <v>92657.222123</v>
      </c>
      <c r="L20" s="62">
        <v>0</v>
      </c>
      <c r="M20" s="62">
        <f t="shared" si="1"/>
        <v>92657.222123</v>
      </c>
    </row>
    <row r="21" spans="2:13" x14ac:dyDescent="0.2">
      <c r="B21" s="60">
        <v>2011</v>
      </c>
      <c r="C21" s="62">
        <f>'Form 1.1b'!$K21</f>
        <v>75129.245588999998</v>
      </c>
      <c r="D21" s="62">
        <v>8358.6139789999997</v>
      </c>
      <c r="E21" s="62">
        <v>195.99913000000001</v>
      </c>
      <c r="F21" s="62"/>
      <c r="G21" s="62">
        <v>361.40977299999997</v>
      </c>
      <c r="H21" s="62">
        <f t="shared" si="0"/>
        <v>84045.268471000003</v>
      </c>
      <c r="I21" s="62">
        <f t="shared" si="2"/>
        <v>9793.5514674654842</v>
      </c>
      <c r="J21" s="62">
        <v>93838.819938465487</v>
      </c>
      <c r="L21" s="62">
        <v>0</v>
      </c>
      <c r="M21" s="62">
        <f t="shared" si="1"/>
        <v>93838.819938465487</v>
      </c>
    </row>
    <row r="22" spans="2:13" x14ac:dyDescent="0.2">
      <c r="B22" s="60">
        <v>2012</v>
      </c>
      <c r="C22" s="62">
        <f>'Form 1.1b'!$K22</f>
        <v>76651.675883000004</v>
      </c>
      <c r="D22" s="62">
        <v>8984.2459670000007</v>
      </c>
      <c r="E22" s="62">
        <v>564.81760999999995</v>
      </c>
      <c r="F22" s="62"/>
      <c r="G22" s="62">
        <v>362.05636800000002</v>
      </c>
      <c r="H22" s="62">
        <f t="shared" si="0"/>
        <v>86562.795828000002</v>
      </c>
      <c r="I22" s="62">
        <f t="shared" si="2"/>
        <v>9966.2872200111451</v>
      </c>
      <c r="J22" s="62">
        <v>96529.083048011147</v>
      </c>
      <c r="L22" s="62">
        <v>0</v>
      </c>
      <c r="M22" s="62">
        <f t="shared" si="1"/>
        <v>96529.083048011147</v>
      </c>
    </row>
    <row r="23" spans="2:13" x14ac:dyDescent="0.2">
      <c r="B23" s="60">
        <v>2013</v>
      </c>
      <c r="C23" s="62">
        <f>'Form 1.1b'!$K23</f>
        <v>75990.811582999988</v>
      </c>
      <c r="D23" s="62">
        <v>9360.5860109999994</v>
      </c>
      <c r="E23" s="62">
        <v>1076.2727600000001</v>
      </c>
      <c r="F23" s="62"/>
      <c r="G23" s="62">
        <v>355.88575199999997</v>
      </c>
      <c r="H23" s="62">
        <f t="shared" si="0"/>
        <v>86783.556105999989</v>
      </c>
      <c r="I23" s="62">
        <f t="shared" si="2"/>
        <v>9725.3033534538554</v>
      </c>
      <c r="J23" s="62">
        <v>96508.859459453844</v>
      </c>
      <c r="L23" s="62">
        <v>0</v>
      </c>
      <c r="M23" s="62">
        <f t="shared" si="1"/>
        <v>96508.859459453844</v>
      </c>
    </row>
    <row r="24" spans="2:13" x14ac:dyDescent="0.2">
      <c r="B24" s="60">
        <v>2014</v>
      </c>
      <c r="C24" s="62">
        <f>'Form 1.1b'!$K24</f>
        <v>74876.942660000001</v>
      </c>
      <c r="D24" s="62">
        <v>9628.8453179999997</v>
      </c>
      <c r="E24" s="62">
        <v>1838.6289439999998</v>
      </c>
      <c r="F24" s="62"/>
      <c r="G24" s="62">
        <v>359.97771599999999</v>
      </c>
      <c r="H24" s="62">
        <f t="shared" si="0"/>
        <v>86704.394637999998</v>
      </c>
      <c r="I24" s="62">
        <f>J24-H24</f>
        <v>8374.188872766259</v>
      </c>
      <c r="J24" s="62">
        <v>95078.583510766257</v>
      </c>
      <c r="L24" s="62">
        <v>0</v>
      </c>
      <c r="M24" s="62">
        <f t="shared" si="1"/>
        <v>95078.583510766257</v>
      </c>
    </row>
    <row r="25" spans="2:13" x14ac:dyDescent="0.2">
      <c r="B25" s="70">
        <v>2015</v>
      </c>
      <c r="C25" s="62">
        <f>'Form 1.1b'!$K25</f>
        <v>72005.475972</v>
      </c>
      <c r="D25" s="72">
        <v>9770.6229679999997</v>
      </c>
      <c r="E25" s="72">
        <v>3662.5803930000002</v>
      </c>
      <c r="F25" s="72"/>
      <c r="G25" s="72">
        <v>368.038816</v>
      </c>
      <c r="H25" s="72">
        <f t="shared" si="0"/>
        <v>85806.718148999993</v>
      </c>
      <c r="I25" s="62">
        <f>J25-H25</f>
        <v>7516.9492516374594</v>
      </c>
      <c r="J25" s="62">
        <v>93323.667400637452</v>
      </c>
      <c r="L25" s="72">
        <v>-704.63486915191083</v>
      </c>
      <c r="M25" s="62">
        <f t="shared" si="1"/>
        <v>94028.302269789361</v>
      </c>
    </row>
    <row r="26" spans="2:13" x14ac:dyDescent="0.2">
      <c r="B26" s="60">
        <v>2016</v>
      </c>
      <c r="C26" s="62">
        <f>'Form 1.1b'!$K26</f>
        <v>68606.936007000011</v>
      </c>
      <c r="D26" s="72">
        <v>9585.3657500000008</v>
      </c>
      <c r="E26" s="72">
        <v>4801.3559479999994</v>
      </c>
      <c r="F26" s="72"/>
      <c r="G26" s="72">
        <v>372.62394399999999</v>
      </c>
      <c r="H26" s="72">
        <f t="shared" si="0"/>
        <v>83366.281649000011</v>
      </c>
      <c r="I26" s="62">
        <f>J26-H26</f>
        <v>6617.4933509999828</v>
      </c>
      <c r="J26" s="62">
        <v>89983.774999999994</v>
      </c>
      <c r="L26" s="72">
        <v>-1333.1827391125757</v>
      </c>
      <c r="M26" s="62">
        <f t="shared" si="1"/>
        <v>91316.957739112564</v>
      </c>
    </row>
    <row r="27" spans="2:13" x14ac:dyDescent="0.2">
      <c r="B27" s="70">
        <v>2017</v>
      </c>
      <c r="C27" s="109"/>
      <c r="D27" s="109"/>
      <c r="E27" s="109"/>
      <c r="F27" s="109"/>
      <c r="G27" s="109"/>
      <c r="H27" s="109"/>
      <c r="I27" s="109"/>
      <c r="J27" s="109"/>
      <c r="L27" s="72">
        <v>-2121.0588455478792</v>
      </c>
      <c r="M27" s="62">
        <f t="shared" si="1"/>
        <v>2121.0588455478792</v>
      </c>
    </row>
    <row r="28" spans="2:13" x14ac:dyDescent="0.2">
      <c r="B28" s="60">
        <v>2018</v>
      </c>
      <c r="C28" s="106"/>
      <c r="D28" s="106"/>
      <c r="E28" s="106"/>
      <c r="F28" s="106"/>
      <c r="G28" s="106"/>
      <c r="H28" s="106"/>
      <c r="I28" s="106"/>
      <c r="J28" s="106"/>
      <c r="L28" s="62">
        <v>-3151.912990598571</v>
      </c>
      <c r="M28" s="62">
        <f t="shared" si="1"/>
        <v>3151.912990598571</v>
      </c>
    </row>
    <row r="29" spans="2:13" x14ac:dyDescent="0.2">
      <c r="B29" s="70">
        <v>2019</v>
      </c>
      <c r="C29" s="106"/>
      <c r="D29" s="109"/>
      <c r="E29" s="109"/>
      <c r="F29" s="109"/>
      <c r="G29" s="109"/>
      <c r="H29" s="106"/>
      <c r="I29" s="106"/>
      <c r="J29" s="106"/>
      <c r="L29" s="62">
        <v>-3998.2460388196405</v>
      </c>
      <c r="M29" s="62">
        <f t="shared" ref="M29:M34" si="3">+J29-L29</f>
        <v>3998.2460388196405</v>
      </c>
    </row>
    <row r="30" spans="2:13" x14ac:dyDescent="0.2">
      <c r="B30" s="60">
        <v>2020</v>
      </c>
      <c r="C30" s="62">
        <f>'Form 1.1b'!$K31</f>
        <v>39497.180026035065</v>
      </c>
      <c r="D30" s="71">
        <v>9728.8866569999991</v>
      </c>
      <c r="E30" s="71">
        <v>30240.20116378005</v>
      </c>
      <c r="F30" s="71"/>
      <c r="G30" s="71">
        <v>360</v>
      </c>
      <c r="H30" s="62">
        <f t="shared" si="0"/>
        <v>79826.267846815113</v>
      </c>
      <c r="I30" s="61">
        <v>6957.4927477281408</v>
      </c>
      <c r="J30" s="62">
        <f t="shared" ref="J30:J32" si="4">+H30+I30</f>
        <v>86783.760594543259</v>
      </c>
      <c r="L30" s="62">
        <v>-4845.9037971395492</v>
      </c>
      <c r="M30" s="62">
        <f t="shared" si="3"/>
        <v>91629.664391682803</v>
      </c>
    </row>
    <row r="31" spans="2:13" x14ac:dyDescent="0.2">
      <c r="B31" s="70">
        <v>2021</v>
      </c>
      <c r="C31" s="72">
        <f>'Form 1.1b'!$K32</f>
        <v>36768.511480225585</v>
      </c>
      <c r="D31" s="71">
        <v>9728.8866569999991</v>
      </c>
      <c r="E31" s="71">
        <v>32912.43771883969</v>
      </c>
      <c r="F31" s="71"/>
      <c r="G31" s="71">
        <v>360</v>
      </c>
      <c r="H31" s="72">
        <f t="shared" si="0"/>
        <v>79769.83585606527</v>
      </c>
      <c r="I31" s="71">
        <v>6958.4526440432937</v>
      </c>
      <c r="J31" s="72">
        <f t="shared" si="4"/>
        <v>86728.288500108567</v>
      </c>
      <c r="L31" s="72">
        <v>-5692.3499047348141</v>
      </c>
      <c r="M31" s="62">
        <f t="shared" si="3"/>
        <v>92420.638404843383</v>
      </c>
    </row>
    <row r="32" spans="2:13" x14ac:dyDescent="0.2">
      <c r="B32" s="60">
        <v>2022</v>
      </c>
      <c r="C32" s="62">
        <f>'Form 1.1b'!$K33</f>
        <v>34558.760052740836</v>
      </c>
      <c r="D32" s="61">
        <v>9728.8866569999991</v>
      </c>
      <c r="E32" s="61">
        <v>35244.420553542732</v>
      </c>
      <c r="F32" s="61"/>
      <c r="G32" s="61">
        <v>360</v>
      </c>
      <c r="H32" s="62">
        <f t="shared" si="0"/>
        <v>79892.067263283563</v>
      </c>
      <c r="I32" s="61">
        <v>6975.8307515602837</v>
      </c>
      <c r="J32" s="62">
        <f t="shared" si="4"/>
        <v>86867.898014843842</v>
      </c>
      <c r="L32" s="62">
        <v>-6558.4849680709449</v>
      </c>
      <c r="M32" s="62">
        <f t="shared" si="3"/>
        <v>93426.382982914787</v>
      </c>
    </row>
    <row r="33" spans="2:15" x14ac:dyDescent="0.2">
      <c r="B33" s="60">
        <v>2023</v>
      </c>
      <c r="C33" s="72">
        <f>'Form 1.1b'!$K34</f>
        <v>33900.371140056588</v>
      </c>
      <c r="D33" s="71">
        <v>9728.8866569999991</v>
      </c>
      <c r="E33" s="71">
        <v>36196.801181714451</v>
      </c>
      <c r="F33" s="71"/>
      <c r="G33" s="71">
        <v>360</v>
      </c>
      <c r="H33" s="72">
        <f t="shared" ref="H33:H38" si="5">SUM(C33:G33)</f>
        <v>80186.058978771034</v>
      </c>
      <c r="I33" s="71">
        <v>7012.13451438015</v>
      </c>
      <c r="J33" s="72">
        <f t="shared" ref="J33:J38" si="6">+H33+I33</f>
        <v>87198.193493151179</v>
      </c>
      <c r="L33" s="72">
        <v>-7420.5522394682057</v>
      </c>
      <c r="M33" s="62">
        <f t="shared" si="3"/>
        <v>94618.745732619383</v>
      </c>
    </row>
    <row r="34" spans="2:15" x14ac:dyDescent="0.2">
      <c r="B34" s="60">
        <v>2024</v>
      </c>
      <c r="C34" s="62">
        <f>'Form 1.1b'!$K35</f>
        <v>33569.074175024594</v>
      </c>
      <c r="D34" s="61">
        <v>9728.8866569999991</v>
      </c>
      <c r="E34" s="61">
        <v>36769.579896191513</v>
      </c>
      <c r="F34" s="61"/>
      <c r="G34" s="61">
        <v>360</v>
      </c>
      <c r="H34" s="62">
        <f t="shared" si="5"/>
        <v>80427.540728216103</v>
      </c>
      <c r="I34" s="61">
        <v>7037.602940616458</v>
      </c>
      <c r="J34" s="62">
        <f t="shared" si="6"/>
        <v>87465.143668832563</v>
      </c>
      <c r="L34" s="62">
        <v>-8254.7290422637052</v>
      </c>
      <c r="M34" s="62">
        <f t="shared" si="3"/>
        <v>95719.872711096265</v>
      </c>
    </row>
    <row r="35" spans="2:15" x14ac:dyDescent="0.2">
      <c r="B35" s="60">
        <v>2025</v>
      </c>
      <c r="C35" s="72">
        <f>'Form 1.1b'!$K36</f>
        <v>33497.11867849464</v>
      </c>
      <c r="D35" s="71">
        <v>9728.8866569999991</v>
      </c>
      <c r="E35" s="71">
        <v>37321.981762802847</v>
      </c>
      <c r="F35" s="71"/>
      <c r="G35" s="71">
        <v>360</v>
      </c>
      <c r="H35" s="72">
        <f t="shared" si="5"/>
        <v>80907.987098297483</v>
      </c>
      <c r="I35" s="71">
        <v>7093.4130070660594</v>
      </c>
      <c r="J35" s="72">
        <f t="shared" si="6"/>
        <v>88001.400105363544</v>
      </c>
      <c r="L35" s="72">
        <v>-9078.9941771488993</v>
      </c>
      <c r="M35" s="62">
        <f>+J35-L35</f>
        <v>97080.39428251244</v>
      </c>
      <c r="O35" s="63"/>
    </row>
    <row r="36" spans="2:15" s="63" customFormat="1" x14ac:dyDescent="0.2">
      <c r="B36" s="60">
        <v>2026</v>
      </c>
      <c r="C36" s="62">
        <f>'Form 1.1b'!$K37</f>
        <v>33498.004519602044</v>
      </c>
      <c r="D36" s="61">
        <v>9728.8866569999991</v>
      </c>
      <c r="E36" s="61">
        <v>38009.311560526869</v>
      </c>
      <c r="F36" s="61"/>
      <c r="G36" s="61">
        <v>360</v>
      </c>
      <c r="H36" s="62">
        <f t="shared" si="5"/>
        <v>81596.202737128915</v>
      </c>
      <c r="I36" s="61">
        <v>7169.9586107313362</v>
      </c>
      <c r="J36" s="62">
        <f t="shared" si="6"/>
        <v>88766.161347860252</v>
      </c>
      <c r="K36" s="53"/>
      <c r="L36" s="62">
        <v>-9895.2526951553082</v>
      </c>
      <c r="M36" s="62">
        <f>+J36-L36</f>
        <v>98661.414043015568</v>
      </c>
    </row>
    <row r="37" spans="2:15" x14ac:dyDescent="0.2">
      <c r="B37" s="60">
        <v>2027</v>
      </c>
      <c r="C37" s="62">
        <f>'Form 1.1b'!$K38</f>
        <v>33612.619968835395</v>
      </c>
      <c r="D37" s="61">
        <v>9728.8866569999991</v>
      </c>
      <c r="E37" s="61">
        <v>38744.384256198333</v>
      </c>
      <c r="F37" s="61"/>
      <c r="G37" s="61">
        <v>360</v>
      </c>
      <c r="H37" s="62">
        <f t="shared" si="5"/>
        <v>82445.890882033724</v>
      </c>
      <c r="I37" s="61">
        <v>7266.0663651098221</v>
      </c>
      <c r="J37" s="62">
        <f t="shared" si="6"/>
        <v>89711.957247143553</v>
      </c>
      <c r="L37" s="62">
        <v>-10773.032975607897</v>
      </c>
      <c r="M37" s="62">
        <f>+J37-L37</f>
        <v>100484.99022275145</v>
      </c>
    </row>
    <row r="38" spans="2:15" x14ac:dyDescent="0.2">
      <c r="B38" s="60">
        <v>2028</v>
      </c>
      <c r="C38" s="62">
        <f>'Form 1.1b'!$K39</f>
        <v>33910.688426619658</v>
      </c>
      <c r="D38" s="61">
        <v>9728.8866569999991</v>
      </c>
      <c r="E38" s="61">
        <v>39390.995459852835</v>
      </c>
      <c r="F38" s="61"/>
      <c r="G38" s="61">
        <v>360</v>
      </c>
      <c r="H38" s="62">
        <f t="shared" si="5"/>
        <v>83390.57054347248</v>
      </c>
      <c r="I38" s="61">
        <v>7362.7598974211423</v>
      </c>
      <c r="J38" s="62">
        <f t="shared" si="6"/>
        <v>90753.330440893624</v>
      </c>
      <c r="L38" s="62">
        <v>-11659.345733569764</v>
      </c>
      <c r="M38" s="62">
        <f>+J38-L38</f>
        <v>102412.67617446338</v>
      </c>
    </row>
    <row r="40" spans="2:15" x14ac:dyDescent="0.2">
      <c r="B40" s="108"/>
      <c r="C40" s="53" t="s">
        <v>123</v>
      </c>
    </row>
    <row r="41" spans="2:15" x14ac:dyDescent="0.2">
      <c r="C41" s="53" t="s">
        <v>124</v>
      </c>
    </row>
    <row r="42" spans="2:15" x14ac:dyDescent="0.2">
      <c r="C42" s="53" t="s">
        <v>133</v>
      </c>
    </row>
    <row r="43" spans="2:15" x14ac:dyDescent="0.2">
      <c r="C43" s="53" t="s">
        <v>144</v>
      </c>
    </row>
    <row r="44" spans="2:15" x14ac:dyDescent="0.2">
      <c r="C44" s="53" t="s">
        <v>128</v>
      </c>
    </row>
    <row r="45" spans="2:15" x14ac:dyDescent="0.2">
      <c r="C45" s="53" t="s">
        <v>145</v>
      </c>
    </row>
    <row r="46" spans="2:15" x14ac:dyDescent="0.2">
      <c r="C46" s="53" t="s">
        <v>146</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40"/>
  <sheetViews>
    <sheetView showGridLines="0" topLeftCell="A16" zoomScaleNormal="100" workbookViewId="0">
      <selection activeCell="F29" sqref="F29"/>
    </sheetView>
  </sheetViews>
  <sheetFormatPr defaultColWidth="8.6640625" defaultRowHeight="11.25" x14ac:dyDescent="0.2"/>
  <cols>
    <col min="1" max="1" width="1.6640625" customWidth="1"/>
    <col min="2" max="2" width="12" customWidth="1"/>
    <col min="3" max="6" width="15.6640625" customWidth="1"/>
  </cols>
  <sheetData>
    <row r="1" spans="2:6" s="19" customFormat="1" ht="15" x14ac:dyDescent="0.25">
      <c r="B1" s="143" t="s">
        <v>30</v>
      </c>
      <c r="C1" s="143"/>
      <c r="D1" s="143"/>
      <c r="E1" s="143"/>
      <c r="F1" s="143"/>
    </row>
    <row r="2" spans="2:6" s="8" customFormat="1" ht="12.75" x14ac:dyDescent="0.2">
      <c r="B2" s="145" t="str">
        <f>CoName</f>
        <v>Pacific Gas &amp; Electric Company</v>
      </c>
      <c r="C2" s="145"/>
      <c r="D2" s="145"/>
      <c r="E2" s="145"/>
      <c r="F2" s="145"/>
    </row>
    <row r="3" spans="2:6" s="8" customFormat="1" ht="12.75" x14ac:dyDescent="0.2">
      <c r="B3" s="145"/>
      <c r="C3" s="145"/>
      <c r="D3" s="145"/>
      <c r="E3" s="145"/>
      <c r="F3" s="145"/>
    </row>
    <row r="4" spans="2:6" s="8" customFormat="1" ht="15.75" x14ac:dyDescent="0.25">
      <c r="B4" s="17" t="s">
        <v>46</v>
      </c>
      <c r="C4" s="10"/>
      <c r="D4" s="10"/>
      <c r="E4" s="10"/>
      <c r="F4" s="10"/>
    </row>
    <row r="5" spans="2:6" s="8" customFormat="1" ht="12.75" x14ac:dyDescent="0.2">
      <c r="B5" s="146" t="s">
        <v>10</v>
      </c>
      <c r="C5" s="145"/>
      <c r="D5" s="145"/>
      <c r="E5" s="145"/>
      <c r="F5" s="145"/>
    </row>
    <row r="6" spans="2:6" ht="13.5" customHeight="1" x14ac:dyDescent="0.2">
      <c r="B6" s="144" t="s">
        <v>14</v>
      </c>
      <c r="C6" s="144"/>
      <c r="D6" s="144"/>
      <c r="E6" s="144"/>
      <c r="F6" s="144"/>
    </row>
    <row r="7" spans="2:6" ht="12.75" x14ac:dyDescent="0.2">
      <c r="B7" s="147" t="s">
        <v>39</v>
      </c>
      <c r="C7" s="144"/>
      <c r="D7" s="144"/>
      <c r="E7" s="144"/>
      <c r="F7" s="144"/>
    </row>
    <row r="8" spans="2:6" ht="13.5" customHeight="1" x14ac:dyDescent="0.2">
      <c r="B8" s="6"/>
      <c r="C8" s="140" t="s">
        <v>13</v>
      </c>
      <c r="D8" s="141"/>
      <c r="E8" s="141"/>
      <c r="F8" s="142"/>
    </row>
    <row r="9" spans="2:6" ht="22.5" x14ac:dyDescent="0.2">
      <c r="B9" s="5" t="s">
        <v>11</v>
      </c>
      <c r="C9" s="16" t="s">
        <v>24</v>
      </c>
      <c r="D9" s="16" t="s">
        <v>25</v>
      </c>
      <c r="E9" s="16" t="s">
        <v>26</v>
      </c>
      <c r="F9" s="16" t="s">
        <v>27</v>
      </c>
    </row>
    <row r="10" spans="2:6" x14ac:dyDescent="0.2">
      <c r="B10" s="78">
        <v>2000</v>
      </c>
      <c r="C10" s="74"/>
      <c r="D10" s="74"/>
      <c r="E10" s="74"/>
      <c r="F10" s="74"/>
    </row>
    <row r="11" spans="2:6" ht="11.25" customHeight="1" x14ac:dyDescent="0.2">
      <c r="B11" s="78">
        <v>2001</v>
      </c>
      <c r="C11" s="74"/>
      <c r="D11" s="74"/>
      <c r="E11" s="74"/>
      <c r="F11" s="74"/>
    </row>
    <row r="12" spans="2:6" x14ac:dyDescent="0.2">
      <c r="B12" s="78">
        <v>2002</v>
      </c>
      <c r="C12" s="74"/>
      <c r="D12" s="74"/>
      <c r="E12" s="74"/>
      <c r="F12" s="74"/>
    </row>
    <row r="13" spans="2:6" x14ac:dyDescent="0.2">
      <c r="B13" s="78">
        <v>2003</v>
      </c>
      <c r="C13" s="74"/>
      <c r="D13" s="74"/>
      <c r="E13" s="74"/>
      <c r="F13" s="74"/>
    </row>
    <row r="14" spans="2:6" x14ac:dyDescent="0.2">
      <c r="B14" s="78">
        <v>2004</v>
      </c>
      <c r="C14" s="74"/>
      <c r="D14" s="74"/>
      <c r="E14" s="74"/>
      <c r="F14" s="74"/>
    </row>
    <row r="15" spans="2:6" x14ac:dyDescent="0.2">
      <c r="B15" s="78">
        <v>2005</v>
      </c>
      <c r="C15" s="74"/>
      <c r="D15" s="74"/>
      <c r="E15" s="74"/>
      <c r="F15" s="74"/>
    </row>
    <row r="16" spans="2:6" x14ac:dyDescent="0.2">
      <c r="B16" s="78">
        <v>2006</v>
      </c>
      <c r="C16" s="74"/>
      <c r="D16" s="74"/>
      <c r="E16" s="74"/>
      <c r="F16" s="74"/>
    </row>
    <row r="17" spans="2:17" x14ac:dyDescent="0.2">
      <c r="B17" s="78">
        <v>2007</v>
      </c>
      <c r="C17" s="74"/>
      <c r="D17" s="74"/>
      <c r="E17" s="74"/>
      <c r="F17" s="74"/>
    </row>
    <row r="18" spans="2:17" ht="11.25" customHeight="1" x14ac:dyDescent="0.2">
      <c r="B18" s="78">
        <v>2008</v>
      </c>
      <c r="C18" s="74"/>
      <c r="D18" s="74"/>
      <c r="E18" s="74"/>
      <c r="F18" s="74"/>
    </row>
    <row r="19" spans="2:17" x14ac:dyDescent="0.2">
      <c r="B19" s="78">
        <v>2009</v>
      </c>
      <c r="C19" s="74"/>
      <c r="D19" s="74"/>
      <c r="E19" s="74"/>
      <c r="F19" s="74"/>
    </row>
    <row r="20" spans="2:17" x14ac:dyDescent="0.2">
      <c r="B20" s="78">
        <v>2010</v>
      </c>
      <c r="C20" s="74"/>
      <c r="D20" s="74"/>
      <c r="E20" s="74"/>
      <c r="F20" s="74"/>
    </row>
    <row r="21" spans="2:17" x14ac:dyDescent="0.2">
      <c r="B21" s="78">
        <v>2011</v>
      </c>
      <c r="C21" s="74"/>
      <c r="D21" s="74"/>
      <c r="E21" s="74"/>
      <c r="F21" s="74"/>
    </row>
    <row r="22" spans="2:17" x14ac:dyDescent="0.2">
      <c r="B22" s="78">
        <v>2012</v>
      </c>
      <c r="C22" s="74"/>
      <c r="D22" s="74"/>
      <c r="E22" s="74"/>
      <c r="F22" s="74"/>
    </row>
    <row r="23" spans="2:17" x14ac:dyDescent="0.2">
      <c r="B23" s="78">
        <v>2013</v>
      </c>
      <c r="C23" s="74"/>
      <c r="D23" s="74"/>
      <c r="E23" s="74"/>
      <c r="F23" s="74"/>
    </row>
    <row r="24" spans="2:17" x14ac:dyDescent="0.2">
      <c r="B24" s="78">
        <v>2014</v>
      </c>
      <c r="C24" s="74"/>
      <c r="D24" s="74"/>
      <c r="E24" s="74"/>
      <c r="F24" s="74"/>
    </row>
    <row r="25" spans="2:17" x14ac:dyDescent="0.2">
      <c r="B25" s="86">
        <v>2015</v>
      </c>
      <c r="C25" s="76"/>
      <c r="D25" s="76"/>
      <c r="E25" s="76"/>
      <c r="F25" s="76"/>
    </row>
    <row r="26" spans="2:17" x14ac:dyDescent="0.2">
      <c r="B26" s="86">
        <v>2016</v>
      </c>
      <c r="C26" s="76"/>
      <c r="D26" s="76"/>
      <c r="E26" s="76"/>
      <c r="F26" s="76"/>
    </row>
    <row r="27" spans="2:17" x14ac:dyDescent="0.2">
      <c r="B27" s="6">
        <v>2017</v>
      </c>
      <c r="C27" s="104">
        <v>17295.128398684701</v>
      </c>
      <c r="D27" s="110"/>
      <c r="E27" s="110"/>
      <c r="F27" s="110"/>
    </row>
    <row r="28" spans="2:17" x14ac:dyDescent="0.2">
      <c r="B28" s="3">
        <v>2018</v>
      </c>
      <c r="C28" s="105">
        <v>17029.424402333592</v>
      </c>
      <c r="D28" s="111"/>
      <c r="E28" s="111"/>
      <c r="F28" s="111"/>
      <c r="G28" s="2"/>
      <c r="H28" s="2"/>
      <c r="I28" s="2"/>
      <c r="J28" s="2"/>
      <c r="K28" s="2"/>
      <c r="L28" s="2"/>
      <c r="M28" s="2"/>
      <c r="N28" s="2"/>
      <c r="O28" s="2"/>
      <c r="P28" s="2"/>
      <c r="Q28" s="2"/>
    </row>
    <row r="29" spans="2:17" x14ac:dyDescent="0.2">
      <c r="B29" s="6">
        <v>2019</v>
      </c>
      <c r="C29" s="104">
        <v>16839.860834122788</v>
      </c>
      <c r="D29" s="110"/>
      <c r="E29" s="110"/>
      <c r="F29" s="110"/>
      <c r="G29" s="2"/>
      <c r="H29" s="2"/>
      <c r="I29" s="2"/>
      <c r="J29" s="2"/>
      <c r="K29" s="2"/>
      <c r="L29" s="2"/>
      <c r="M29" s="2"/>
      <c r="N29" s="2"/>
      <c r="O29" s="2"/>
      <c r="P29" s="2"/>
      <c r="Q29" s="2"/>
    </row>
    <row r="30" spans="2:17" x14ac:dyDescent="0.2">
      <c r="B30" s="3">
        <v>2020</v>
      </c>
      <c r="C30" s="15">
        <v>16833.437340663757</v>
      </c>
      <c r="D30" s="76">
        <v>17649.256150929657</v>
      </c>
      <c r="E30" s="76">
        <v>18106.329794215857</v>
      </c>
      <c r="F30" s="76">
        <v>18483.789095401859</v>
      </c>
      <c r="G30" s="2"/>
      <c r="H30" s="2"/>
      <c r="I30" s="2"/>
      <c r="J30" s="2"/>
      <c r="K30" s="2"/>
      <c r="L30" s="2"/>
      <c r="M30" s="2"/>
      <c r="N30" s="2"/>
      <c r="O30" s="2"/>
      <c r="P30" s="2"/>
      <c r="Q30" s="2"/>
    </row>
    <row r="31" spans="2:17" x14ac:dyDescent="0.2">
      <c r="B31" s="6">
        <v>2021</v>
      </c>
      <c r="C31" s="15">
        <v>16857.006244617594</v>
      </c>
      <c r="D31" s="76">
        <v>17672.819553335896</v>
      </c>
      <c r="E31" s="76">
        <v>18129.893196622095</v>
      </c>
      <c r="F31" s="76">
        <v>18507.352497808195</v>
      </c>
    </row>
    <row r="32" spans="2:17" x14ac:dyDescent="0.2">
      <c r="B32" s="3">
        <v>2022</v>
      </c>
      <c r="C32" s="4">
        <v>16791.709508188695</v>
      </c>
      <c r="D32" s="74">
        <v>17525.871340149595</v>
      </c>
      <c r="E32" s="74">
        <v>17976.394113288097</v>
      </c>
      <c r="F32" s="74">
        <v>18348.443592874395</v>
      </c>
      <c r="G32" s="2"/>
      <c r="H32" s="2"/>
      <c r="I32" s="2"/>
      <c r="J32" s="2"/>
      <c r="K32" s="2"/>
      <c r="L32" s="2"/>
      <c r="M32" s="2"/>
      <c r="N32" s="2"/>
      <c r="O32" s="2"/>
      <c r="P32" s="2"/>
      <c r="Q32" s="2"/>
    </row>
    <row r="33" spans="2:17" x14ac:dyDescent="0.2">
      <c r="B33" s="6">
        <v>2023</v>
      </c>
      <c r="C33" s="15">
        <v>16821.269085148022</v>
      </c>
      <c r="D33" s="76">
        <v>17561.835405281621</v>
      </c>
      <c r="E33" s="76">
        <v>18012.358178420123</v>
      </c>
      <c r="F33" s="76">
        <v>18384.407658006421</v>
      </c>
    </row>
    <row r="34" spans="2:17" x14ac:dyDescent="0.2">
      <c r="B34" s="3">
        <v>2024</v>
      </c>
      <c r="C34" s="4">
        <v>16852.630896893992</v>
      </c>
      <c r="D34" s="74">
        <v>17599.281713300094</v>
      </c>
      <c r="E34" s="74">
        <v>18049.804486438592</v>
      </c>
      <c r="F34" s="74">
        <v>18421.853966024893</v>
      </c>
      <c r="G34" s="2"/>
      <c r="H34" s="2"/>
      <c r="I34" s="2"/>
      <c r="J34" s="2"/>
      <c r="K34" s="2"/>
      <c r="L34" s="2"/>
      <c r="M34" s="2"/>
      <c r="N34" s="2"/>
      <c r="O34" s="2"/>
      <c r="P34" s="2"/>
      <c r="Q34" s="2"/>
    </row>
    <row r="35" spans="2:17" x14ac:dyDescent="0.2">
      <c r="B35" s="6">
        <v>2025</v>
      </c>
      <c r="C35" s="15">
        <v>16777.434097137138</v>
      </c>
      <c r="D35" s="76">
        <v>17530.671424725741</v>
      </c>
      <c r="E35" s="76">
        <v>17981.194197864239</v>
      </c>
      <c r="F35" s="76">
        <v>18353.24367745054</v>
      </c>
      <c r="G35" s="2"/>
      <c r="H35" s="2"/>
      <c r="I35" s="2"/>
      <c r="J35" s="2"/>
      <c r="K35" s="2"/>
      <c r="L35" s="2"/>
      <c r="M35" s="2"/>
      <c r="N35" s="2"/>
      <c r="O35" s="2"/>
      <c r="P35" s="2"/>
      <c r="Q35" s="2"/>
    </row>
    <row r="36" spans="2:17" s="2" customFormat="1" x14ac:dyDescent="0.2">
      <c r="B36" s="3">
        <v>2026</v>
      </c>
      <c r="C36" s="4">
        <v>16805.248712140768</v>
      </c>
      <c r="D36" s="74">
        <v>17565.112396998167</v>
      </c>
      <c r="E36" s="74">
        <v>18015.635170136666</v>
      </c>
      <c r="F36" s="74">
        <v>18387.684649722967</v>
      </c>
      <c r="I36"/>
    </row>
    <row r="37" spans="2:17" x14ac:dyDescent="0.2">
      <c r="B37" s="3">
        <v>2027</v>
      </c>
      <c r="C37" s="4">
        <v>16839.133886506101</v>
      </c>
      <c r="D37" s="74">
        <v>17605.4565084569</v>
      </c>
      <c r="E37" s="74">
        <v>18055.979281595399</v>
      </c>
      <c r="F37" s="74">
        <v>18428.0287611817</v>
      </c>
    </row>
    <row r="38" spans="2:17" x14ac:dyDescent="0.2">
      <c r="B38" s="3">
        <v>2028</v>
      </c>
      <c r="C38" s="4">
        <v>16834.670257179376</v>
      </c>
      <c r="D38" s="74">
        <v>17607.537759484276</v>
      </c>
      <c r="E38" s="74">
        <v>18058.060532622774</v>
      </c>
      <c r="F38" s="74">
        <v>18430.110012209076</v>
      </c>
    </row>
    <row r="40" spans="2:17" x14ac:dyDescent="0.2">
      <c r="B40" s="108"/>
      <c r="C40" s="53" t="s">
        <v>123</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44"/>
  <sheetViews>
    <sheetView showGridLines="0" tabSelected="1" topLeftCell="A4" zoomScaleNormal="100" workbookViewId="0">
      <selection activeCell="O32" sqref="O32"/>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1:10" s="18" customFormat="1" ht="15.75" x14ac:dyDescent="0.25">
      <c r="B1" s="22" t="s">
        <v>23</v>
      </c>
      <c r="C1" s="22"/>
      <c r="D1" s="22"/>
      <c r="E1" s="22"/>
      <c r="F1" s="22"/>
      <c r="G1" s="22"/>
      <c r="H1" s="22"/>
      <c r="I1" s="22"/>
      <c r="J1" s="22"/>
    </row>
    <row r="2" spans="1:10" s="8" customFormat="1" ht="12.75" x14ac:dyDescent="0.2">
      <c r="B2" s="87" t="str">
        <f>'FormsList&amp;FilerInfo'!B2</f>
        <v>Pacific Gas &amp; Electric Company</v>
      </c>
      <c r="C2" s="10"/>
      <c r="D2" s="10"/>
      <c r="E2" s="10"/>
      <c r="F2" s="10"/>
      <c r="G2" s="10"/>
      <c r="H2" s="10"/>
      <c r="I2" s="10"/>
      <c r="J2" s="10"/>
    </row>
    <row r="3" spans="1:10" s="8" customFormat="1" ht="12.75" x14ac:dyDescent="0.2">
      <c r="B3" s="10"/>
      <c r="C3" s="10"/>
      <c r="D3" s="10"/>
      <c r="E3" s="10"/>
      <c r="F3" s="10"/>
      <c r="G3" s="10"/>
      <c r="H3" s="10"/>
      <c r="I3" s="10"/>
      <c r="J3" s="10"/>
    </row>
    <row r="4" spans="1:10" s="8" customFormat="1" ht="12.75" x14ac:dyDescent="0.2">
      <c r="B4" s="14"/>
      <c r="C4" s="14"/>
      <c r="D4" s="14"/>
      <c r="E4" s="14"/>
      <c r="F4" s="14"/>
      <c r="G4" s="14"/>
      <c r="H4" s="14"/>
      <c r="I4" s="14"/>
      <c r="J4" s="14"/>
    </row>
    <row r="5" spans="1:10" s="18" customFormat="1" ht="15.75" x14ac:dyDescent="0.25">
      <c r="B5" s="20" t="s">
        <v>34</v>
      </c>
      <c r="C5" s="20"/>
      <c r="D5" s="21"/>
      <c r="E5" s="21"/>
      <c r="F5" s="21"/>
      <c r="G5" s="21"/>
      <c r="H5" s="21"/>
      <c r="I5" s="21"/>
      <c r="J5" s="21"/>
    </row>
    <row r="6" spans="1:10" ht="13.5" customHeight="1" x14ac:dyDescent="0.2">
      <c r="B6" s="10" t="s">
        <v>138</v>
      </c>
      <c r="C6" s="10"/>
      <c r="D6" s="11"/>
      <c r="E6" s="11"/>
      <c r="F6" s="11"/>
      <c r="G6" s="11"/>
      <c r="H6" s="11"/>
      <c r="I6" s="11"/>
      <c r="J6" s="1"/>
    </row>
    <row r="7" spans="1:10" ht="13.5" customHeight="1" x14ac:dyDescent="0.2">
      <c r="B7" s="10"/>
      <c r="C7" s="10"/>
      <c r="D7" s="11"/>
      <c r="E7" s="11"/>
      <c r="F7" s="11"/>
      <c r="G7" s="11"/>
      <c r="H7" s="11"/>
      <c r="I7" s="11"/>
      <c r="J7" s="1"/>
    </row>
    <row r="8" spans="1:10" ht="21.75" customHeight="1" x14ac:dyDescent="0.2">
      <c r="B8" s="7"/>
      <c r="C8" s="148" t="e">
        <f>+#REF!</f>
        <v>#REF!</v>
      </c>
      <c r="D8" s="148"/>
      <c r="E8" s="148"/>
      <c r="F8" s="148"/>
      <c r="G8" s="148"/>
      <c r="H8" s="148"/>
      <c r="I8" s="148"/>
      <c r="J8" s="148"/>
    </row>
    <row r="9" spans="1:10" ht="60.75" customHeight="1" x14ac:dyDescent="0.2">
      <c r="B9" s="12" t="s">
        <v>11</v>
      </c>
      <c r="C9" s="48" t="s">
        <v>151</v>
      </c>
      <c r="D9" s="48" t="s">
        <v>45</v>
      </c>
      <c r="E9" s="48" t="s">
        <v>88</v>
      </c>
      <c r="F9" s="48" t="s">
        <v>89</v>
      </c>
      <c r="G9" s="48" t="s">
        <v>52</v>
      </c>
      <c r="H9" s="48" t="s">
        <v>90</v>
      </c>
      <c r="I9" s="48" t="s">
        <v>91</v>
      </c>
      <c r="J9" s="48" t="s">
        <v>18</v>
      </c>
    </row>
    <row r="10" spans="1:10" x14ac:dyDescent="0.2">
      <c r="A10">
        <v>0</v>
      </c>
      <c r="B10" s="78">
        <v>2000</v>
      </c>
      <c r="C10" s="99">
        <v>174.6942325</v>
      </c>
      <c r="D10" s="98">
        <v>0.10576352312350808</v>
      </c>
      <c r="E10" s="98">
        <v>8.5214835398158995E-2</v>
      </c>
      <c r="F10" s="98">
        <v>3.4044079030587371E-2</v>
      </c>
      <c r="G10" s="98">
        <v>0.10475952926765415</v>
      </c>
      <c r="H10" s="74" t="s">
        <v>121</v>
      </c>
      <c r="I10" s="74" t="s">
        <v>121</v>
      </c>
      <c r="J10" s="74" t="s">
        <v>121</v>
      </c>
    </row>
    <row r="11" spans="1:10" ht="11.25" customHeight="1" x14ac:dyDescent="0.2">
      <c r="A11">
        <v>1</v>
      </c>
      <c r="B11" s="78">
        <v>2001</v>
      </c>
      <c r="C11" s="99">
        <v>181.80349999999999</v>
      </c>
      <c r="D11" s="98">
        <v>0.12716645101060878</v>
      </c>
      <c r="E11" s="98">
        <v>0.13072297802628197</v>
      </c>
      <c r="F11" s="98">
        <v>8.2658384136400462E-2</v>
      </c>
      <c r="G11" s="98">
        <v>0.12847435614038419</v>
      </c>
      <c r="H11" s="74" t="s">
        <v>121</v>
      </c>
      <c r="I11" s="74" t="s">
        <v>121</v>
      </c>
      <c r="J11" s="74" t="s">
        <v>121</v>
      </c>
    </row>
    <row r="12" spans="1:10" x14ac:dyDescent="0.2">
      <c r="A12">
        <v>2</v>
      </c>
      <c r="B12" s="78">
        <v>2002</v>
      </c>
      <c r="C12" s="99">
        <v>186.06006000000002</v>
      </c>
      <c r="D12" s="98">
        <v>0.13230487884362274</v>
      </c>
      <c r="E12" s="98">
        <v>0.14196607771893943</v>
      </c>
      <c r="F12" s="98">
        <v>8.5424878494077594E-2</v>
      </c>
      <c r="G12" s="98">
        <v>0.1350781024283213</v>
      </c>
      <c r="H12" s="74" t="s">
        <v>121</v>
      </c>
      <c r="I12" s="74" t="s">
        <v>121</v>
      </c>
      <c r="J12" s="74" t="s">
        <v>121</v>
      </c>
    </row>
    <row r="13" spans="1:10" x14ac:dyDescent="0.2">
      <c r="A13">
        <v>3</v>
      </c>
      <c r="B13" s="78">
        <v>2003</v>
      </c>
      <c r="C13" s="99">
        <v>190.45121</v>
      </c>
      <c r="D13" s="98">
        <v>0.13171967114536109</v>
      </c>
      <c r="E13" s="98">
        <v>0.14155546096598534</v>
      </c>
      <c r="F13" s="98">
        <v>9.0203282192641385E-2</v>
      </c>
      <c r="G13" s="98">
        <v>0.13473276583312985</v>
      </c>
      <c r="H13" s="74" t="s">
        <v>121</v>
      </c>
      <c r="I13" s="74" t="s">
        <v>121</v>
      </c>
      <c r="J13" s="74" t="s">
        <v>121</v>
      </c>
    </row>
    <row r="14" spans="1:10" x14ac:dyDescent="0.2">
      <c r="A14">
        <v>4</v>
      </c>
      <c r="B14" s="78">
        <v>2004</v>
      </c>
      <c r="C14" s="99">
        <v>195.23929000000001</v>
      </c>
      <c r="D14" s="98">
        <v>0.12621165401637827</v>
      </c>
      <c r="E14" s="98">
        <v>0.12920409303799288</v>
      </c>
      <c r="F14" s="98">
        <v>8.1553401083019714E-2</v>
      </c>
      <c r="G14" s="98">
        <v>0.11563676204568089</v>
      </c>
      <c r="H14" s="74" t="s">
        <v>121</v>
      </c>
      <c r="I14" s="74" t="s">
        <v>121</v>
      </c>
      <c r="J14" s="74" t="s">
        <v>121</v>
      </c>
    </row>
    <row r="15" spans="1:10" x14ac:dyDescent="0.2">
      <c r="A15">
        <v>5</v>
      </c>
      <c r="B15" s="78">
        <v>2005</v>
      </c>
      <c r="C15" s="99">
        <v>202.45340000000002</v>
      </c>
      <c r="D15" s="98">
        <v>0.12661228696841542</v>
      </c>
      <c r="E15" s="98">
        <v>0.12613558984801945</v>
      </c>
      <c r="F15" s="98">
        <v>8.1141625388089736E-2</v>
      </c>
      <c r="G15" s="98">
        <v>0.11695441928511592</v>
      </c>
      <c r="H15" s="74" t="s">
        <v>121</v>
      </c>
      <c r="I15" s="74" t="s">
        <v>121</v>
      </c>
      <c r="J15" s="74" t="s">
        <v>121</v>
      </c>
    </row>
    <row r="16" spans="1:10" x14ac:dyDescent="0.2">
      <c r="A16">
        <v>6</v>
      </c>
      <c r="B16" s="78">
        <v>2006</v>
      </c>
      <c r="C16" s="99">
        <v>210.44526000000002</v>
      </c>
      <c r="D16" s="98">
        <v>0.147949316558281</v>
      </c>
      <c r="E16" s="98">
        <v>0.13308439097885813</v>
      </c>
      <c r="F16" s="98">
        <v>8.5411312070568471E-2</v>
      </c>
      <c r="G16" s="98">
        <v>0.12523760493199187</v>
      </c>
      <c r="H16" s="74" t="s">
        <v>121</v>
      </c>
      <c r="I16" s="74" t="s">
        <v>121</v>
      </c>
      <c r="J16" s="74" t="s">
        <v>121</v>
      </c>
    </row>
    <row r="17" spans="1:10" x14ac:dyDescent="0.2">
      <c r="A17">
        <v>7</v>
      </c>
      <c r="B17" s="78">
        <v>2007</v>
      </c>
      <c r="C17" s="99">
        <v>217.27314250000001</v>
      </c>
      <c r="D17" s="98">
        <v>0.1486018942168158</v>
      </c>
      <c r="E17" s="98">
        <v>0.1321037789735888</v>
      </c>
      <c r="F17" s="98">
        <v>8.2637128348177005E-2</v>
      </c>
      <c r="G17" s="98">
        <v>0.12258092539242132</v>
      </c>
      <c r="H17" s="74" t="s">
        <v>121</v>
      </c>
      <c r="I17" s="74" t="s">
        <v>121</v>
      </c>
      <c r="J17" s="74" t="s">
        <v>121</v>
      </c>
    </row>
    <row r="18" spans="1:10" ht="11.25" customHeight="1" x14ac:dyDescent="0.2">
      <c r="A18">
        <v>8</v>
      </c>
      <c r="B18" s="78">
        <v>2008</v>
      </c>
      <c r="C18" s="99">
        <v>224.68504999999999</v>
      </c>
      <c r="D18" s="98">
        <v>0.15001983900848428</v>
      </c>
      <c r="E18" s="98">
        <v>0.13092458169722884</v>
      </c>
      <c r="F18" s="98">
        <v>8.6128221219934201E-2</v>
      </c>
      <c r="G18" s="98">
        <v>0.12391103416484384</v>
      </c>
      <c r="H18" s="74" t="s">
        <v>121</v>
      </c>
      <c r="I18" s="74" t="s">
        <v>121</v>
      </c>
      <c r="J18" s="74" t="s">
        <v>121</v>
      </c>
    </row>
    <row r="19" spans="1:10" x14ac:dyDescent="0.2">
      <c r="A19">
        <v>9</v>
      </c>
      <c r="B19" s="78">
        <v>2009</v>
      </c>
      <c r="C19" s="99">
        <v>224.1802275</v>
      </c>
      <c r="D19" s="98">
        <v>0.15663310688667823</v>
      </c>
      <c r="E19" s="98">
        <v>0.14195263136563788</v>
      </c>
      <c r="F19" s="98">
        <v>9.7670979913765832E-2</v>
      </c>
      <c r="G19" s="98">
        <v>0.12749334951241559</v>
      </c>
      <c r="H19" s="74" t="s">
        <v>121</v>
      </c>
      <c r="I19" s="74" t="s">
        <v>121</v>
      </c>
      <c r="J19" s="74" t="s">
        <v>121</v>
      </c>
    </row>
    <row r="20" spans="1:10" x14ac:dyDescent="0.2">
      <c r="A20">
        <v>10</v>
      </c>
      <c r="B20" s="78">
        <v>2010</v>
      </c>
      <c r="C20" s="99">
        <v>226.94566750000001</v>
      </c>
      <c r="D20" s="98">
        <v>0.15554825707262571</v>
      </c>
      <c r="E20" s="98">
        <v>0.14527484285872985</v>
      </c>
      <c r="F20" s="98">
        <v>9.7952917743533555E-2</v>
      </c>
      <c r="G20" s="98">
        <v>0.13643164889388879</v>
      </c>
      <c r="H20" s="74" t="s">
        <v>121</v>
      </c>
      <c r="I20" s="74" t="s">
        <v>121</v>
      </c>
      <c r="J20" s="74" t="s">
        <v>121</v>
      </c>
    </row>
    <row r="21" spans="1:10" x14ac:dyDescent="0.2">
      <c r="A21">
        <v>11</v>
      </c>
      <c r="B21" s="78">
        <v>2011</v>
      </c>
      <c r="C21" s="99">
        <v>232.7681025</v>
      </c>
      <c r="D21" s="98">
        <v>0.1545475855837829</v>
      </c>
      <c r="E21" s="98">
        <v>0.14311056195894631</v>
      </c>
      <c r="F21" s="98">
        <v>9.4217194385965375E-2</v>
      </c>
      <c r="G21" s="98">
        <v>0.13977930490270724</v>
      </c>
      <c r="H21" s="74" t="s">
        <v>121</v>
      </c>
      <c r="I21" s="74" t="s">
        <v>121</v>
      </c>
      <c r="J21" s="74" t="s">
        <v>121</v>
      </c>
    </row>
    <row r="22" spans="1:10" x14ac:dyDescent="0.2">
      <c r="A22">
        <v>12</v>
      </c>
      <c r="B22" s="78">
        <v>2012</v>
      </c>
      <c r="C22" s="99">
        <v>238.17950999999999</v>
      </c>
      <c r="D22" s="98">
        <v>0.15895649244729768</v>
      </c>
      <c r="E22" s="98">
        <v>0.1447189440144096</v>
      </c>
      <c r="F22" s="98">
        <v>9.1320637508454816E-2</v>
      </c>
      <c r="G22" s="98">
        <v>0.13882637455675131</v>
      </c>
      <c r="H22" s="74" t="s">
        <v>121</v>
      </c>
      <c r="I22" s="74" t="s">
        <v>121</v>
      </c>
      <c r="J22" s="74" t="s">
        <v>121</v>
      </c>
    </row>
    <row r="23" spans="1:10" x14ac:dyDescent="0.2">
      <c r="A23">
        <v>13</v>
      </c>
      <c r="B23" s="78">
        <v>2013</v>
      </c>
      <c r="C23" s="99">
        <v>241.80682999999999</v>
      </c>
      <c r="D23" s="98">
        <v>0.16389784917896033</v>
      </c>
      <c r="E23" s="98">
        <v>0.14858082621856236</v>
      </c>
      <c r="F23" s="98">
        <v>9.1165972447101215E-2</v>
      </c>
      <c r="G23" s="98">
        <v>0.13846391417389722</v>
      </c>
      <c r="H23" s="74" t="s">
        <v>121</v>
      </c>
      <c r="I23" s="74" t="s">
        <v>121</v>
      </c>
      <c r="J23" s="74" t="s">
        <v>121</v>
      </c>
    </row>
    <row r="24" spans="1:10" x14ac:dyDescent="0.2">
      <c r="A24">
        <v>14</v>
      </c>
      <c r="B24" s="78">
        <v>2014</v>
      </c>
      <c r="C24" s="99">
        <v>246.19262499999999</v>
      </c>
      <c r="D24" s="98">
        <v>0.1689576506734575</v>
      </c>
      <c r="E24" s="98">
        <v>0.15696216477178929</v>
      </c>
      <c r="F24" s="98">
        <v>9.7733129267008501E-2</v>
      </c>
      <c r="G24" s="98">
        <v>0.14637653053964186</v>
      </c>
      <c r="H24" s="74" t="s">
        <v>121</v>
      </c>
      <c r="I24" s="74" t="s">
        <v>121</v>
      </c>
      <c r="J24" s="74" t="s">
        <v>121</v>
      </c>
    </row>
    <row r="25" spans="1:10" x14ac:dyDescent="0.2">
      <c r="A25">
        <v>15</v>
      </c>
      <c r="B25" s="6">
        <v>2015</v>
      </c>
      <c r="C25" s="99">
        <v>249.56582499999999</v>
      </c>
      <c r="D25" s="97">
        <v>0.17996867384851159</v>
      </c>
      <c r="E25" s="97">
        <v>0.16249563010903642</v>
      </c>
      <c r="F25" s="97">
        <v>9.6741039686228034E-2</v>
      </c>
      <c r="G25" s="97">
        <v>0.15268502043281121</v>
      </c>
      <c r="H25" s="74" t="s">
        <v>121</v>
      </c>
      <c r="I25" s="74" t="s">
        <v>121</v>
      </c>
      <c r="J25" s="74" t="s">
        <v>121</v>
      </c>
    </row>
    <row r="26" spans="1:10" x14ac:dyDescent="0.2">
      <c r="A26">
        <v>16</v>
      </c>
      <c r="B26" s="6">
        <v>2016</v>
      </c>
      <c r="C26" s="99">
        <v>255.13075750000002</v>
      </c>
      <c r="D26" s="97">
        <v>0.19805141778307578</v>
      </c>
      <c r="E26" s="97">
        <v>0.17025928883162963</v>
      </c>
      <c r="F26" s="97">
        <v>0.10276689348515095</v>
      </c>
      <c r="G26" s="97">
        <v>0.17128190018448441</v>
      </c>
      <c r="H26" s="74" t="s">
        <v>121</v>
      </c>
      <c r="I26" s="74" t="s">
        <v>121</v>
      </c>
      <c r="J26" s="74" t="s">
        <v>121</v>
      </c>
    </row>
    <row r="27" spans="1:10" x14ac:dyDescent="0.2">
      <c r="A27">
        <v>17</v>
      </c>
      <c r="B27" s="6">
        <v>2017</v>
      </c>
      <c r="C27" s="99">
        <v>262.23054250000001</v>
      </c>
      <c r="D27" s="112"/>
      <c r="E27" s="112"/>
      <c r="F27" s="112"/>
      <c r="G27" s="112"/>
      <c r="H27" s="74" t="s">
        <v>121</v>
      </c>
      <c r="I27" s="74" t="s">
        <v>121</v>
      </c>
      <c r="J27" s="74" t="s">
        <v>121</v>
      </c>
    </row>
    <row r="28" spans="1:10" x14ac:dyDescent="0.2">
      <c r="A28">
        <v>18</v>
      </c>
      <c r="B28" s="3">
        <v>2018</v>
      </c>
      <c r="C28" s="99">
        <v>270.42263250000002</v>
      </c>
      <c r="D28" s="113"/>
      <c r="E28" s="113"/>
      <c r="F28" s="113"/>
      <c r="G28" s="113"/>
      <c r="H28" s="74" t="s">
        <v>121</v>
      </c>
      <c r="I28" s="74" t="s">
        <v>121</v>
      </c>
      <c r="J28" s="74" t="s">
        <v>121</v>
      </c>
    </row>
    <row r="29" spans="1:10" x14ac:dyDescent="0.2">
      <c r="A29">
        <v>19</v>
      </c>
      <c r="B29" s="6">
        <v>2019</v>
      </c>
      <c r="C29" s="99">
        <v>279.42911000000004</v>
      </c>
      <c r="D29" s="112"/>
      <c r="E29" s="112"/>
      <c r="F29" s="112"/>
      <c r="G29" s="112"/>
      <c r="H29" s="74" t="s">
        <v>121</v>
      </c>
      <c r="I29" s="74" t="s">
        <v>121</v>
      </c>
      <c r="J29" s="74" t="s">
        <v>121</v>
      </c>
    </row>
    <row r="30" spans="1:10" x14ac:dyDescent="0.2">
      <c r="A30">
        <v>20</v>
      </c>
      <c r="B30" s="6">
        <v>2020</v>
      </c>
      <c r="C30" s="99">
        <v>288.09659500000004</v>
      </c>
      <c r="D30" s="112"/>
      <c r="E30" s="112"/>
      <c r="F30" s="112"/>
      <c r="G30" s="112"/>
      <c r="H30" s="74" t="s">
        <v>121</v>
      </c>
      <c r="I30" s="74" t="s">
        <v>121</v>
      </c>
      <c r="J30" s="74" t="s">
        <v>121</v>
      </c>
    </row>
    <row r="31" spans="1:10" x14ac:dyDescent="0.2">
      <c r="A31">
        <v>21</v>
      </c>
      <c r="B31" s="6">
        <v>2021</v>
      </c>
      <c r="C31" s="99">
        <v>296.07086249999998</v>
      </c>
      <c r="D31" s="112"/>
      <c r="E31" s="112"/>
      <c r="F31" s="112"/>
      <c r="G31" s="112"/>
      <c r="H31" s="74" t="s">
        <v>121</v>
      </c>
      <c r="I31" s="74" t="s">
        <v>121</v>
      </c>
      <c r="J31" s="74" t="s">
        <v>121</v>
      </c>
    </row>
    <row r="32" spans="1:10" x14ac:dyDescent="0.2">
      <c r="A32">
        <v>22</v>
      </c>
      <c r="B32" s="3">
        <v>2022</v>
      </c>
      <c r="C32" s="99">
        <v>303.95804500000003</v>
      </c>
      <c r="D32" s="113"/>
      <c r="E32" s="113"/>
      <c r="F32" s="113"/>
      <c r="G32" s="113"/>
      <c r="H32" s="74" t="s">
        <v>121</v>
      </c>
      <c r="I32" s="74" t="s">
        <v>121</v>
      </c>
      <c r="J32" s="74" t="s">
        <v>121</v>
      </c>
    </row>
    <row r="33" spans="1:10" x14ac:dyDescent="0.2">
      <c r="A33">
        <v>23</v>
      </c>
      <c r="B33" s="6">
        <v>2023</v>
      </c>
      <c r="C33" s="99">
        <v>312.28880999999996</v>
      </c>
      <c r="D33" s="112"/>
      <c r="E33" s="112"/>
      <c r="F33" s="112"/>
      <c r="G33" s="112"/>
      <c r="H33" s="74" t="s">
        <v>121</v>
      </c>
      <c r="I33" s="74" t="s">
        <v>121</v>
      </c>
      <c r="J33" s="74" t="s">
        <v>121</v>
      </c>
    </row>
    <row r="34" spans="1:10" x14ac:dyDescent="0.2">
      <c r="A34">
        <v>24</v>
      </c>
      <c r="B34" s="3">
        <v>2024</v>
      </c>
      <c r="C34" s="99">
        <v>320.73428249999995</v>
      </c>
      <c r="D34" s="113"/>
      <c r="E34" s="113"/>
      <c r="F34" s="113"/>
      <c r="G34" s="113"/>
      <c r="H34" s="74" t="s">
        <v>121</v>
      </c>
      <c r="I34" s="74" t="s">
        <v>121</v>
      </c>
      <c r="J34" s="74" t="s">
        <v>121</v>
      </c>
    </row>
    <row r="35" spans="1:10" x14ac:dyDescent="0.2">
      <c r="A35">
        <v>25</v>
      </c>
      <c r="B35" s="3">
        <v>2025</v>
      </c>
      <c r="C35" s="99">
        <v>329.30628999999999</v>
      </c>
      <c r="D35" s="113"/>
      <c r="E35" s="113"/>
      <c r="F35" s="113"/>
      <c r="G35" s="113"/>
      <c r="H35" s="74" t="s">
        <v>121</v>
      </c>
      <c r="I35" s="74" t="s">
        <v>121</v>
      </c>
      <c r="J35" s="74" t="s">
        <v>121</v>
      </c>
    </row>
    <row r="36" spans="1:10" s="2" customFormat="1" x14ac:dyDescent="0.2">
      <c r="A36">
        <v>26</v>
      </c>
      <c r="B36" s="3">
        <v>2026</v>
      </c>
      <c r="C36" s="99">
        <v>338.01201750000001</v>
      </c>
      <c r="D36" s="113"/>
      <c r="E36" s="113"/>
      <c r="F36" s="113"/>
      <c r="G36" s="113"/>
      <c r="H36" s="74" t="s">
        <v>121</v>
      </c>
      <c r="I36" s="74" t="s">
        <v>121</v>
      </c>
      <c r="J36" s="74" t="s">
        <v>121</v>
      </c>
    </row>
    <row r="37" spans="1:10" x14ac:dyDescent="0.2">
      <c r="A37">
        <v>27</v>
      </c>
      <c r="B37" s="3">
        <v>2027</v>
      </c>
      <c r="C37" s="99">
        <v>346.82234249999999</v>
      </c>
      <c r="D37" s="113"/>
      <c r="E37" s="113"/>
      <c r="F37" s="113"/>
      <c r="G37" s="113"/>
      <c r="H37" s="74" t="s">
        <v>121</v>
      </c>
      <c r="I37" s="74" t="s">
        <v>121</v>
      </c>
      <c r="J37" s="74" t="s">
        <v>121</v>
      </c>
    </row>
    <row r="38" spans="1:10" x14ac:dyDescent="0.2">
      <c r="A38">
        <v>28</v>
      </c>
      <c r="B38" s="3">
        <v>2028</v>
      </c>
      <c r="C38" s="99">
        <v>355.70371499999999</v>
      </c>
      <c r="D38" s="113"/>
      <c r="E38" s="113"/>
      <c r="F38" s="113"/>
      <c r="G38" s="113"/>
      <c r="H38" s="74" t="s">
        <v>121</v>
      </c>
      <c r="I38" s="74" t="s">
        <v>121</v>
      </c>
      <c r="J38" s="74" t="s">
        <v>121</v>
      </c>
    </row>
    <row r="40" spans="1:10" x14ac:dyDescent="0.2">
      <c r="B40" s="108"/>
      <c r="C40" s="53" t="s">
        <v>123</v>
      </c>
    </row>
    <row r="41" spans="1:10" x14ac:dyDescent="0.2">
      <c r="B41" s="53"/>
      <c r="C41" s="53"/>
    </row>
    <row r="42" spans="1:10" x14ac:dyDescent="0.2">
      <c r="B42" t="s">
        <v>135</v>
      </c>
      <c r="C42" s="9"/>
    </row>
    <row r="43" spans="1:10" x14ac:dyDescent="0.2">
      <c r="B43" t="s">
        <v>136</v>
      </c>
      <c r="C43" s="9"/>
    </row>
    <row r="44" spans="1:10" x14ac:dyDescent="0.2">
      <c r="B44" s="96" t="s">
        <v>137</v>
      </c>
      <c r="C44" s="9"/>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87</Value>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http://efilingspinternal/_layouts/DocIdRedir.aspx?ID=Z5JXHV6S7NA6-3-109659</Url>
      <Description>Z5JXHV6S7NA6-3-109659</Description>
    </_dlc_DocIdUrl>
    <_dlc_DocId xmlns="8eef3743-c7b3-4cbe-8837-b6e805be353c">Z5JXHV6S7NA6-3-109659</_dlc_Doc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FC7DB293-DBA1-405D-BF93-B35B52E0A293}"/>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567711B3-4FA3-44D9-B9D9-75D7CAEC87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FormsList&amp;FilerInfo</vt:lpstr>
      <vt:lpstr>Form 1.1a</vt:lpstr>
      <vt:lpstr>Form 1.1b</vt:lpstr>
      <vt:lpstr>Form 1.2</vt:lpstr>
      <vt:lpstr>Form 1.5</vt:lpstr>
      <vt:lpstr>Form 2.2</vt:lpstr>
      <vt:lpstr>CoName</vt:lpstr>
      <vt:lpstr>filedate</vt:lpstr>
      <vt:lpstr>cover!Print_Area</vt:lpstr>
      <vt:lpstr>'Form 1.1a'!Print_Area</vt:lpstr>
      <vt:lpstr>'Form 1.1b'!Print_Area</vt:lpstr>
      <vt:lpstr>'Form 1.2'!Print_Area</vt:lpstr>
      <vt:lpstr>'Form 1.5'!Print_Area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Demand Forms 1 1  1 2  1 5 and 2 2 Public Versions</dc:title>
  <dc:creator>Garcia, Cary@Energy</dc:creator>
  <cp:lastModifiedBy>Bird, Katherine</cp:lastModifiedBy>
  <cp:lastPrinted>2016-11-23T21:49:40Z</cp:lastPrinted>
  <dcterms:created xsi:type="dcterms:W3CDTF">2004-04-26T18:12:37Z</dcterms:created>
  <dcterms:modified xsi:type="dcterms:W3CDTF">2017-06-05T18:30:07Z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938ddd63-9826-424c-9c93-bb116a07e826</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http://efilingspinternal/PendingDocuments/17-IEPR-03/20170605T132255_PGE_Demand_Forms_1_1__1_2__1_5_and_2_2_Public_Versions.xlsx</vt:lpwstr>
  </property>
  <property fmtid="{D5CDD505-2E9C-101B-9397-08002B2CF9AE}" pid="6" name="Submission Type">
    <vt:lpwstr>6;#Document|6786e4f6-aafd-416d-a977-1b2d5f456edf</vt:lpwstr>
  </property>
  <property fmtid="{D5CDD505-2E9C-101B-9397-08002B2CF9AE}" pid="7" name="Submitter Role">
    <vt:lpwstr>7;#Public|5fee9918-69d5-40f5-9767-4e66d03898ce</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