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645" yWindow="270" windowWidth="14280" windowHeight="10065" tabRatio="838" firstSheet="1" activeTab="16"/>
  </bookViews>
  <sheets>
    <sheet name="cover" sheetId="1" r:id="rId1"/>
    <sheet name="FormsList&amp;FilerInfo" sheetId="2" r:id="rId2"/>
    <sheet name="Form 1.1b" sheetId="41" r:id="rId3"/>
    <sheet name="Form 1.2" sheetId="42" r:id="rId4"/>
    <sheet name="Form 1.3" sheetId="43" r:id="rId5"/>
    <sheet name="Form 1.4" sheetId="44" r:id="rId6"/>
    <sheet name="Form 1.5" sheetId="45" r:id="rId7"/>
    <sheet name="Form 1.7a" sheetId="13" r:id="rId8"/>
    <sheet name="Form 1.7b" sheetId="14" r:id="rId9"/>
    <sheet name="Form 1.7c" sheetId="15" r:id="rId10"/>
    <sheet name="Form 2.1" sheetId="46" r:id="rId11"/>
    <sheet name="Form 2.2" sheetId="18" r:id="rId12"/>
    <sheet name="Form 2.3" sheetId="47" r:id="rId13"/>
    <sheet name="Form 3.2" sheetId="37" r:id="rId14"/>
    <sheet name="Form 3.3" sheetId="38" r:id="rId15"/>
    <sheet name="Form 3.4" sheetId="40" r:id="rId16"/>
    <sheet name="Form 8.2" sheetId="3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P">#REF!</definedName>
    <definedName name="\Q">#REF!</definedName>
    <definedName name="__123Graph_A" hidden="1">'[1]C&amp;E Report'!$IO$1:$IO$4</definedName>
    <definedName name="__123Graph_B" hidden="1">'[1]C&amp;E Report'!$IP$1:$IP$4</definedName>
    <definedName name="__123Graph_X" hidden="1">'[1]C&amp;E Report'!$IO$1:$IO$4</definedName>
    <definedName name="__FAM11">'[2]Demo Forecast October 2006'!#REF!</definedName>
    <definedName name="__FAM12">'[2]Demo Forecast October 2006'!#REF!</definedName>
    <definedName name="__fy20">'[3]LA&amp;Owens'!$A$1:$N$63</definedName>
    <definedName name="__fy2003">'[4]LA&amp;Owens'!$A$1:$N$63</definedName>
    <definedName name="__FY2004">'[3]LA&amp;Owens'!$A$83</definedName>
    <definedName name="__fy204">'[3]LA&amp;Owens'!$A$86</definedName>
    <definedName name="__PG1">#REF!</definedName>
    <definedName name="__PG2">#REF!</definedName>
    <definedName name="__sep07">'[5]STUDY PARAMETERS'!#REF!</definedName>
    <definedName name="__TOT12">'[2]Demo Forecast October 2006'!#REF!</definedName>
    <definedName name="__YR01">#REF!</definedName>
    <definedName name="__YR02">#REF!</definedName>
    <definedName name="__YR03">#REF!</definedName>
    <definedName name="__YR04">#REF!</definedName>
    <definedName name="__YR05">#REF!</definedName>
    <definedName name="__YR06">#REF!</definedName>
    <definedName name="__YR07">#REF!</definedName>
    <definedName name="__YR08">#REF!</definedName>
    <definedName name="_1988">'[2]Demo Forecast October 2006'!#REF!</definedName>
    <definedName name="_FAM11">'[2]Demo Forecast October 2006'!#REF!</definedName>
    <definedName name="_FAM12">'[2]Demo Forecast October 2006'!#REF!</definedName>
    <definedName name="_fy20">'[3]LA&amp;Owens'!$A$1:$N$63</definedName>
    <definedName name="_fy2003">'[4]LA&amp;Owens'!$A$1:$N$63</definedName>
    <definedName name="_FY2004">'[3]LA&amp;Owens'!$A$83</definedName>
    <definedName name="_fy204">'[3]LA&amp;Owens'!$A$86</definedName>
    <definedName name="_Order1" hidden="1">255</definedName>
    <definedName name="_Order2" hidden="1">255</definedName>
    <definedName name="_PG1">#REF!</definedName>
    <definedName name="_PG2">#REF!</definedName>
    <definedName name="_sep07">'[5]STUDY PARAMETERS'!#REF!</definedName>
    <definedName name="_TOT12">'[2]Demo Forecast October 2006'!#REF!</definedName>
    <definedName name="_YR01">#REF!</definedName>
    <definedName name="_YR02">#REF!</definedName>
    <definedName name="_YR03">#REF!</definedName>
    <definedName name="_YR04">#REF!</definedName>
    <definedName name="_YR05">#REF!</definedName>
    <definedName name="_YR06">#REF!</definedName>
    <definedName name="_YR07">#REF!</definedName>
    <definedName name="_YR08">#REF!</definedName>
    <definedName name="ACCT">#REF!</definedName>
    <definedName name="B_Res_67_Tier1">#REF!</definedName>
    <definedName name="B_Res_67_Tier2">#REF!</definedName>
    <definedName name="BEG._YEAR">#REF!</definedName>
    <definedName name="CITY">#REF!</definedName>
    <definedName name="ComName" localSheetId="2">'[6]FormList&amp;FilerInfo'!$B$2</definedName>
    <definedName name="ComName" localSheetId="3">'[6]FormList&amp;FilerInfo'!$B$2</definedName>
    <definedName name="ComName" localSheetId="16">'[7]FormList&amp;FilerInfo'!$B$2</definedName>
    <definedName name="ComName">'[8]FormList&amp;FilerInfo'!$B$2</definedName>
    <definedName name="CoName" localSheetId="2">'[9]FormList&amp;FilerInfo'!$B$2</definedName>
    <definedName name="CoName" localSheetId="3">'[9]FormList&amp;FilerInfo'!$B$2</definedName>
    <definedName name="CoName" localSheetId="14">'[10]FormsList&amp;FilerInfo'!$B$2</definedName>
    <definedName name="CoName" localSheetId="16">'[11]FormsList&amp;FilerInfo'!$B$2</definedName>
    <definedName name="CoName">'FormsList&amp;FilerInfo'!$B$2</definedName>
    <definedName name="COUNTY">'[2]Demo Forecast October 2006'!#REF!</definedName>
    <definedName name="Data3.4" localSheetId="13">#REF!</definedName>
    <definedName name="Data3.4" localSheetId="15">'Form 3.4'!$A$6:$H$26</definedName>
    <definedName name="Data3.4">#REF!</definedName>
    <definedName name="DATE_">#REF!</definedName>
    <definedName name="DL">#REF!</definedName>
    <definedName name="DWEL">'[2]Demo Forecast October 2006'!#REF!</definedName>
    <definedName name="ECA">'[12]Sch 5 - C&amp;E Summary'!$A$1:$N$65</definedName>
    <definedName name="FAM">#REF!</definedName>
    <definedName name="fi_corg_ce_cost">#REF!</definedName>
    <definedName name="fi_corg_ce_functional">#REF!</definedName>
    <definedName name="fi_corg_ce_organizational">#REF!</definedName>
    <definedName name="fi_corg_ce_period">#REF!</definedName>
    <definedName name="fi_corg_ce_responsible">#REF!</definedName>
    <definedName name="fi_corg_cem_cost">#REF!</definedName>
    <definedName name="fi_corg_cem_functional">#REF!</definedName>
    <definedName name="fi_corg_cem_organizational">#REF!</definedName>
    <definedName name="filedate">'FormsList&amp;FilerInfo'!$B$3</definedName>
    <definedName name="fund_resorg_fi_cost">#REF!</definedName>
    <definedName name="fund_resorg_fi_functional">#REF!</definedName>
    <definedName name="fund_resorg_fi_fund">#REF!</definedName>
    <definedName name="fund_resorg_fi_organizational">#REF!</definedName>
    <definedName name="fund_resorg_fi_period">#REF!</definedName>
    <definedName name="fund_resorg_fi_resonsible">#REF!</definedName>
    <definedName name="fund_resorg_fi_responsible">#REF!</definedName>
    <definedName name="fund_resorg_responsible">#REF!</definedName>
    <definedName name="GL">#REF!</definedName>
    <definedName name="HHPOP">#REF!</definedName>
    <definedName name="LAPOP">#REF!</definedName>
    <definedName name="o">'[13]L.A. &amp; Owens Valley'!$A$85</definedName>
    <definedName name="PAGE1">#REF!</definedName>
    <definedName name="period">#REF!</definedName>
    <definedName name="POP">#REF!</definedName>
    <definedName name="PPH">#REF!</definedName>
    <definedName name="_xlnm.Print_Area" localSheetId="0">cover!$A$1:$B$25</definedName>
    <definedName name="_xlnm.Print_Area" localSheetId="2">'Form 1.1b'!$B$1:$P$36</definedName>
    <definedName name="_xlnm.Print_Area" localSheetId="3">'Form 1.2'!$B$1:$M$36</definedName>
    <definedName name="_xlnm.Print_Area" localSheetId="4">'Form 1.3'!$B$1:$R$36</definedName>
    <definedName name="_xlnm.Print_Area" localSheetId="6">'Form 1.5'!$B$1:$G$36</definedName>
    <definedName name="_xlnm.Print_Area" localSheetId="7">'Form 1.7a'!$B$1:$H$70</definedName>
    <definedName name="_xlnm.Print_Area" localSheetId="8">'Form 1.7b'!$B$1:$H$70</definedName>
    <definedName name="_xlnm.Print_Area" localSheetId="9">'Form 1.7c'!$B$1:$H$70</definedName>
    <definedName name="_xlnm.Print_Area" localSheetId="16">'Form 8.2'!$A$1:$Z$81</definedName>
    <definedName name="_xlnm.Print_Area" localSheetId="1">'FormsList&amp;FilerInfo'!$A$1:$F$41</definedName>
    <definedName name="_xlnm.Print_Titles" localSheetId="10">'Form 2.1'!$B:$B,'Form 2.1'!$2:$9</definedName>
    <definedName name="_xlnm.Print_Titles" localSheetId="12">'Form 2.3'!$B:$B,'Form 2.3'!$2:$9</definedName>
    <definedName name="PROD_OLD">#REF!</definedName>
    <definedName name="PROD_OLD_2">#REF!</definedName>
    <definedName name="rate_ctc">"Edit Box 5"</definedName>
    <definedName name="Res_high_1">'[14]Study Parameters'!#REF!</definedName>
    <definedName name="Res_high_2">'[14]Study Parameters'!#REF!</definedName>
    <definedName name="Res_low_1">'[14]Study Parameters'!#REF!</definedName>
    <definedName name="Res_low_2">'[14]Study Parameters'!#REF!</definedName>
    <definedName name="RESCUS">#REF!</definedName>
    <definedName name="REV_NAME">#REF!</definedName>
    <definedName name="s">'[15]Sch 5 - C&amp;E Summary'!$A$82</definedName>
    <definedName name="TEMP">'[2]Demo Forecast October 2006'!#REF!</definedName>
    <definedName name="Testbill">0.1</definedName>
    <definedName name="TOT">#REF!</definedName>
    <definedName name="TOTUNITS">#REF!</definedName>
    <definedName name="UNIT88">#REF!</definedName>
    <definedName name="UNITS">#REF!</definedName>
    <definedName name="YR00">#REF!</definedName>
    <definedName name="Z_2C54E754_4594_47E3_AFE9_B28C28B63E5C_.wvu.PrintArea" localSheetId="0" hidden="1">cover!$A$1:$B$25</definedName>
    <definedName name="Z_2C54E754_4594_47E3_AFE9_B28C28B63E5C_.wvu.PrintArea" localSheetId="2" hidden="1">'Form 1.1b'!$B$1:$P$36</definedName>
    <definedName name="Z_2C54E754_4594_47E3_AFE9_B28C28B63E5C_.wvu.PrintArea" localSheetId="3" hidden="1">'Form 1.2'!$B$1:$M$36</definedName>
    <definedName name="Z_2C54E754_4594_47E3_AFE9_B28C28B63E5C_.wvu.PrintArea" localSheetId="4" hidden="1">'Form 1.3'!$B$1:$R$36</definedName>
    <definedName name="Z_2C54E754_4594_47E3_AFE9_B28C28B63E5C_.wvu.PrintArea" localSheetId="5" hidden="1">'Form 1.4'!$B$1:$K$36</definedName>
    <definedName name="Z_2C54E754_4594_47E3_AFE9_B28C28B63E5C_.wvu.PrintArea" localSheetId="6" hidden="1">'Form 1.5'!$B$1:$G$36</definedName>
    <definedName name="Z_2C54E754_4594_47E3_AFE9_B28C28B63E5C_.wvu.PrintArea" localSheetId="7" hidden="1">'Form 1.7a'!$B$1:$H$47</definedName>
    <definedName name="Z_2C54E754_4594_47E3_AFE9_B28C28B63E5C_.wvu.PrintArea" localSheetId="8" hidden="1">'Form 1.7b'!$B$1:$H$45</definedName>
    <definedName name="Z_2C54E754_4594_47E3_AFE9_B28C28B63E5C_.wvu.PrintArea" localSheetId="9" hidden="1">'Form 1.7c'!$B$1:$H$45</definedName>
    <definedName name="Z_2C54E754_4594_47E3_AFE9_B28C28B63E5C_.wvu.PrintArea" localSheetId="10" hidden="1">'Form 2.1'!$B$1:$J$34</definedName>
    <definedName name="Z_2C54E754_4594_47E3_AFE9_B28C28B63E5C_.wvu.PrintArea" localSheetId="11" hidden="1">'Form 2.2'!$B$1:$I$34</definedName>
    <definedName name="Z_2C54E754_4594_47E3_AFE9_B28C28B63E5C_.wvu.PrintArea" localSheetId="12" hidden="1">'Form 2.3'!$B$1:$G$34</definedName>
    <definedName name="Z_2C54E754_4594_47E3_AFE9_B28C28B63E5C_.wvu.PrintArea" localSheetId="13" hidden="1">'Form 3.2'!$A$1:$Q$30</definedName>
    <definedName name="Z_2C54E754_4594_47E3_AFE9_B28C28B63E5C_.wvu.PrintArea" localSheetId="14" hidden="1">'Form 3.3'!$A$1:$R$24</definedName>
    <definedName name="Z_2C54E754_4594_47E3_AFE9_B28C28B63E5C_.wvu.PrintArea" localSheetId="15" hidden="1">'Form 3.4'!$A$1:$R$26</definedName>
    <definedName name="Z_2C54E754_4594_47E3_AFE9_B28C28B63E5C_.wvu.PrintArea" localSheetId="16" hidden="1">'Form 8.2'!$A$1:$Z$41</definedName>
    <definedName name="Z_2C54E754_4594_47E3_AFE9_B28C28B63E5C_.wvu.PrintArea" localSheetId="1" hidden="1">'FormsList&amp;FilerInfo'!$A$1:$F$41</definedName>
    <definedName name="Z_2C54E754_4594_47E3_AFE9_B28C28B63E5C_.wvu.PrintTitles" localSheetId="7" hidden="1">'Form 1.7a'!$1:$7</definedName>
    <definedName name="Z_2C54E754_4594_47E3_AFE9_B28C28B63E5C_.wvu.PrintTitles" localSheetId="8" hidden="1">'Form 1.7b'!$1:$6</definedName>
    <definedName name="Z_2C54E754_4594_47E3_AFE9_B28C28B63E5C_.wvu.PrintTitles" localSheetId="9" hidden="1">'Form 1.7c'!$1:$7</definedName>
    <definedName name="Z_2C54E754_4594_47E3_AFE9_B28C28B63E5C_.wvu.PrintTitles" localSheetId="10" hidden="1">'Form 2.1'!$B:$B,'Form 2.1'!$2:$9</definedName>
    <definedName name="Z_2C54E754_4594_47E3_AFE9_B28C28B63E5C_.wvu.PrintTitles" localSheetId="12" hidden="1">'Form 2.3'!$B:$B,'Form 2.3'!$2:$9</definedName>
    <definedName name="Z_2C54E754_4594_47E3_AFE9_B28C28B63E5C_.wvu.PrintTitles" localSheetId="15" hidden="1">'Form 3.4'!$A:$B</definedName>
    <definedName name="Z_2C54E754_4594_47E3_AFE9_B28C28B63E5C_.wvu.PrintTitles" localSheetId="16" hidden="1">'Form 8.2'!$1:$2</definedName>
    <definedName name="Z_64245E33_E577_4C25_9B98_21C112E84FF6_.wvu.PrintArea" localSheetId="0" hidden="1">cover!$A$1:$B$25</definedName>
    <definedName name="Z_64245E33_E577_4C25_9B98_21C112E84FF6_.wvu.PrintArea" localSheetId="2" hidden="1">'Form 1.1b'!$B$1:$P$36</definedName>
    <definedName name="Z_64245E33_E577_4C25_9B98_21C112E84FF6_.wvu.PrintArea" localSheetId="3" hidden="1">'Form 1.2'!$B$1:$M$36</definedName>
    <definedName name="Z_64245E33_E577_4C25_9B98_21C112E84FF6_.wvu.PrintArea" localSheetId="4" hidden="1">'Form 1.3'!$B$1:$R$36</definedName>
    <definedName name="Z_64245E33_E577_4C25_9B98_21C112E84FF6_.wvu.PrintArea" localSheetId="5" hidden="1">'Form 1.4'!$B$1:$K$36</definedName>
    <definedName name="Z_64245E33_E577_4C25_9B98_21C112E84FF6_.wvu.PrintArea" localSheetId="6" hidden="1">'Form 1.5'!$B$1:$G$36</definedName>
    <definedName name="Z_64245E33_E577_4C25_9B98_21C112E84FF6_.wvu.PrintArea" localSheetId="7" hidden="1">'Form 1.7a'!$B$1:$H$47</definedName>
    <definedName name="Z_64245E33_E577_4C25_9B98_21C112E84FF6_.wvu.PrintArea" localSheetId="8" hidden="1">'Form 1.7b'!$B$1:$H$45</definedName>
    <definedName name="Z_64245E33_E577_4C25_9B98_21C112E84FF6_.wvu.PrintArea" localSheetId="9" hidden="1">'Form 1.7c'!$B$1:$H$45</definedName>
    <definedName name="Z_64245E33_E577_4C25_9B98_21C112E84FF6_.wvu.PrintArea" localSheetId="10" hidden="1">'Form 2.1'!$B$1:$J$34</definedName>
    <definedName name="Z_64245E33_E577_4C25_9B98_21C112E84FF6_.wvu.PrintArea" localSheetId="11" hidden="1">'Form 2.2'!$B$1:$I$34</definedName>
    <definedName name="Z_64245E33_E577_4C25_9B98_21C112E84FF6_.wvu.PrintArea" localSheetId="12" hidden="1">'Form 2.3'!$B$1:$G$34</definedName>
    <definedName name="Z_64245E33_E577_4C25_9B98_21C112E84FF6_.wvu.PrintArea" localSheetId="13" hidden="1">'Form 3.2'!$A$1:$Q$30</definedName>
    <definedName name="Z_64245E33_E577_4C25_9B98_21C112E84FF6_.wvu.PrintArea" localSheetId="14" hidden="1">'Form 3.3'!$A$1:$R$24</definedName>
    <definedName name="Z_64245E33_E577_4C25_9B98_21C112E84FF6_.wvu.PrintArea" localSheetId="15" hidden="1">'Form 3.4'!$A$1:$R$26</definedName>
    <definedName name="Z_64245E33_E577_4C25_9B98_21C112E84FF6_.wvu.PrintArea" localSheetId="16" hidden="1">'Form 8.2'!$A$1:$Z$41</definedName>
    <definedName name="Z_64245E33_E577_4C25_9B98_21C112E84FF6_.wvu.PrintArea" localSheetId="1" hidden="1">'FormsList&amp;FilerInfo'!$A$1:$F$41</definedName>
    <definedName name="Z_64245E33_E577_4C25_9B98_21C112E84FF6_.wvu.PrintTitles" localSheetId="7" hidden="1">'Form 1.7a'!$1:$7</definedName>
    <definedName name="Z_64245E33_E577_4C25_9B98_21C112E84FF6_.wvu.PrintTitles" localSheetId="8" hidden="1">'Form 1.7b'!$1:$6</definedName>
    <definedName name="Z_64245E33_E577_4C25_9B98_21C112E84FF6_.wvu.PrintTitles" localSheetId="9" hidden="1">'Form 1.7c'!$1:$7</definedName>
    <definedName name="Z_64245E33_E577_4C25_9B98_21C112E84FF6_.wvu.PrintTitles" localSheetId="10" hidden="1">'Form 2.1'!$B:$B,'Form 2.1'!$2:$9</definedName>
    <definedName name="Z_64245E33_E577_4C25_9B98_21C112E84FF6_.wvu.PrintTitles" localSheetId="12" hidden="1">'Form 2.3'!$B:$B,'Form 2.3'!$2:$9</definedName>
    <definedName name="Z_64245E33_E577_4C25_9B98_21C112E84FF6_.wvu.PrintTitles" localSheetId="15" hidden="1">'Form 3.4'!$A:$B</definedName>
    <definedName name="Z_64245E33_E577_4C25_9B98_21C112E84FF6_.wvu.PrintTitles" localSheetId="16" hidden="1">'Form 8.2'!$1:$2</definedName>
    <definedName name="Z_C3E70234_FA18_40E7_B25F_218A5F7D2EA2_.wvu.PrintArea" localSheetId="0" hidden="1">cover!$A$1:$B$25</definedName>
    <definedName name="Z_C3E70234_FA18_40E7_B25F_218A5F7D2EA2_.wvu.PrintArea" localSheetId="2" hidden="1">'Form 1.1b'!$A$1:$P$37</definedName>
    <definedName name="Z_C3E70234_FA18_40E7_B25F_218A5F7D2EA2_.wvu.PrintArea" localSheetId="3" hidden="1">'Form 1.2'!$A$1:$M$37</definedName>
    <definedName name="Z_C3E70234_FA18_40E7_B25F_218A5F7D2EA2_.wvu.PrintArea" localSheetId="4" hidden="1">'Form 1.3'!$A$1:$R$36</definedName>
    <definedName name="Z_C3E70234_FA18_40E7_B25F_218A5F7D2EA2_.wvu.PrintArea" localSheetId="5" hidden="1">'Form 1.4'!$A$1:$L$36</definedName>
    <definedName name="Z_C3E70234_FA18_40E7_B25F_218A5F7D2EA2_.wvu.PrintArea" localSheetId="6" hidden="1">'Form 1.5'!$A$1:$G$37</definedName>
    <definedName name="Z_C3E70234_FA18_40E7_B25F_218A5F7D2EA2_.wvu.PrintArea" localSheetId="7" hidden="1">'Form 1.7a'!$B$1:$H$68</definedName>
    <definedName name="Z_C3E70234_FA18_40E7_B25F_218A5F7D2EA2_.wvu.PrintArea" localSheetId="8" hidden="1">'Form 1.7b'!$B$1:$H$64</definedName>
    <definedName name="Z_C3E70234_FA18_40E7_B25F_218A5F7D2EA2_.wvu.PrintArea" localSheetId="9" hidden="1">'Form 1.7c'!$B$1:$H$64</definedName>
    <definedName name="Z_C3E70234_FA18_40E7_B25F_218A5F7D2EA2_.wvu.PrintArea" localSheetId="10" hidden="1">'Form 2.1'!$B$1:$J$36</definedName>
    <definedName name="Z_C3E70234_FA18_40E7_B25F_218A5F7D2EA2_.wvu.PrintArea" localSheetId="11" hidden="1">'Form 2.2'!$B$1:$I$36</definedName>
    <definedName name="Z_C3E70234_FA18_40E7_B25F_218A5F7D2EA2_.wvu.PrintArea" localSheetId="12" hidden="1">'Form 2.3'!$B$1:$G$36</definedName>
    <definedName name="Z_C3E70234_FA18_40E7_B25F_218A5F7D2EA2_.wvu.PrintArea" localSheetId="14" hidden="1">'Form 3.3'!$A$2:$N$33</definedName>
    <definedName name="Z_C3E70234_FA18_40E7_B25F_218A5F7D2EA2_.wvu.PrintArea" localSheetId="15" hidden="1">'Form 3.4'!$A$1:$L$26</definedName>
    <definedName name="Z_C3E70234_FA18_40E7_B25F_218A5F7D2EA2_.wvu.PrintArea" localSheetId="16" hidden="1">'Form 8.2'!$A$1:$Z$160</definedName>
    <definedName name="Z_C3E70234_FA18_40E7_B25F_218A5F7D2EA2_.wvu.PrintArea" localSheetId="1" hidden="1">'FormsList&amp;FilerInfo'!$A$1:$F$41</definedName>
    <definedName name="Z_C3E70234_FA18_40E7_B25F_218A5F7D2EA2_.wvu.PrintTitles" localSheetId="7" hidden="1">'Form 1.7a'!$1:$7</definedName>
    <definedName name="Z_C3E70234_FA18_40E7_B25F_218A5F7D2EA2_.wvu.PrintTitles" localSheetId="8" hidden="1">'Form 1.7b'!$1:$6</definedName>
    <definedName name="Z_C3E70234_FA18_40E7_B25F_218A5F7D2EA2_.wvu.PrintTitles" localSheetId="9" hidden="1">'Form 1.7c'!$1:$7</definedName>
    <definedName name="Z_C3E70234_FA18_40E7_B25F_218A5F7D2EA2_.wvu.PrintTitles" localSheetId="10" hidden="1">'Form 2.1'!$B:$B,'Form 2.1'!$2:$9</definedName>
    <definedName name="Z_C3E70234_FA18_40E7_B25F_218A5F7D2EA2_.wvu.PrintTitles" localSheetId="12" hidden="1">'Form 2.3'!$B:$B,'Form 2.3'!$2:$9</definedName>
    <definedName name="Z_C3E70234_FA18_40E7_B25F_218A5F7D2EA2_.wvu.PrintTitles" localSheetId="15" hidden="1">'Form 3.4'!$A:$B</definedName>
    <definedName name="Z_C3E70234_FA18_40E7_B25F_218A5F7D2EA2_.wvu.PrintTitles" localSheetId="16" hidden="1">'Form 8.2'!$1:$2</definedName>
    <definedName name="Z_DC437496_B10F_474B_8F6E_F19B4DA7C026_.wvu.PrintArea" localSheetId="0" hidden="1">cover!$A$1:$B$25</definedName>
    <definedName name="Z_DC437496_B10F_474B_8F6E_F19B4DA7C026_.wvu.PrintArea" localSheetId="2" hidden="1">'Form 1.1b'!$A$1:$P$37</definedName>
    <definedName name="Z_DC437496_B10F_474B_8F6E_F19B4DA7C026_.wvu.PrintArea" localSheetId="3" hidden="1">'Form 1.2'!$A$1:$M$37</definedName>
    <definedName name="Z_DC437496_B10F_474B_8F6E_F19B4DA7C026_.wvu.PrintArea" localSheetId="4" hidden="1">'Form 1.3'!$A$1:$R$36</definedName>
    <definedName name="Z_DC437496_B10F_474B_8F6E_F19B4DA7C026_.wvu.PrintArea" localSheetId="5" hidden="1">'Form 1.4'!$A$1:$L$36</definedName>
    <definedName name="Z_DC437496_B10F_474B_8F6E_F19B4DA7C026_.wvu.PrintArea" localSheetId="6" hidden="1">'Form 1.5'!$A$1:$G$37</definedName>
    <definedName name="Z_DC437496_B10F_474B_8F6E_F19B4DA7C026_.wvu.PrintArea" localSheetId="7" hidden="1">'Form 1.7a'!$B$1:$H$68</definedName>
    <definedName name="Z_DC437496_B10F_474B_8F6E_F19B4DA7C026_.wvu.PrintArea" localSheetId="8" hidden="1">'Form 1.7b'!$B$1:$H$64</definedName>
    <definedName name="Z_DC437496_B10F_474B_8F6E_F19B4DA7C026_.wvu.PrintArea" localSheetId="9" hidden="1">'Form 1.7c'!$B$1:$H$64</definedName>
    <definedName name="Z_DC437496_B10F_474B_8F6E_F19B4DA7C026_.wvu.PrintArea" localSheetId="10" hidden="1">'Form 2.1'!$B$1:$J$36</definedName>
    <definedName name="Z_DC437496_B10F_474B_8F6E_F19B4DA7C026_.wvu.PrintArea" localSheetId="11" hidden="1">'Form 2.2'!$B$1:$I$36</definedName>
    <definedName name="Z_DC437496_B10F_474B_8F6E_F19B4DA7C026_.wvu.PrintArea" localSheetId="12" hidden="1">'Form 2.3'!$B$1:$G$36</definedName>
    <definedName name="Z_DC437496_B10F_474B_8F6E_F19B4DA7C026_.wvu.PrintArea" localSheetId="14" hidden="1">'Form 3.3'!$A$2:$N$33</definedName>
    <definedName name="Z_DC437496_B10F_474B_8F6E_F19B4DA7C026_.wvu.PrintArea" localSheetId="15" hidden="1">'Form 3.4'!$A$1:$L$26</definedName>
    <definedName name="Z_DC437496_B10F_474B_8F6E_F19B4DA7C026_.wvu.PrintArea" localSheetId="16" hidden="1">'Form 8.2'!$A$1:$Z$160</definedName>
    <definedName name="Z_DC437496_B10F_474B_8F6E_F19B4DA7C026_.wvu.PrintArea" localSheetId="1" hidden="1">'FormsList&amp;FilerInfo'!$A$1:$F$41</definedName>
    <definedName name="Z_DC437496_B10F_474B_8F6E_F19B4DA7C026_.wvu.PrintTitles" localSheetId="7" hidden="1">'Form 1.7a'!$1:$7</definedName>
    <definedName name="Z_DC437496_B10F_474B_8F6E_F19B4DA7C026_.wvu.PrintTitles" localSheetId="8" hidden="1">'Form 1.7b'!$1:$6</definedName>
    <definedName name="Z_DC437496_B10F_474B_8F6E_F19B4DA7C026_.wvu.PrintTitles" localSheetId="9" hidden="1">'Form 1.7c'!$1:$7</definedName>
    <definedName name="Z_DC437496_B10F_474B_8F6E_F19B4DA7C026_.wvu.PrintTitles" localSheetId="10" hidden="1">'Form 2.1'!$B:$B,'Form 2.1'!$2:$9</definedName>
    <definedName name="Z_DC437496_B10F_474B_8F6E_F19B4DA7C026_.wvu.PrintTitles" localSheetId="12" hidden="1">'Form 2.3'!$B:$B,'Form 2.3'!$2:$9</definedName>
    <definedName name="Z_DC437496_B10F_474B_8F6E_F19B4DA7C026_.wvu.PrintTitles" localSheetId="15" hidden="1">'Form 3.4'!$A:$B</definedName>
    <definedName name="Z_DC437496_B10F_474B_8F6E_F19B4DA7C026_.wvu.PrintTitles" localSheetId="16" hidden="1">'Form 8.2'!$1:$2</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B6" i="47" l="1"/>
  <c r="B2" i="46" l="1"/>
  <c r="B2" i="13"/>
  <c r="B2" i="45"/>
  <c r="B2" i="44"/>
  <c r="B2" i="43"/>
  <c r="B2" i="42"/>
  <c r="B2" i="41"/>
  <c r="H28" i="15" l="1"/>
  <c r="H27" i="15"/>
  <c r="H28" i="13"/>
  <c r="H27" i="13"/>
  <c r="B7" i="47"/>
  <c r="B2" i="47"/>
  <c r="C38" i="44"/>
  <c r="K38" i="44" s="1"/>
  <c r="K37" i="44"/>
  <c r="C37" i="44"/>
  <c r="C36" i="44"/>
  <c r="K36" i="44" s="1"/>
  <c r="C35" i="44"/>
  <c r="K35" i="44" s="1"/>
  <c r="C34" i="44"/>
  <c r="K34" i="44" s="1"/>
  <c r="C33" i="44"/>
  <c r="K33" i="44" s="1"/>
  <c r="C32" i="44"/>
  <c r="K32" i="44" s="1"/>
  <c r="C31" i="44"/>
  <c r="K31" i="44" s="1"/>
  <c r="C30" i="44"/>
  <c r="K30" i="44" s="1"/>
  <c r="K29" i="44"/>
  <c r="C29" i="44"/>
  <c r="C28" i="44"/>
  <c r="K28" i="44" s="1"/>
  <c r="C27" i="44"/>
  <c r="K27" i="44" s="1"/>
  <c r="C26" i="44"/>
  <c r="K26" i="44" s="1"/>
  <c r="K25" i="44"/>
  <c r="C25" i="44"/>
  <c r="C24" i="44"/>
  <c r="K24" i="44" s="1"/>
  <c r="C23" i="44"/>
  <c r="K23" i="44" s="1"/>
  <c r="C22" i="44"/>
  <c r="K22" i="44" s="1"/>
  <c r="K21" i="44"/>
  <c r="C21" i="44"/>
  <c r="C20" i="44"/>
  <c r="K20" i="44" s="1"/>
  <c r="C19" i="44"/>
  <c r="K19" i="44" s="1"/>
  <c r="C18" i="44"/>
  <c r="K18" i="44" s="1"/>
  <c r="K17" i="44"/>
  <c r="C17" i="44"/>
  <c r="C16" i="44"/>
  <c r="K16" i="44" s="1"/>
  <c r="C15" i="44"/>
  <c r="K15" i="44" s="1"/>
  <c r="C14" i="44"/>
  <c r="K14" i="44" s="1"/>
  <c r="K13" i="44"/>
  <c r="C13" i="44"/>
  <c r="C12" i="44"/>
  <c r="K12" i="44" s="1"/>
  <c r="C11" i="44"/>
  <c r="K11" i="44" s="1"/>
  <c r="C10" i="44"/>
  <c r="K10" i="44" s="1"/>
  <c r="N24" i="43"/>
  <c r="N23" i="43"/>
  <c r="N22" i="43"/>
  <c r="N21" i="43"/>
  <c r="N20" i="43"/>
  <c r="N19" i="43"/>
  <c r="N18" i="43"/>
  <c r="N17" i="43"/>
  <c r="N16" i="43"/>
  <c r="N15" i="43"/>
  <c r="N14" i="43"/>
  <c r="N13" i="43"/>
  <c r="N12" i="43"/>
  <c r="N11" i="43"/>
  <c r="N10" i="43"/>
  <c r="C38" i="42"/>
  <c r="H38" i="42" s="1"/>
  <c r="J38" i="42" s="1"/>
  <c r="M38" i="42" s="1"/>
  <c r="C37" i="42"/>
  <c r="H37" i="42" s="1"/>
  <c r="J37" i="42" s="1"/>
  <c r="M37" i="42" s="1"/>
  <c r="C36" i="42"/>
  <c r="H36" i="42" s="1"/>
  <c r="J36" i="42" s="1"/>
  <c r="M36" i="42" s="1"/>
  <c r="C35" i="42"/>
  <c r="H35" i="42" s="1"/>
  <c r="J35" i="42" s="1"/>
  <c r="M35" i="42" s="1"/>
  <c r="C34" i="42"/>
  <c r="H34" i="42" s="1"/>
  <c r="J34" i="42" s="1"/>
  <c r="M34" i="42" s="1"/>
  <c r="C33" i="42"/>
  <c r="H33" i="42" s="1"/>
  <c r="J33" i="42" s="1"/>
  <c r="M33" i="42" s="1"/>
  <c r="C32" i="42"/>
  <c r="H32" i="42" s="1"/>
  <c r="J32" i="42" s="1"/>
  <c r="M32" i="42" s="1"/>
  <c r="C31" i="42"/>
  <c r="H31" i="42" s="1"/>
  <c r="J31" i="42" s="1"/>
  <c r="M31" i="42" s="1"/>
  <c r="C30" i="42"/>
  <c r="H30" i="42" s="1"/>
  <c r="J30" i="42" s="1"/>
  <c r="M30" i="42" s="1"/>
  <c r="C29" i="42"/>
  <c r="H29" i="42" s="1"/>
  <c r="J29" i="42" s="1"/>
  <c r="M29" i="42" s="1"/>
  <c r="C28" i="42"/>
  <c r="H28" i="42" s="1"/>
  <c r="J28" i="42" s="1"/>
  <c r="M28" i="42" s="1"/>
  <c r="C27" i="42"/>
  <c r="H27" i="42" s="1"/>
  <c r="J27" i="42" s="1"/>
  <c r="M27" i="42" s="1"/>
  <c r="C26" i="42"/>
  <c r="H26" i="42" s="1"/>
  <c r="J26" i="42" s="1"/>
  <c r="M26" i="42" s="1"/>
  <c r="C25" i="42"/>
  <c r="H25" i="42" s="1"/>
  <c r="J25" i="42" s="1"/>
  <c r="M25" i="42" s="1"/>
  <c r="H24" i="42"/>
  <c r="J24" i="42" s="1"/>
  <c r="M24" i="42" s="1"/>
  <c r="H23" i="42"/>
  <c r="J23" i="42" s="1"/>
  <c r="M23" i="42" s="1"/>
  <c r="J22" i="42"/>
  <c r="M22" i="42" s="1"/>
  <c r="H22" i="42"/>
  <c r="H21" i="42"/>
  <c r="J21" i="42" s="1"/>
  <c r="M21" i="42" s="1"/>
  <c r="H20" i="42"/>
  <c r="J20" i="42" s="1"/>
  <c r="M20" i="42" s="1"/>
  <c r="H19" i="42"/>
  <c r="J19" i="42" s="1"/>
  <c r="M19" i="42" s="1"/>
  <c r="J18" i="42"/>
  <c r="M18" i="42" s="1"/>
  <c r="H18" i="42"/>
  <c r="H17" i="42"/>
  <c r="J17" i="42" s="1"/>
  <c r="M17" i="42" s="1"/>
  <c r="H16" i="42"/>
  <c r="J16" i="42" s="1"/>
  <c r="M16" i="42" s="1"/>
  <c r="H15" i="42"/>
  <c r="J15" i="42" s="1"/>
  <c r="M15" i="42" s="1"/>
  <c r="J14" i="42"/>
  <c r="M14" i="42" s="1"/>
  <c r="H14" i="42"/>
  <c r="H13" i="42"/>
  <c r="J13" i="42" s="1"/>
  <c r="M13" i="42" s="1"/>
  <c r="H12" i="42"/>
  <c r="J12" i="42" s="1"/>
  <c r="M12" i="42" s="1"/>
  <c r="H11" i="42"/>
  <c r="J11" i="42" s="1"/>
  <c r="M11" i="42" s="1"/>
  <c r="J10" i="42"/>
  <c r="M10" i="42" s="1"/>
  <c r="H10" i="42"/>
  <c r="H38" i="41"/>
  <c r="G38" i="41"/>
  <c r="F38" i="41"/>
  <c r="E38" i="41"/>
  <c r="D38" i="41"/>
  <c r="C38" i="41"/>
  <c r="H37" i="41"/>
  <c r="G37" i="41"/>
  <c r="F37" i="41"/>
  <c r="E37" i="41"/>
  <c r="D37" i="41"/>
  <c r="C37" i="41"/>
  <c r="H36" i="41"/>
  <c r="G36" i="41"/>
  <c r="F36" i="41"/>
  <c r="E36" i="41"/>
  <c r="D36" i="41"/>
  <c r="C36" i="41"/>
  <c r="H35" i="41"/>
  <c r="G35" i="41"/>
  <c r="F35" i="41"/>
  <c r="E35" i="41"/>
  <c r="D35" i="41"/>
  <c r="I35" i="41" s="1"/>
  <c r="C35" i="41"/>
  <c r="H34" i="41"/>
  <c r="G34" i="41"/>
  <c r="F34" i="41"/>
  <c r="E34" i="41"/>
  <c r="D34" i="41"/>
  <c r="C34" i="41"/>
  <c r="H33" i="41"/>
  <c r="G33" i="41"/>
  <c r="F33" i="41"/>
  <c r="E33" i="41"/>
  <c r="D33" i="41"/>
  <c r="C33" i="41"/>
  <c r="H32" i="41"/>
  <c r="G32" i="41"/>
  <c r="F32" i="41"/>
  <c r="E32" i="41"/>
  <c r="D32" i="41"/>
  <c r="C32" i="41"/>
  <c r="I32" i="41" s="1"/>
  <c r="H31" i="41"/>
  <c r="G31" i="41"/>
  <c r="F31" i="41"/>
  <c r="E31" i="41"/>
  <c r="D31" i="41"/>
  <c r="C31" i="41"/>
  <c r="H30" i="41"/>
  <c r="G30" i="41"/>
  <c r="F30" i="41"/>
  <c r="E30" i="41"/>
  <c r="D30" i="41"/>
  <c r="C30" i="41"/>
  <c r="I30" i="41" s="1"/>
  <c r="H29" i="41"/>
  <c r="G29" i="41"/>
  <c r="F29" i="41"/>
  <c r="E29" i="41"/>
  <c r="D29" i="41"/>
  <c r="C29" i="41"/>
  <c r="H28" i="41"/>
  <c r="G28" i="41"/>
  <c r="F28" i="41"/>
  <c r="E28" i="41"/>
  <c r="D28" i="41"/>
  <c r="C28" i="41"/>
  <c r="H27" i="41"/>
  <c r="G27" i="41"/>
  <c r="F27" i="41"/>
  <c r="E27" i="41"/>
  <c r="D27" i="41"/>
  <c r="C27" i="41"/>
  <c r="H26" i="41"/>
  <c r="G26" i="41"/>
  <c r="F26" i="41"/>
  <c r="E26" i="41"/>
  <c r="D26" i="41"/>
  <c r="C26" i="41"/>
  <c r="I26" i="41" s="1"/>
  <c r="H25" i="41"/>
  <c r="G25" i="41"/>
  <c r="F25" i="41"/>
  <c r="E25" i="41"/>
  <c r="D25" i="41"/>
  <c r="C25" i="41"/>
  <c r="I24" i="41"/>
  <c r="I23" i="41"/>
  <c r="I22" i="41"/>
  <c r="I21" i="41"/>
  <c r="I20" i="41"/>
  <c r="I19" i="41"/>
  <c r="I18" i="41"/>
  <c r="I17" i="41"/>
  <c r="I16" i="41"/>
  <c r="I15" i="41"/>
  <c r="I14" i="41"/>
  <c r="I13" i="41"/>
  <c r="I12" i="41"/>
  <c r="I11" i="41"/>
  <c r="I10" i="41"/>
  <c r="I34" i="41" l="1"/>
  <c r="I38" i="41"/>
  <c r="I28" i="41"/>
  <c r="I29" i="41"/>
  <c r="I25" i="41"/>
  <c r="I27" i="41"/>
  <c r="I31" i="41"/>
  <c r="I33" i="41"/>
  <c r="I36" i="41"/>
  <c r="I37" i="41"/>
  <c r="A2" i="40"/>
  <c r="Z160" i="39" l="1"/>
  <c r="Y160" i="39"/>
  <c r="X160" i="39"/>
  <c r="W160" i="39"/>
  <c r="V160" i="39"/>
  <c r="U160" i="39"/>
  <c r="T160" i="39"/>
  <c r="S160" i="39"/>
  <c r="R160" i="39"/>
  <c r="Q160" i="39"/>
  <c r="P160" i="39"/>
  <c r="O160" i="39"/>
  <c r="N160" i="39"/>
  <c r="M160" i="39"/>
  <c r="L160" i="39"/>
  <c r="K160" i="39"/>
  <c r="J160" i="39"/>
  <c r="I160" i="39"/>
  <c r="H160" i="39"/>
  <c r="G160" i="39"/>
  <c r="F160" i="39"/>
  <c r="E160" i="39"/>
  <c r="D160" i="39"/>
  <c r="C160" i="39"/>
  <c r="Z81" i="39"/>
  <c r="Y81" i="39"/>
  <c r="X81" i="39"/>
  <c r="W81" i="39"/>
  <c r="V81" i="39"/>
  <c r="U81" i="39"/>
  <c r="T81" i="39"/>
  <c r="S81" i="39"/>
  <c r="R81" i="39"/>
  <c r="Q81" i="39"/>
  <c r="P81" i="39"/>
  <c r="O81" i="39"/>
  <c r="N81" i="39"/>
  <c r="M81" i="39"/>
  <c r="L81" i="39"/>
  <c r="K81" i="39"/>
  <c r="J81" i="39"/>
  <c r="I81" i="39"/>
  <c r="H81" i="39"/>
  <c r="G81" i="39"/>
  <c r="F81" i="39"/>
  <c r="E81" i="39"/>
  <c r="D81" i="39"/>
  <c r="C81" i="39"/>
  <c r="A2" i="38" l="1"/>
  <c r="G11" i="38"/>
  <c r="F11" i="38"/>
  <c r="E11" i="38"/>
  <c r="G10" i="38"/>
  <c r="H10" i="38" s="1"/>
  <c r="F8" i="38"/>
  <c r="E8" i="38"/>
  <c r="G7" i="38"/>
  <c r="G8" i="38" s="1"/>
  <c r="H11" i="38" l="1"/>
  <c r="I10" i="38"/>
  <c r="H7" i="38"/>
  <c r="H8" i="38" l="1"/>
  <c r="I7" i="38"/>
  <c r="I11" i="38"/>
  <c r="J10" i="38"/>
  <c r="J7" i="38" l="1"/>
  <c r="I8" i="38"/>
  <c r="J11" i="38"/>
  <c r="K10" i="38"/>
  <c r="J8" i="38" l="1"/>
  <c r="K7" i="38"/>
  <c r="L10" i="38"/>
  <c r="K11" i="38"/>
  <c r="A2" i="37"/>
  <c r="L11" i="38" l="1"/>
  <c r="M10" i="38"/>
  <c r="K8" i="38"/>
  <c r="L7" i="38"/>
  <c r="M11" i="38" l="1"/>
  <c r="N10" i="38"/>
  <c r="L8" i="38"/>
  <c r="M7" i="38"/>
  <c r="B2" i="18"/>
  <c r="B2" i="15"/>
  <c r="B2" i="14"/>
  <c r="N11" i="38" l="1"/>
  <c r="O10" i="38"/>
  <c r="N7" i="38"/>
  <c r="M8" i="38"/>
  <c r="N8" i="38" l="1"/>
  <c r="O7" i="38"/>
  <c r="P10" i="38"/>
  <c r="O11" i="38"/>
  <c r="P11" i="38" l="1"/>
  <c r="Q10" i="38"/>
  <c r="O8" i="38"/>
  <c r="P7" i="38"/>
  <c r="Q11" i="38" l="1"/>
  <c r="R10" i="38"/>
  <c r="R11" i="38" s="1"/>
  <c r="P8" i="38"/>
  <c r="Q7" i="38"/>
  <c r="R7" i="38" l="1"/>
  <c r="R8" i="38" s="1"/>
  <c r="Q8" i="38"/>
</calcChain>
</file>

<file path=xl/sharedStrings.xml><?xml version="1.0" encoding="utf-8"?>
<sst xmlns="http://schemas.openxmlformats.org/spreadsheetml/2006/main" count="990" uniqueCount="310">
  <si>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</si>
  <si>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</si>
  <si>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</si>
  <si>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</si>
  <si>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</si>
  <si>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</si>
  <si>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</si>
  <si>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</si>
  <si>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</si>
  <si>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</si>
  <si>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</si>
  <si>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</si>
  <si>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</si>
  <si>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</si>
  <si>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</si>
  <si>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</si>
  <si>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</si>
  <si>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</si>
  <si>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</si>
  <si>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</si>
  <si>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</si>
  <si>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</si>
  <si>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</si>
  <si>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ENERGY (GWh)</t>
  </si>
  <si>
    <t>AGRICULTURAL</t>
  </si>
  <si>
    <t>COINCIDENT PEAK DEMAND (MW)</t>
  </si>
  <si>
    <t>STREET-
LIGHTING</t>
  </si>
  <si>
    <t>LOSSES</t>
  </si>
  <si>
    <t>DIRECT ACCESS</t>
  </si>
  <si>
    <t>OTHER (DEFINE)</t>
  </si>
  <si>
    <t>FORM 2.1</t>
  </si>
  <si>
    <t>HOUSEHOLDS</t>
  </si>
  <si>
    <t>TAXABLE SALES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</si>
  <si>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</si>
  <si>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</si>
  <si>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</si>
  <si>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</si>
  <si>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</si>
  <si>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</si>
  <si>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</si>
  <si>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</si>
  <si>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</si>
  <si>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</si>
  <si>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</si>
  <si>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</si>
  <si>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</si>
  <si>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</si>
  <si>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</si>
  <si>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</si>
  <si>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</si>
  <si>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</si>
  <si>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</si>
  <si>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</si>
  <si>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</si>
  <si>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</si>
  <si>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PUBLICLY OWNED DEPARTING LOAD</t>
  </si>
  <si>
    <t>COMMUNITY CHOICE AGGREGATORS</t>
  </si>
  <si>
    <t>CUSTOMER COUNT &amp; OTHER FORECASTING INPUTS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</si>
  <si>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</si>
  <si>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</si>
  <si>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</si>
  <si>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</si>
  <si>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</si>
  <si>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</si>
  <si>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</si>
  <si>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</si>
  <si>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</si>
  <si>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</si>
  <si>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</si>
  <si>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</si>
  <si>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</si>
  <si>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</si>
  <si>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</si>
  <si>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</si>
  <si>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</si>
  <si>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Name of LSE / IOU</t>
  </si>
  <si>
    <t>1-in-40 Temperatures</t>
  </si>
  <si>
    <t>Form 6</t>
  </si>
  <si>
    <t>Residential</t>
  </si>
  <si>
    <t>PEAK DEMAND WEATHER SCENARIOS</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</si>
  <si>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</si>
  <si>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</si>
  <si>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</si>
  <si>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</si>
  <si>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</si>
  <si>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</si>
  <si>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</si>
  <si>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</si>
  <si>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</si>
  <si>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</si>
  <si>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</si>
  <si>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</si>
  <si>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</si>
  <si>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</si>
  <si>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</si>
  <si>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</si>
  <si>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</si>
  <si>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</si>
  <si>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</si>
  <si>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</si>
  <si>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</si>
  <si>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</si>
  <si>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</si>
  <si>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</si>
  <si>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</si>
  <si>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</si>
  <si>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</si>
  <si>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</si>
  <si>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</si>
  <si>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</si>
  <si>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</si>
  <si>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</si>
  <si>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</si>
  <si>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</si>
  <si>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</si>
  <si>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</si>
  <si>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</si>
  <si>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</si>
  <si>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</si>
  <si>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</si>
  <si>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</si>
  <si>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</si>
  <si>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</si>
  <si>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</si>
  <si>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</si>
  <si>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</si>
  <si>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</si>
  <si>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</si>
  <si>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</si>
  <si>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</si>
  <si>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</si>
  <si>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</si>
  <si>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</si>
  <si>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</si>
  <si>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</si>
  <si>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</si>
  <si>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</si>
  <si>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</si>
  <si>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</si>
  <si>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</si>
  <si>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</si>
  <si>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</si>
  <si>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</si>
  <si>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</si>
  <si>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</si>
  <si>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</si>
  <si>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</si>
  <si>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</si>
  <si>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</si>
  <si>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</si>
  <si>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</si>
  <si>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</si>
  <si>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</si>
  <si>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Form 1.7c</t>
  </si>
  <si>
    <t xml:space="preserve">      Committed/Existing</t>
  </si>
  <si>
    <t>Percent of Baseline Use</t>
  </si>
  <si>
    <t xml:space="preserve">  10% TO 20%</t>
  </si>
  <si>
    <t>ESP DEMAND FORECAST</t>
  </si>
  <si>
    <t>(Modify categories below as needed to report actual drivers used for forecast)</t>
  </si>
  <si>
    <t>Therms</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</si>
  <si>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</si>
  <si>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</si>
  <si>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</si>
  <si>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</si>
  <si>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</si>
  <si>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</si>
  <si>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</si>
  <si>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</si>
  <si>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</si>
  <si>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Customers</t>
  </si>
  <si>
    <t>Form 1.1a</t>
  </si>
  <si>
    <t>FORM 1.1b</t>
  </si>
  <si>
    <t>Form 1.1b</t>
  </si>
  <si>
    <t>Due Dates:</t>
  </si>
  <si>
    <t>Commercial</t>
  </si>
  <si>
    <t>Industrial</t>
  </si>
  <si>
    <t>Street Lighting</t>
  </si>
  <si>
    <t>SALES TO BUNDLED CUSTOMERS
(from 1.1b)</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</si>
  <si>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</si>
  <si>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</si>
  <si>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</si>
  <si>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</si>
  <si>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</si>
  <si>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</si>
  <si>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</si>
  <si>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</si>
  <si>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</si>
  <si>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</si>
  <si>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</si>
  <si>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</si>
  <si>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</si>
  <si>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</si>
  <si>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FORM 3.2</t>
  </si>
  <si>
    <t>Program</t>
  </si>
  <si>
    <t>Form 1.6c</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</si>
  <si>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</si>
  <si>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</si>
  <si>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</si>
  <si>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</si>
  <si>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</si>
  <si>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</si>
  <si>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</si>
  <si>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</si>
  <si>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</si>
  <si>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</si>
  <si>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</si>
  <si>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Form 1.8</t>
  </si>
  <si>
    <t>PHOTOVOLTAIC INTERCONNECTION DATA</t>
  </si>
  <si>
    <t>DISTRIBUTION AREA NET ELECTRICITY FOR GENERATION LOAD (GWh)</t>
  </si>
  <si>
    <t>Docket Number 17-IEPR-03</t>
  </si>
  <si>
    <t>2017 Integrated Energy Policy Report</t>
  </si>
  <si>
    <t>Form 8.1a (POU/CCA)</t>
  </si>
  <si>
    <t>Form 8.2
Monthly Residential Electricity Sales by Baseline Percentages in 2015 and 2016</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</si>
  <si>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</si>
  <si>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</si>
  <si>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</si>
  <si>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</si>
  <si>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</si>
  <si>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</si>
  <si>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</si>
  <si>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</si>
  <si>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</si>
  <si>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</si>
  <si>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</si>
  <si>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</si>
  <si>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</si>
  <si>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</si>
  <si>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</si>
  <si>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</si>
  <si>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</si>
  <si>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</si>
  <si>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</si>
  <si>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</si>
  <si>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</si>
  <si>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Intra-Departmental</t>
  </si>
  <si>
    <t>Owens Valley</t>
  </si>
  <si>
    <t>FY 14-15 Actual</t>
  </si>
  <si>
    <t>FY 15-16
Actual</t>
  </si>
  <si>
    <t>FY 2016-2017</t>
  </si>
  <si>
    <t>FY 2017-2018</t>
  </si>
  <si>
    <t>FY 2018-2019</t>
  </si>
  <si>
    <t>FY 2019-2020</t>
  </si>
  <si>
    <t>Mass Market/Non-Residential</t>
  </si>
  <si>
    <t>Commercial Direct Install Program</t>
  </si>
  <si>
    <t>LAUSD Direct Install</t>
  </si>
  <si>
    <t>Mass Market/Residential</t>
  </si>
  <si>
    <t>Refrigerator Exchange</t>
  </si>
  <si>
    <t>Refrigerator Recycling (RETIRE)</t>
  </si>
  <si>
    <t>Home Energy Improvement Program</t>
  </si>
  <si>
    <t>CA Advanced Homes</t>
  </si>
  <si>
    <t>Energy Upgrade CA</t>
  </si>
  <si>
    <t>Consumer Rebate Program (CRP)</t>
  </si>
  <si>
    <t>Energy Service Assistance Program (ESAP) Low Income Multi-Family</t>
  </si>
  <si>
    <t>Residential Lighting (Midstream/Upstream)</t>
  </si>
  <si>
    <t xml:space="preserve">Behavioral </t>
  </si>
  <si>
    <t>Consumer Electronics Program</t>
  </si>
  <si>
    <t>Commercial Industrial Institutional</t>
  </si>
  <si>
    <t>Custom Performance Program (CPP)/CEP</t>
  </si>
  <si>
    <t>CLIP/CLEO</t>
  </si>
  <si>
    <t>Savings By Design (SBD)</t>
  </si>
  <si>
    <t>Retrocommissioning (RCx)</t>
  </si>
  <si>
    <t>Refrigeration/Food Service</t>
  </si>
  <si>
    <t>Upstream HVAC</t>
  </si>
  <si>
    <t>Cross-Cutting</t>
  </si>
  <si>
    <t>Title 24 &amp; Title 20 Codes &amp; Standards</t>
  </si>
  <si>
    <t>City Plants (Million Trees LA)</t>
  </si>
  <si>
    <t>LADWP Facilities</t>
  </si>
  <si>
    <t>Embedded Energy from Water Measures</t>
  </si>
  <si>
    <t>Plumbing Ordinance, Article V Codes &amp; Standards</t>
  </si>
  <si>
    <t>Low Impact Development (LID) Ordinance</t>
  </si>
  <si>
    <t>Low Income Economic Development</t>
  </si>
  <si>
    <t>Los Angeles Department of Water and Power</t>
  </si>
  <si>
    <t>April 17, 2017</t>
  </si>
  <si>
    <t>111 North Hopre Street, Los Angeles, CA 90012</t>
  </si>
  <si>
    <t>213-367-1750</t>
  </si>
  <si>
    <t>Pjoy.Chua@ladwp.com</t>
  </si>
  <si>
    <t>Solar PV</t>
  </si>
  <si>
    <t>SIP/NEM</t>
  </si>
  <si>
    <t>LADWP does not have any accounts in this category.</t>
  </si>
  <si>
    <t>All customers are electric accounts.</t>
  </si>
  <si>
    <t>CII Program</t>
  </si>
  <si>
    <t>DISPATCHABLE</t>
  </si>
  <si>
    <t>Interruptible</t>
  </si>
  <si>
    <t>Residential Smart Thermostat Program</t>
  </si>
  <si>
    <t>-</t>
  </si>
  <si>
    <t>EV Service Rider</t>
  </si>
  <si>
    <t>Time-of-Use (TOU)</t>
  </si>
  <si>
    <t>NONDISPATCHABLE</t>
  </si>
  <si>
    <t>Demand Response</t>
  </si>
  <si>
    <t>Critical Peak Pricing (CPP)</t>
  </si>
  <si>
    <t>Alternate Maritime Power (AMP)</t>
  </si>
  <si>
    <t>OWENS VALLEY</t>
  </si>
  <si>
    <t>Commercial includes Transportation, Communications and Utilities.</t>
  </si>
  <si>
    <t>Intra-departmental is included in Commercial now.</t>
  </si>
  <si>
    <t xml:space="preserve">Intra-departmental includes Water pumping and electric sales to Water System buidling and maintenance yards.  </t>
  </si>
  <si>
    <t>Owens Valley is billed on a separate billing system.  Data includes all customer classes combined.</t>
  </si>
  <si>
    <t>Historic Electric Vehicle sales are embedded in Residential and Commercial Sector sales</t>
  </si>
  <si>
    <t>DC Area Losses</t>
  </si>
  <si>
    <t xml:space="preserve">Coincident peaks by sector are not calculated due to the lack of data.  </t>
  </si>
  <si>
    <t>TOTAL NON-
AGRICULTURAL EMPLOYMENT (LA COUNTY 1,000s)</t>
  </si>
  <si>
    <t>REAL PERSONAL INCOME (LA COUNTY $M)</t>
  </si>
  <si>
    <t>GDP Deflator series are from UCLA Anderson Forecast, CPIU@LA.</t>
  </si>
  <si>
    <t>Household population is used for forecast.</t>
  </si>
  <si>
    <t>Households = Occupied Households</t>
  </si>
  <si>
    <t>Average customer counts for 2015 and 2016.</t>
  </si>
  <si>
    <t>DWP does not forecast customer counts.</t>
  </si>
  <si>
    <t xml:space="preserve">Streetlight is calculated by lamps.   </t>
  </si>
  <si>
    <t>RETAIL SALES OF ELECTRICITY BY CLASS OR SECTOR (GWh) Bundled &amp; Direct Access</t>
  </si>
  <si>
    <t>RECORDED LSE HOURLY  LOADS FOR 2015, 2016 and Forecast Loads for 2017</t>
  </si>
  <si>
    <t xml:space="preserve">Pjoy Chua - Manager of Regulatory Standards and Compliance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</si>
</sst>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71" formatCode="_(&quot;$&quot;* #,##0.00000_);_(&quot;$&quot;* \(#,##0.00000\);_(&quot;$&quot;* &quot;-&quot;??_);_(@_)"/>
    <numFmt numFmtId="172" formatCode="_(* #,##0.0_);_(* \(#,##0.0\);_(* &quot;-&quot;??_);_(@_)"/>
    <numFmt numFmtId="173" formatCode="#,##0.0"/>
    <numFmt numFmtId="174" formatCode="_([$€-2]* #,##0.00_);_([$€-2]* \(#,##0.00\);_([$€-2]* &quot;-&quot;??_)"/>
    <numFmt numFmtId="175" formatCode="#,##0.000"/>
  </numFmts>
  <fonts count="46"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4"/>
      <color indexed="9"/>
      <name val="Arial"/>
      <family val="2"/>
    </font>
    <font>
      <sz val="10"/>
      <color indexed="9"/>
      <name val="Arial"/>
      <family val="2"/>
    </font>
    <font>
      <b/>
      <sz val="16"/>
      <name val="Arial"/>
      <family val="2"/>
    </font>
    <font>
      <sz val="10"/>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4"/>
      <color rgb="FFFF0000"/>
      <name val="Arial"/>
      <family val="2"/>
    </font>
    <font>
      <sz val="8"/>
      <color theme="1"/>
      <name val="Arial"/>
      <family val="2"/>
    </font>
    <font>
      <sz val="9"/>
      <name val="Arial Narrow"/>
      <family val="2"/>
    </font>
    <font>
      <sz val="12"/>
      <color theme="1"/>
      <name val="Calibri"/>
      <family val="2"/>
      <scheme val="minor"/>
    </font>
    <font>
      <sz val="10"/>
      <name val="MS Sans Serif"/>
      <family val="2"/>
    </font>
    <font>
      <sz val="10"/>
      <name val="Helv"/>
      <family val="2"/>
    </font>
    <font>
      <u/>
      <sz val="8"/>
      <color theme="10"/>
      <name val="Arial"/>
      <family val="2"/>
    </font>
    <font>
      <b/>
      <sz val="14"/>
      <color indexed="30"/>
      <name val="Calibri"/>
      <family val="2"/>
    </font>
    <font>
      <b/>
      <sz val="15"/>
      <color theme="3"/>
      <name val="Calibri"/>
      <family val="2"/>
      <scheme val="minor"/>
    </font>
    <font>
      <b/>
      <sz val="13"/>
      <color theme="3"/>
      <name val="Calibri"/>
      <family val="2"/>
      <scheme val="minor"/>
    </font>
    <font>
      <b/>
      <sz val="11"/>
      <color theme="1"/>
      <name val="Calibri"/>
      <family val="2"/>
      <scheme val="minor"/>
    </font>
  </fonts>
  <fills count="2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6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5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medium">
        <color indexed="64"/>
      </left>
      <right style="thick">
        <color indexed="64"/>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s>
  <cellStyleXfs count="92">
    <xf numFmtId="0" fontId="0" fillId="0" borderId="0"/>
    <xf numFmtId="169" fontId="13"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2" fontId="6" fillId="0" borderId="0" applyFont="0" applyFill="0" applyBorder="0" applyAlignment="0" applyProtection="0"/>
    <xf numFmtId="38" fontId="8" fillId="3" borderId="0" applyNumberFormat="0" applyBorder="0" applyAlignment="0" applyProtection="0"/>
    <xf numFmtId="0" fontId="20" fillId="0" borderId="0" applyNumberFormat="0" applyFill="0" applyBorder="0" applyAlignment="0" applyProtection="0"/>
    <xf numFmtId="0" fontId="10" fillId="0" borderId="0" applyNumberFormat="0" applyFont="0" applyFill="0" applyAlignment="0" applyProtection="0"/>
    <xf numFmtId="0" fontId="11" fillId="0" borderId="0" applyNumberFormat="0" applyFont="0" applyFill="0" applyAlignment="0" applyProtection="0"/>
    <xf numFmtId="170" fontId="6" fillId="0" borderId="0">
      <protection locked="0"/>
    </xf>
    <xf numFmtId="170" fontId="6" fillId="0" borderId="0">
      <protection locked="0"/>
    </xf>
    <xf numFmtId="0" fontId="21" fillId="0" borderId="2" applyNumberFormat="0" applyFill="0" applyAlignment="0" applyProtection="0"/>
    <xf numFmtId="10" fontId="8" fillId="4" borderId="3" applyNumberFormat="0" applyBorder="0" applyAlignment="0" applyProtection="0"/>
    <xf numFmtId="37" fontId="22" fillId="0" borderId="0"/>
    <xf numFmtId="164" fontId="23" fillId="0" borderId="0"/>
    <xf numFmtId="0" fontId="6" fillId="0" borderId="0"/>
    <xf numFmtId="0" fontId="29" fillId="0" borderId="0"/>
    <xf numFmtId="0" fontId="4" fillId="0" borderId="0"/>
    <xf numFmtId="0" fontId="9" fillId="0" borderId="0"/>
    <xf numFmtId="0" fontId="6"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8" fillId="5" borderId="0" applyNumberFormat="0" applyBorder="0" applyAlignment="0" applyProtection="0"/>
    <xf numFmtId="37" fontId="4" fillId="0" borderId="0"/>
    <xf numFmtId="3" fontId="24" fillId="0" borderId="2" applyProtection="0"/>
    <xf numFmtId="43" fontId="4" fillId="0" borderId="0" applyFont="0" applyFill="0" applyBorder="0" applyAlignment="0" applyProtection="0"/>
    <xf numFmtId="0" fontId="3" fillId="0" borderId="0"/>
    <xf numFmtId="0" fontId="6" fillId="0" borderId="0"/>
    <xf numFmtId="169" fontId="5" fillId="2" borderId="1">
      <alignment horizontal="center" vertical="center"/>
    </xf>
    <xf numFmtId="43" fontId="37" fillId="6" borderId="0" applyNumberFormat="0" applyFill="0" applyBorder="0" applyAlignment="0" applyProtection="0">
      <protection hidden="1"/>
    </xf>
    <xf numFmtId="43" fontId="4" fillId="6" borderId="0" applyNumberFormat="0" applyFill="0" applyBorder="0" applyAlignment="0" applyProtection="0">
      <protection hidden="1"/>
    </xf>
    <xf numFmtId="43" fontId="32" fillId="6" borderId="0" applyNumberFormat="0" applyFill="0" applyBorder="0" applyAlignment="0" applyProtection="0">
      <protection hidden="1"/>
    </xf>
    <xf numFmtId="43" fontId="6" fillId="0" borderId="0" applyFont="0" applyFill="0" applyBorder="0" applyAlignment="0" applyProtection="0"/>
    <xf numFmtId="43" fontId="3" fillId="0" borderId="0" applyFont="0" applyFill="0" applyBorder="0" applyAlignment="0" applyProtection="0"/>
    <xf numFmtId="43" fontId="38" fillId="0" borderId="0" applyFont="0" applyFill="0" applyBorder="0" applyAlignment="0" applyProtection="0"/>
    <xf numFmtId="7" fontId="39" fillId="0" borderId="0" applyFont="0" applyFill="0" applyBorder="0" applyAlignment="0" applyProtection="0"/>
    <xf numFmtId="8" fontId="40" fillId="0" borderId="0" applyFont="0" applyFill="0" applyBorder="0" applyAlignment="0" applyProtection="0"/>
    <xf numFmtId="174" fontId="6" fillId="0" borderId="0" applyFont="0" applyFill="0" applyBorder="0" applyAlignment="0" applyProtection="0"/>
    <xf numFmtId="38" fontId="4" fillId="3" borderId="0" applyNumberFormat="0" applyBorder="0" applyAlignment="0" applyProtection="0"/>
    <xf numFmtId="0" fontId="11" fillId="0" borderId="15" applyNumberFormat="0" applyAlignment="0" applyProtection="0">
      <alignment horizontal="left" vertical="center"/>
    </xf>
    <xf numFmtId="0" fontId="11" fillId="0" borderId="9">
      <alignment horizontal="left" vertical="center"/>
    </xf>
    <xf numFmtId="10" fontId="4" fillId="4" borderId="3" applyNumberFormat="0" applyBorder="0" applyAlignment="0" applyProtection="0"/>
    <xf numFmtId="0" fontId="3" fillId="0" borderId="0"/>
    <xf numFmtId="0" fontId="38" fillId="0" borderId="0"/>
    <xf numFmtId="0" fontId="3" fillId="0" borderId="0"/>
    <xf numFmtId="0" fontId="3" fillId="0" borderId="0"/>
    <xf numFmtId="9" fontId="3" fillId="0" borderId="0" applyFont="0" applyFill="0" applyBorder="0" applyAlignment="0" applyProtection="0"/>
    <xf numFmtId="37" fontId="4" fillId="5" borderId="0" applyNumberFormat="0" applyBorder="0" applyAlignment="0" applyProtection="0"/>
    <xf numFmtId="37" fontId="4" fillId="5" borderId="0" applyNumberFormat="0" applyBorder="0" applyAlignment="0" applyProtection="0"/>
    <xf numFmtId="0" fontId="41" fillId="0" borderId="0" applyNumberFormat="0" applyFill="0" applyBorder="0" applyAlignment="0" applyProtection="0"/>
    <xf numFmtId="0" fontId="2" fillId="0" borderId="0"/>
    <xf numFmtId="0" fontId="1" fillId="15"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43" fontId="1" fillId="0" borderId="0" applyFont="0" applyFill="0" applyBorder="0" applyAlignment="0" applyProtection="0"/>
    <xf numFmtId="0" fontId="43" fillId="0" borderId="47" applyNumberFormat="0" applyFill="0" applyAlignment="0" applyProtection="0"/>
    <xf numFmtId="0" fontId="44" fillId="0" borderId="48"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4" borderId="46" applyNumberFormat="0" applyFont="0" applyAlignment="0" applyProtection="0"/>
    <xf numFmtId="0" fontId="1" fillId="14" borderId="4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5" fillId="0" borderId="49" applyNumberFormat="0" applyFill="0" applyAlignment="0" applyProtection="0"/>
  </cellStyleXfs>
  <cellXfs count="312">
    <xf numFmtId="0" fontId="0" fillId="0" borderId="0" xfId="0"/>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5" fillId="0" borderId="0" xfId="0" applyFont="1"/>
    <xf numFmtId="0" fontId="6" fillId="0" borderId="0" xfId="0" applyFont="1"/>
    <xf numFmtId="0" fontId="5" fillId="0" borderId="0" xfId="0" applyFont="1" applyAlignment="1">
      <alignment horizontal="centerContinuous"/>
    </xf>
    <xf numFmtId="0" fontId="7" fillId="0" borderId="0" xfId="0" applyFont="1" applyAlignment="1">
      <alignment horizontal="centerContinuous"/>
    </xf>
    <xf numFmtId="0" fontId="0" fillId="0" borderId="0" xfId="0"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2" fillId="0" borderId="0" xfId="0" applyFont="1"/>
    <xf numFmtId="0" fontId="5" fillId="0" borderId="0" xfId="0" applyFont="1" applyBorder="1" applyAlignment="1">
      <alignment horizontal="centerContinuous"/>
    </xf>
    <xf numFmtId="0" fontId="5"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9" fillId="0" borderId="0" xfId="0" applyFont="1"/>
    <xf numFmtId="0" fontId="16" fillId="0" borderId="0" xfId="0" applyFont="1"/>
    <xf numFmtId="0" fontId="11" fillId="0" borderId="0" xfId="0" applyFont="1" applyAlignment="1">
      <alignment horizontal="centerContinuous"/>
    </xf>
    <xf numFmtId="0" fontId="9" fillId="0" borderId="0" xfId="0" applyFont="1" applyAlignment="1">
      <alignment horizontal="centerContinuous"/>
    </xf>
    <xf numFmtId="0" fontId="14" fillId="7" borderId="0" xfId="0" applyFont="1" applyFill="1" applyAlignment="1">
      <alignment horizontal="centerContinuous"/>
    </xf>
    <xf numFmtId="0" fontId="11" fillId="0" borderId="0" xfId="0" applyFont="1" applyAlignment="1">
      <alignment horizontal="left"/>
    </xf>
    <xf numFmtId="3" fontId="12" fillId="0" borderId="9" xfId="21" applyNumberFormat="1" applyFont="1" applyBorder="1" applyAlignment="1">
      <alignment horizontal="centerContinuous"/>
    </xf>
    <xf numFmtId="3" fontId="12"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5"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11" fillId="0" borderId="0" xfId="0" applyFont="1" applyAlignment="1">
      <alignment horizontal="centerContinuous" vertical="center"/>
    </xf>
    <xf numFmtId="0" fontId="9" fillId="0" borderId="0" xfId="0" applyFont="1" applyAlignment="1">
      <alignment horizontal="centerContinuous" vertical="center"/>
    </xf>
    <xf numFmtId="0" fontId="9" fillId="0" borderId="0" xfId="18" applyFont="1" applyAlignment="1">
      <alignment vertical="center"/>
    </xf>
    <xf numFmtId="0" fontId="6" fillId="0" borderId="0" xfId="18" applyFont="1"/>
    <xf numFmtId="0" fontId="27" fillId="8" borderId="21" xfId="18" applyFont="1" applyFill="1" applyBorder="1"/>
    <xf numFmtId="0" fontId="27" fillId="8" borderId="22" xfId="18" applyFont="1" applyFill="1" applyBorder="1"/>
    <xf numFmtId="0" fontId="27" fillId="0" borderId="0" xfId="18" applyFont="1"/>
    <xf numFmtId="0" fontId="6" fillId="0" borderId="16" xfId="18" applyFont="1" applyBorder="1" applyAlignment="1">
      <alignment horizontal="right"/>
    </xf>
    <xf numFmtId="172" fontId="6" fillId="0" borderId="34" xfId="2" applyNumberFormat="1" applyFont="1" applyFill="1" applyBorder="1" applyAlignment="1">
      <alignment horizontal="center"/>
    </xf>
    <xf numFmtId="172" fontId="6" fillId="0" borderId="27" xfId="2" applyNumberFormat="1" applyFont="1" applyFill="1" applyBorder="1" applyAlignment="1">
      <alignment horizontal="center"/>
    </xf>
    <xf numFmtId="172" fontId="6" fillId="0" borderId="20" xfId="2" applyNumberFormat="1" applyFont="1" applyFill="1" applyBorder="1" applyAlignment="1">
      <alignment horizontal="center"/>
    </xf>
    <xf numFmtId="172" fontId="6" fillId="0" borderId="35" xfId="2" applyNumberFormat="1" applyFont="1" applyFill="1" applyBorder="1" applyAlignment="1">
      <alignment horizontal="center"/>
    </xf>
    <xf numFmtId="0" fontId="6" fillId="0" borderId="11" xfId="18" applyFont="1" applyFill="1" applyBorder="1"/>
    <xf numFmtId="172" fontId="6" fillId="0" borderId="36" xfId="2" applyNumberFormat="1" applyFont="1" applyFill="1" applyBorder="1" applyAlignment="1">
      <alignment horizontal="center"/>
    </xf>
    <xf numFmtId="172" fontId="6" fillId="0" borderId="28" xfId="2" applyNumberFormat="1" applyFont="1" applyFill="1" applyBorder="1" applyAlignment="1">
      <alignment horizontal="center"/>
    </xf>
    <xf numFmtId="172" fontId="6" fillId="0" borderId="37" xfId="2" applyNumberFormat="1" applyFont="1" applyFill="1" applyBorder="1" applyAlignment="1">
      <alignment horizontal="center"/>
    </xf>
    <xf numFmtId="172" fontId="6" fillId="0" borderId="29" xfId="2" applyNumberFormat="1" applyFont="1" applyFill="1" applyBorder="1" applyAlignment="1">
      <alignment horizontal="center"/>
    </xf>
    <xf numFmtId="172" fontId="6" fillId="0" borderId="38" xfId="2" applyNumberFormat="1" applyFont="1" applyFill="1" applyBorder="1" applyAlignment="1">
      <alignment horizontal="center"/>
    </xf>
    <xf numFmtId="172" fontId="6" fillId="0" borderId="39" xfId="2" applyNumberFormat="1" applyFont="1" applyFill="1" applyBorder="1" applyAlignment="1">
      <alignment horizontal="center"/>
    </xf>
    <xf numFmtId="172" fontId="6" fillId="0" borderId="30" xfId="2" applyNumberFormat="1" applyFont="1" applyFill="1" applyBorder="1" applyAlignment="1">
      <alignment horizontal="center"/>
    </xf>
    <xf numFmtId="172" fontId="6" fillId="0" borderId="40" xfId="2" applyNumberFormat="1" applyFont="1" applyFill="1" applyBorder="1" applyAlignment="1">
      <alignment horizontal="center"/>
    </xf>
    <xf numFmtId="172" fontId="6" fillId="0" borderId="13" xfId="2" applyNumberFormat="1" applyFont="1" applyFill="1" applyBorder="1" applyAlignment="1">
      <alignment horizontal="center"/>
    </xf>
    <xf numFmtId="0" fontId="4" fillId="0" borderId="8" xfId="0" applyFont="1" applyBorder="1" applyAlignment="1">
      <alignment horizontal="center" wrapText="1"/>
    </xf>
    <xf numFmtId="0" fontId="11" fillId="0" borderId="11" xfId="0" applyFont="1" applyBorder="1" applyAlignment="1">
      <alignment horizontal="right" vertical="top" wrapText="1"/>
    </xf>
    <xf numFmtId="0" fontId="12" fillId="0" borderId="0" xfId="18" applyFont="1" applyFill="1" applyBorder="1" applyAlignment="1">
      <alignment horizontal="center" vertical="top" wrapText="1"/>
    </xf>
    <xf numFmtId="0" fontId="0" fillId="0" borderId="0" xfId="0" applyFill="1"/>
    <xf numFmtId="0" fontId="7" fillId="0" borderId="0" xfId="0" applyFont="1" applyFill="1"/>
    <xf numFmtId="15" fontId="0" fillId="0" borderId="0" xfId="0" applyNumberFormat="1" applyFill="1" applyAlignment="1">
      <alignment horizontal="center"/>
    </xf>
    <xf numFmtId="0" fontId="0" fillId="0" borderId="0" xfId="0" applyFill="1" applyBorder="1"/>
    <xf numFmtId="6" fontId="6" fillId="0" borderId="0" xfId="22" applyNumberFormat="1" applyFont="1" applyFill="1" applyBorder="1" applyAlignment="1">
      <alignment horizontal="center"/>
    </xf>
    <xf numFmtId="0" fontId="0" fillId="0" borderId="21" xfId="0" applyFill="1" applyBorder="1"/>
    <xf numFmtId="0" fontId="0" fillId="0" borderId="22" xfId="0" applyFill="1" applyBorder="1"/>
    <xf numFmtId="6" fontId="5" fillId="0" borderId="11" xfId="22" applyNumberFormat="1" applyFont="1" applyFill="1" applyBorder="1"/>
    <xf numFmtId="0" fontId="0" fillId="0" borderId="12" xfId="0" applyFill="1" applyBorder="1"/>
    <xf numFmtId="0" fontId="5" fillId="0" borderId="11" xfId="0" applyFont="1" applyFill="1" applyBorder="1"/>
    <xf numFmtId="0" fontId="7" fillId="0" borderId="11" xfId="0" applyFont="1" applyFill="1" applyBorder="1"/>
    <xf numFmtId="0" fontId="7" fillId="0" borderId="25" xfId="0" applyFont="1" applyFill="1" applyBorder="1"/>
    <xf numFmtId="0" fontId="0" fillId="0" borderId="24" xfId="0" applyFill="1" applyBorder="1"/>
    <xf numFmtId="0" fontId="0" fillId="0" borderId="41" xfId="0" applyFill="1" applyBorder="1"/>
    <xf numFmtId="0" fontId="0" fillId="0" borderId="44" xfId="0" applyFill="1" applyBorder="1"/>
    <xf numFmtId="0" fontId="4" fillId="0" borderId="44" xfId="18" applyFont="1" applyFill="1" applyBorder="1" applyAlignment="1">
      <alignment horizontal="center"/>
    </xf>
    <xf numFmtId="0" fontId="0" fillId="0" borderId="44" xfId="0" applyFill="1" applyBorder="1" applyAlignment="1">
      <alignment horizontal="center"/>
    </xf>
    <xf numFmtId="0" fontId="4" fillId="0" borderId="44" xfId="0" applyFont="1" applyFill="1" applyBorder="1"/>
    <xf numFmtId="0" fontId="27" fillId="8" borderId="24" xfId="18" applyFont="1" applyFill="1" applyBorder="1"/>
    <xf numFmtId="0" fontId="27" fillId="8" borderId="41" xfId="18" applyFont="1" applyFill="1" applyBorder="1"/>
    <xf numFmtId="0" fontId="6" fillId="10" borderId="0" xfId="18" applyFont="1" applyFill="1" applyAlignment="1">
      <alignment vertical="center"/>
    </xf>
    <xf numFmtId="0" fontId="6" fillId="10" borderId="0" xfId="18" applyFont="1" applyFill="1"/>
    <xf numFmtId="0" fontId="11" fillId="11" borderId="17" xfId="18" applyFont="1" applyFill="1" applyBorder="1" applyAlignment="1">
      <alignment horizontal="center" vertical="center"/>
    </xf>
    <xf numFmtId="0" fontId="5" fillId="0" borderId="13" xfId="18" applyFont="1" applyFill="1" applyBorder="1" applyAlignment="1">
      <alignment horizontal="right"/>
    </xf>
    <xf numFmtId="0" fontId="5" fillId="10" borderId="13" xfId="18" applyFont="1" applyFill="1" applyBorder="1" applyAlignment="1">
      <alignment vertical="center" wrapText="1"/>
    </xf>
    <xf numFmtId="0" fontId="5" fillId="10" borderId="22" xfId="18" applyFont="1" applyFill="1" applyBorder="1" applyAlignment="1">
      <alignment horizontal="center" vertical="center"/>
    </xf>
    <xf numFmtId="171" fontId="6" fillId="10" borderId="19" xfId="4" applyNumberFormat="1" applyFont="1" applyFill="1" applyBorder="1" applyAlignment="1">
      <alignment horizontal="center" vertical="center"/>
    </xf>
    <xf numFmtId="0" fontId="6" fillId="10" borderId="42" xfId="18" applyFont="1" applyFill="1" applyBorder="1" applyAlignment="1">
      <alignment horizontal="center" vertical="center"/>
    </xf>
    <xf numFmtId="0" fontId="6" fillId="0" borderId="22" xfId="18" applyFont="1" applyBorder="1" applyAlignment="1">
      <alignment horizontal="center"/>
    </xf>
    <xf numFmtId="0" fontId="5" fillId="0" borderId="11" xfId="18" applyFont="1" applyFill="1" applyBorder="1"/>
    <xf numFmtId="0" fontId="6" fillId="0" borderId="17" xfId="18" applyFont="1" applyBorder="1" applyAlignment="1">
      <alignment horizontal="center"/>
    </xf>
    <xf numFmtId="0" fontId="6" fillId="0" borderId="32" xfId="18" applyFont="1" applyBorder="1" applyAlignment="1">
      <alignment horizontal="center"/>
    </xf>
    <xf numFmtId="0" fontId="6" fillId="0" borderId="18" xfId="18" applyFont="1" applyBorder="1" applyAlignment="1">
      <alignment horizontal="center"/>
    </xf>
    <xf numFmtId="0" fontId="5" fillId="0" borderId="13" xfId="18" applyFont="1" applyFill="1" applyBorder="1"/>
    <xf numFmtId="0" fontId="6" fillId="0" borderId="13" xfId="18" applyFont="1" applyBorder="1" applyAlignment="1">
      <alignment horizontal="center"/>
    </xf>
    <xf numFmtId="0" fontId="5" fillId="10" borderId="13" xfId="18" applyFont="1" applyFill="1" applyBorder="1" applyAlignment="1">
      <alignment wrapText="1"/>
    </xf>
    <xf numFmtId="171" fontId="6" fillId="10" borderId="19" xfId="4" applyNumberFormat="1" applyFont="1" applyFill="1" applyBorder="1" applyAlignment="1">
      <alignment horizontal="center"/>
    </xf>
    <xf numFmtId="0" fontId="6" fillId="10" borderId="42" xfId="18" applyFont="1" applyFill="1" applyBorder="1" applyAlignment="1">
      <alignment horizontal="center"/>
    </xf>
    <xf numFmtId="0" fontId="5" fillId="9" borderId="13" xfId="18" applyFont="1" applyFill="1" applyBorder="1"/>
    <xf numFmtId="0" fontId="6" fillId="9" borderId="13" xfId="18" applyFont="1" applyFill="1" applyBorder="1" applyAlignment="1">
      <alignment horizontal="center"/>
    </xf>
    <xf numFmtId="172" fontId="6" fillId="9" borderId="38" xfId="2" applyNumberFormat="1" applyFont="1" applyFill="1" applyBorder="1" applyAlignment="1">
      <alignment horizontal="center"/>
    </xf>
    <xf numFmtId="172" fontId="6" fillId="9" borderId="39" xfId="2" applyNumberFormat="1" applyFont="1" applyFill="1" applyBorder="1" applyAlignment="1">
      <alignment horizontal="center"/>
    </xf>
    <xf numFmtId="0" fontId="6" fillId="9" borderId="0" xfId="18" applyFont="1" applyFill="1"/>
    <xf numFmtId="0" fontId="6" fillId="0" borderId="16" xfId="18" applyFont="1" applyBorder="1" applyAlignment="1">
      <alignment horizontal="center"/>
    </xf>
    <xf numFmtId="0" fontId="5" fillId="10" borderId="22" xfId="18" applyFont="1" applyFill="1" applyBorder="1" applyAlignment="1">
      <alignment horizontal="center"/>
    </xf>
    <xf numFmtId="0" fontId="30" fillId="0" borderId="0" xfId="0" applyFont="1"/>
    <xf numFmtId="0" fontId="4" fillId="0" borderId="3" xfId="0" applyFont="1" applyBorder="1" applyAlignment="1" applyProtection="1">
      <alignment horizontal="center" wrapText="1"/>
      <protection locked="0"/>
    </xf>
    <xf numFmtId="0" fontId="5" fillId="0" borderId="0" xfId="20" applyFont="1" applyFill="1" applyAlignment="1">
      <alignment horizontal="center"/>
    </xf>
    <xf numFmtId="3" fontId="4" fillId="12" borderId="3" xfId="18" applyNumberFormat="1" applyFont="1" applyFill="1" applyBorder="1"/>
    <xf numFmtId="0" fontId="4" fillId="0" borderId="3" xfId="18" applyFont="1" applyFill="1" applyBorder="1" applyAlignment="1" applyProtection="1">
      <alignment horizontal="center" vertical="top" wrapText="1"/>
      <protection locked="0"/>
    </xf>
    <xf numFmtId="0" fontId="4" fillId="0" borderId="0" xfId="18" applyFont="1" applyFill="1" applyBorder="1"/>
    <xf numFmtId="0" fontId="9" fillId="9" borderId="0" xfId="0" applyFont="1" applyFill="1"/>
    <xf numFmtId="0" fontId="6" fillId="9" borderId="0" xfId="0" applyFont="1" applyFill="1"/>
    <xf numFmtId="0" fontId="11" fillId="9" borderId="0" xfId="0" applyFont="1" applyFill="1" applyAlignment="1">
      <alignment horizontal="left"/>
    </xf>
    <xf numFmtId="0" fontId="5" fillId="9" borderId="0" xfId="0" applyFont="1" applyFill="1"/>
    <xf numFmtId="0" fontId="0" fillId="9" borderId="0" xfId="0" applyFill="1"/>
    <xf numFmtId="0" fontId="0" fillId="9" borderId="3" xfId="0" applyFill="1" applyBorder="1" applyAlignment="1">
      <alignment wrapText="1"/>
    </xf>
    <xf numFmtId="0" fontId="0" fillId="9" borderId="3" xfId="0" applyFill="1" applyBorder="1" applyAlignment="1">
      <alignment horizontal="center"/>
    </xf>
    <xf numFmtId="3" fontId="0" fillId="9" borderId="3" xfId="0" applyNumberFormat="1" applyFill="1" applyBorder="1" applyAlignment="1"/>
    <xf numFmtId="0" fontId="0" fillId="9" borderId="3" xfId="0" applyFill="1" applyBorder="1" applyAlignment="1"/>
    <xf numFmtId="0" fontId="0" fillId="9" borderId="3" xfId="0" applyFill="1" applyBorder="1"/>
    <xf numFmtId="0" fontId="9" fillId="0" borderId="0" xfId="20" applyFont="1"/>
    <xf numFmtId="0" fontId="6" fillId="0" borderId="0" xfId="20" applyFont="1"/>
    <xf numFmtId="0" fontId="5" fillId="0" borderId="0" xfId="20" applyFont="1" applyAlignment="1">
      <alignment horizontal="centerContinuous"/>
    </xf>
    <xf numFmtId="0" fontId="4" fillId="0" borderId="0" xfId="20"/>
    <xf numFmtId="0" fontId="4" fillId="0" borderId="3" xfId="20" applyBorder="1" applyAlignment="1">
      <alignment horizontal="right"/>
    </xf>
    <xf numFmtId="0" fontId="4" fillId="0" borderId="3" xfId="20" applyBorder="1" applyAlignment="1" applyProtection="1">
      <alignment horizontal="center" wrapText="1"/>
      <protection locked="0"/>
    </xf>
    <xf numFmtId="0" fontId="4" fillId="0" borderId="3" xfId="20" applyBorder="1" applyAlignment="1">
      <alignment horizontal="center" wrapText="1"/>
    </xf>
    <xf numFmtId="0" fontId="4" fillId="0" borderId="3" xfId="20" applyFont="1" applyBorder="1" applyAlignment="1">
      <alignment horizontal="center" wrapText="1"/>
    </xf>
    <xf numFmtId="0" fontId="4" fillId="6" borderId="3" xfId="20" applyFill="1" applyBorder="1" applyAlignment="1">
      <alignment horizontal="center" wrapText="1"/>
    </xf>
    <xf numFmtId="0" fontId="4" fillId="0" borderId="3" xfId="20" applyBorder="1" applyAlignment="1">
      <alignment wrapText="1"/>
    </xf>
    <xf numFmtId="0" fontId="4" fillId="0" borderId="3" xfId="20" applyBorder="1"/>
    <xf numFmtId="3" fontId="4" fillId="0" borderId="3" xfId="20" applyNumberFormat="1" applyBorder="1"/>
    <xf numFmtId="3" fontId="4" fillId="0" borderId="3" xfId="20" applyNumberFormat="1" applyFill="1" applyBorder="1"/>
    <xf numFmtId="0" fontId="4" fillId="0" borderId="0" xfId="20" applyBorder="1"/>
    <xf numFmtId="0" fontId="5" fillId="0" borderId="33" xfId="20" applyFont="1" applyBorder="1" applyAlignment="1">
      <alignment horizontal="center"/>
    </xf>
    <xf numFmtId="0" fontId="12" fillId="0" borderId="33" xfId="20" applyFont="1" applyBorder="1" applyAlignment="1">
      <alignment horizontal="center"/>
    </xf>
    <xf numFmtId="0" fontId="4" fillId="0" borderId="8" xfId="20" applyBorder="1" applyAlignment="1" applyProtection="1">
      <alignment horizontal="center" wrapText="1"/>
      <protection locked="0"/>
    </xf>
    <xf numFmtId="0" fontId="4" fillId="6" borderId="8" xfId="20" applyFill="1" applyBorder="1" applyAlignment="1" applyProtection="1">
      <alignment horizontal="center" wrapText="1"/>
      <protection locked="0"/>
    </xf>
    <xf numFmtId="0" fontId="4" fillId="0" borderId="8" xfId="20" applyFill="1" applyBorder="1" applyAlignment="1" applyProtection="1">
      <alignment horizontal="center" wrapText="1"/>
      <protection locked="0"/>
    </xf>
    <xf numFmtId="0" fontId="4" fillId="6" borderId="3" xfId="20" applyFill="1" applyBorder="1" applyAlignment="1" applyProtection="1">
      <alignment horizontal="center" wrapText="1"/>
      <protection locked="0"/>
    </xf>
    <xf numFmtId="0" fontId="4" fillId="0" borderId="6" xfId="20" applyBorder="1"/>
    <xf numFmtId="3" fontId="4" fillId="0" borderId="6" xfId="20" applyNumberFormat="1" applyBorder="1"/>
    <xf numFmtId="3" fontId="4" fillId="0" borderId="6" xfId="20" applyNumberFormat="1" applyFill="1" applyBorder="1"/>
    <xf numFmtId="0" fontId="11" fillId="0" borderId="11" xfId="0" applyFont="1" applyBorder="1" applyAlignment="1">
      <alignment horizontal="left" vertical="top" wrapText="1"/>
    </xf>
    <xf numFmtId="0" fontId="4" fillId="6" borderId="10" xfId="0" applyFont="1" applyFill="1" applyBorder="1" applyAlignment="1" applyProtection="1">
      <alignment horizontal="center" vertical="top" wrapText="1"/>
      <protection locked="0"/>
    </xf>
    <xf numFmtId="3" fontId="0" fillId="0" borderId="3" xfId="0" applyNumberFormat="1" applyFill="1" applyBorder="1"/>
    <xf numFmtId="0" fontId="5" fillId="0" borderId="32" xfId="18" applyFont="1" applyFill="1" applyBorder="1"/>
    <xf numFmtId="0" fontId="34" fillId="0" borderId="0" xfId="0" applyFont="1"/>
    <xf numFmtId="0" fontId="4" fillId="9" borderId="3" xfId="0" applyFont="1" applyFill="1" applyBorder="1" applyAlignment="1">
      <alignment wrapText="1"/>
    </xf>
    <xf numFmtId="3" fontId="0" fillId="0" borderId="6" xfId="0" applyNumberFormat="1" applyFill="1" applyBorder="1"/>
    <xf numFmtId="3" fontId="4" fillId="9" borderId="3" xfId="18" applyNumberFormat="1" applyFont="1" applyFill="1" applyBorder="1"/>
    <xf numFmtId="0" fontId="4" fillId="9" borderId="3" xfId="18" applyFont="1" applyFill="1" applyBorder="1" applyAlignment="1" applyProtection="1">
      <alignment horizontal="center" vertical="top" wrapText="1"/>
      <protection locked="0"/>
    </xf>
    <xf numFmtId="0" fontId="4" fillId="0" borderId="44" xfId="0" applyFont="1" applyFill="1" applyBorder="1" applyAlignment="1">
      <alignment horizontal="center"/>
    </xf>
    <xf numFmtId="3" fontId="4" fillId="12" borderId="3" xfId="20" applyNumberFormat="1" applyFill="1" applyBorder="1"/>
    <xf numFmtId="0" fontId="4" fillId="12" borderId="3" xfId="20" applyFill="1" applyBorder="1"/>
    <xf numFmtId="3" fontId="0" fillId="12" borderId="3" xfId="0" applyNumberFormat="1" applyFill="1" applyBorder="1"/>
    <xf numFmtId="0" fontId="0" fillId="12" borderId="3" xfId="0" applyFill="1" applyBorder="1"/>
    <xf numFmtId="0" fontId="6" fillId="0" borderId="0" xfId="0" applyFont="1" applyAlignment="1">
      <alignment horizontal="centerContinuous"/>
    </xf>
    <xf numFmtId="0" fontId="0" fillId="0" borderId="3" xfId="0" applyFill="1" applyBorder="1"/>
    <xf numFmtId="0" fontId="9" fillId="0" borderId="11" xfId="0" applyFont="1" applyBorder="1" applyAlignment="1">
      <alignment vertical="top" wrapText="1"/>
    </xf>
    <xf numFmtId="0" fontId="0" fillId="0" borderId="12" xfId="0" applyBorder="1" applyAlignment="1"/>
    <xf numFmtId="0" fontId="9" fillId="0" borderId="11" xfId="0" applyFont="1" applyBorder="1" applyAlignment="1">
      <alignment horizontal="left" vertical="top" wrapText="1"/>
    </xf>
    <xf numFmtId="0" fontId="17" fillId="0" borderId="12" xfId="0" applyFont="1" applyBorder="1" applyAlignment="1">
      <alignment horizontal="left" vertical="top" wrapText="1"/>
    </xf>
    <xf numFmtId="0" fontId="4" fillId="0" borderId="0" xfId="20" applyFill="1"/>
    <xf numFmtId="0" fontId="4" fillId="0" borderId="3" xfId="20" applyFill="1" applyBorder="1"/>
    <xf numFmtId="0" fontId="0" fillId="0" borderId="6" xfId="0" applyFill="1" applyBorder="1"/>
    <xf numFmtId="0" fontId="4" fillId="0" borderId="3" xfId="18" applyFont="1" applyFill="1" applyBorder="1" applyAlignment="1">
      <alignment horizontal="center"/>
    </xf>
    <xf numFmtId="6" fontId="5" fillId="0" borderId="0" xfId="0" applyNumberFormat="1" applyFont="1" applyAlignment="1">
      <alignment horizontal="centerContinuous"/>
    </xf>
    <xf numFmtId="0" fontId="35" fillId="0" borderId="31" xfId="0" applyFont="1" applyFill="1" applyBorder="1"/>
    <xf numFmtId="0" fontId="11" fillId="0" borderId="11" xfId="0" applyFont="1" applyBorder="1" applyAlignment="1">
      <alignment vertical="top" wrapText="1"/>
    </xf>
    <xf numFmtId="168" fontId="9" fillId="0" borderId="12" xfId="0" applyNumberFormat="1" applyFont="1" applyBorder="1" applyAlignment="1">
      <alignment horizontal="center" vertical="top" wrapText="1"/>
    </xf>
    <xf numFmtId="0" fontId="12" fillId="0" borderId="21" xfId="0" applyFont="1" applyFill="1" applyBorder="1"/>
    <xf numFmtId="0" fontId="9" fillId="0" borderId="11" xfId="0" applyFont="1" applyBorder="1" applyAlignment="1">
      <alignment horizontal="right" vertical="top" wrapText="1"/>
    </xf>
    <xf numFmtId="168" fontId="11" fillId="0" borderId="12" xfId="0" applyNumberFormat="1" applyFont="1" applyBorder="1" applyAlignment="1">
      <alignment horizontal="left" vertical="top" wrapText="1" indent="3"/>
    </xf>
    <xf numFmtId="0" fontId="5" fillId="0" borderId="45" xfId="18" applyFont="1" applyFill="1" applyBorder="1"/>
    <xf numFmtId="0" fontId="5" fillId="0" borderId="18" xfId="18" applyFont="1" applyFill="1" applyBorder="1"/>
    <xf numFmtId="0" fontId="5" fillId="0" borderId="0" xfId="20" applyFont="1" applyAlignment="1">
      <alignment horizontal="center"/>
    </xf>
    <xf numFmtId="165" fontId="36" fillId="0" borderId="3" xfId="29" applyNumberFormat="1" applyFont="1" applyFill="1" applyBorder="1"/>
    <xf numFmtId="4" fontId="4" fillId="0" borderId="3" xfId="18" applyNumberFormat="1" applyFont="1" applyFill="1" applyBorder="1" applyProtection="1">
      <protection locked="0"/>
    </xf>
    <xf numFmtId="173" fontId="0" fillId="0" borderId="6" xfId="0" applyNumberFormat="1" applyFill="1" applyBorder="1"/>
    <xf numFmtId="173" fontId="0" fillId="0" borderId="3" xfId="0" applyNumberFormat="1" applyFill="1" applyBorder="1"/>
    <xf numFmtId="0" fontId="32" fillId="0" borderId="3" xfId="20" applyFont="1" applyBorder="1" applyAlignment="1">
      <alignment horizontal="center"/>
    </xf>
    <xf numFmtId="0" fontId="32" fillId="0" borderId="3" xfId="20" applyFont="1" applyBorder="1" applyAlignment="1">
      <alignment horizontal="center" wrapText="1"/>
    </xf>
    <xf numFmtId="0" fontId="32" fillId="0" borderId="3" xfId="20" applyFont="1" applyBorder="1" applyAlignment="1">
      <alignment wrapText="1"/>
    </xf>
    <xf numFmtId="0" fontId="5" fillId="0" borderId="0" xfId="20" applyFont="1"/>
    <xf numFmtId="0" fontId="5" fillId="0" borderId="0" xfId="20" quotePrefix="1" applyFont="1"/>
    <xf numFmtId="0" fontId="11" fillId="0" borderId="0" xfId="20" applyFont="1" applyAlignment="1">
      <alignment horizontal="left"/>
    </xf>
    <xf numFmtId="173" fontId="0" fillId="0" borderId="3" xfId="0" applyNumberFormat="1" applyBorder="1"/>
    <xf numFmtId="0" fontId="4" fillId="0" borderId="3" xfId="20" applyBorder="1" applyAlignment="1"/>
    <xf numFmtId="175" fontId="4" fillId="0" borderId="3" xfId="20" applyNumberFormat="1" applyBorder="1"/>
    <xf numFmtId="173" fontId="4" fillId="0" borderId="3" xfId="20" applyNumberFormat="1" applyBorder="1"/>
    <xf numFmtId="0" fontId="4" fillId="0" borderId="3" xfId="20" applyFont="1" applyBorder="1" applyAlignment="1"/>
    <xf numFmtId="0" fontId="5" fillId="9" borderId="0" xfId="0" applyFont="1" applyFill="1" applyAlignment="1">
      <alignment horizontal="center"/>
    </xf>
    <xf numFmtId="15" fontId="4" fillId="0" borderId="0" xfId="0" applyNumberFormat="1" applyFont="1" applyFill="1" applyBorder="1" applyAlignment="1">
      <alignment horizontal="center"/>
    </xf>
    <xf numFmtId="15" fontId="41" fillId="0" borderId="24" xfId="53" applyNumberFormat="1" applyFill="1" applyBorder="1" applyAlignment="1">
      <alignment horizontal="center"/>
    </xf>
    <xf numFmtId="0" fontId="42" fillId="0" borderId="0" xfId="54" applyFont="1" applyAlignment="1">
      <alignment horizontal="center" vertical="center"/>
    </xf>
    <xf numFmtId="165" fontId="6" fillId="0" borderId="34" xfId="2" applyNumberFormat="1" applyFont="1" applyFill="1" applyBorder="1" applyAlignment="1">
      <alignment horizontal="center"/>
    </xf>
    <xf numFmtId="165" fontId="6" fillId="0" borderId="27" xfId="2" applyNumberFormat="1" applyFont="1" applyFill="1" applyBorder="1" applyAlignment="1">
      <alignment horizontal="center"/>
    </xf>
    <xf numFmtId="165" fontId="6" fillId="0" borderId="20" xfId="2" applyNumberFormat="1" applyFont="1" applyFill="1" applyBorder="1" applyAlignment="1">
      <alignment horizontal="center"/>
    </xf>
    <xf numFmtId="165" fontId="6" fillId="0" borderId="35" xfId="2" applyNumberFormat="1" applyFont="1" applyFill="1" applyBorder="1" applyAlignment="1">
      <alignment horizontal="center"/>
    </xf>
    <xf numFmtId="165" fontId="6" fillId="0" borderId="36" xfId="2" applyNumberFormat="1" applyFont="1" applyFill="1" applyBorder="1" applyAlignment="1">
      <alignment horizontal="center"/>
    </xf>
    <xf numFmtId="165" fontId="6" fillId="0" borderId="28" xfId="2" applyNumberFormat="1" applyFont="1" applyFill="1" applyBorder="1" applyAlignment="1">
      <alignment horizontal="center"/>
    </xf>
    <xf numFmtId="165" fontId="6" fillId="0" borderId="37" xfId="2" applyNumberFormat="1" applyFont="1" applyFill="1" applyBorder="1" applyAlignment="1">
      <alignment horizontal="center"/>
    </xf>
    <xf numFmtId="165" fontId="6" fillId="0" borderId="29" xfId="2" applyNumberFormat="1" applyFont="1" applyFill="1" applyBorder="1" applyAlignment="1">
      <alignment horizontal="center"/>
    </xf>
    <xf numFmtId="165" fontId="6" fillId="0" borderId="38" xfId="2" applyNumberFormat="1" applyFont="1" applyFill="1" applyBorder="1" applyAlignment="1">
      <alignment horizontal="center"/>
    </xf>
    <xf numFmtId="165" fontId="6" fillId="0" borderId="39" xfId="2" applyNumberFormat="1" applyFont="1" applyFill="1" applyBorder="1" applyAlignment="1">
      <alignment horizontal="center"/>
    </xf>
    <xf numFmtId="165" fontId="6" fillId="0" borderId="30" xfId="2" applyNumberFormat="1" applyFont="1" applyFill="1" applyBorder="1" applyAlignment="1">
      <alignment horizontal="center"/>
    </xf>
    <xf numFmtId="165" fontId="6" fillId="0" borderId="40" xfId="2" applyNumberFormat="1" applyFont="1" applyFill="1" applyBorder="1" applyAlignment="1">
      <alignment horizontal="center"/>
    </xf>
    <xf numFmtId="165" fontId="6" fillId="0" borderId="13" xfId="2" applyNumberFormat="1" applyFont="1" applyFill="1" applyBorder="1" applyAlignment="1">
      <alignment horizontal="center"/>
    </xf>
    <xf numFmtId="165" fontId="6" fillId="0" borderId="0" xfId="18" applyNumberFormat="1" applyFont="1"/>
    <xf numFmtId="0" fontId="5" fillId="0" borderId="0" xfId="0" applyFont="1" applyAlignment="1">
      <alignment horizontal="center"/>
    </xf>
    <xf numFmtId="0" fontId="11" fillId="0" borderId="0" xfId="0" applyFont="1" applyAlignment="1">
      <alignment horizontal="center"/>
    </xf>
    <xf numFmtId="0" fontId="5" fillId="0" borderId="0" xfId="20" applyFont="1" applyAlignment="1">
      <alignment horizontal="center"/>
    </xf>
    <xf numFmtId="0" fontId="5" fillId="0" borderId="0" xfId="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5" fillId="0" borderId="0" xfId="0" applyFont="1" applyBorder="1" applyAlignment="1">
      <alignment horizontal="center"/>
    </xf>
    <xf numFmtId="3" fontId="12" fillId="0" borderId="0" xfId="21" applyNumberFormat="1" applyFont="1" applyAlignment="1">
      <alignment horizontal="center"/>
    </xf>
    <xf numFmtId="0" fontId="5" fillId="0" borderId="0" xfId="21" applyFont="1" applyAlignment="1">
      <alignment horizontal="center"/>
    </xf>
    <xf numFmtId="0" fontId="11" fillId="0" borderId="0" xfId="0" applyFont="1" applyAlignment="1">
      <alignment horizontal="center"/>
    </xf>
    <xf numFmtId="0" fontId="6" fillId="0" borderId="0" xfId="0" applyFont="1" applyAlignment="1">
      <alignment horizontal="center"/>
    </xf>
    <xf numFmtId="3" fontId="0" fillId="0" borderId="3" xfId="0" applyNumberFormat="1" applyBorder="1" applyAlignment="1">
      <alignment wrapText="1"/>
    </xf>
    <xf numFmtId="0" fontId="4" fillId="0" borderId="3" xfId="0" applyFont="1" applyBorder="1"/>
    <xf numFmtId="0" fontId="4" fillId="0" borderId="0" xfId="20" applyFont="1"/>
    <xf numFmtId="3" fontId="4" fillId="0" borderId="0" xfId="20" applyNumberFormat="1"/>
    <xf numFmtId="0" fontId="6" fillId="0" borderId="0" xfId="0" applyFont="1" applyBorder="1" applyAlignment="1">
      <alignment horizontal="centerContinuous"/>
    </xf>
    <xf numFmtId="0" fontId="4" fillId="0" borderId="0" xfId="0" applyFont="1"/>
    <xf numFmtId="0" fontId="9" fillId="0" borderId="0" xfId="23" applyFont="1"/>
    <xf numFmtId="0" fontId="4" fillId="0" borderId="0" xfId="23" applyFont="1"/>
    <xf numFmtId="4" fontId="4" fillId="0" borderId="0" xfId="23" applyNumberFormat="1" applyFont="1"/>
    <xf numFmtId="4" fontId="0" fillId="0" borderId="3" xfId="0" applyNumberFormat="1" applyBorder="1"/>
    <xf numFmtId="0" fontId="4" fillId="0" borderId="0" xfId="23" applyFont="1" applyBorder="1"/>
    <xf numFmtId="0" fontId="11" fillId="0" borderId="0" xfId="21" applyFont="1" applyAlignment="1">
      <alignment horizontal="centerContinuous"/>
    </xf>
    <xf numFmtId="3" fontId="4" fillId="0" borderId="9" xfId="21" applyNumberFormat="1" applyFont="1" applyBorder="1" applyAlignment="1">
      <alignment horizontal="centerContinuous"/>
    </xf>
    <xf numFmtId="0" fontId="4" fillId="0" borderId="3" xfId="23" applyFont="1" applyBorder="1"/>
    <xf numFmtId="15" fontId="4" fillId="0" borderId="0" xfId="0" quotePrefix="1" applyNumberFormat="1" applyFont="1" applyFill="1" applyBorder="1" applyAlignment="1">
      <alignment horizontal="center"/>
    </xf>
    <xf numFmtId="0" fontId="9" fillId="0" borderId="25" xfId="0" applyFont="1" applyBorder="1" applyAlignment="1">
      <alignment wrapText="1"/>
    </xf>
    <xf numFmtId="0" fontId="9" fillId="0" borderId="41" xfId="0" applyFont="1" applyBorder="1" applyAlignment="1">
      <alignment wrapText="1"/>
    </xf>
    <xf numFmtId="0" fontId="28" fillId="0" borderId="31" xfId="0" applyFont="1" applyBorder="1" applyAlignment="1">
      <alignment horizontal="center" vertical="top"/>
    </xf>
    <xf numFmtId="0" fontId="28" fillId="0" borderId="22"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9" fillId="0" borderId="11" xfId="0" applyFont="1" applyBorder="1" applyAlignment="1">
      <alignment horizontal="left" vertical="top" wrapText="1"/>
    </xf>
    <xf numFmtId="0" fontId="17" fillId="0" borderId="12" xfId="0" applyFont="1" applyBorder="1" applyAlignment="1">
      <alignment horizontal="left" vertical="top" wrapText="1"/>
    </xf>
    <xf numFmtId="0" fontId="9"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11" fillId="0" borderId="11" xfId="0" applyFont="1" applyBorder="1" applyAlignment="1">
      <alignment vertical="top" wrapText="1"/>
    </xf>
    <xf numFmtId="0" fontId="12" fillId="0" borderId="12" xfId="0" applyFont="1" applyBorder="1" applyAlignment="1"/>
    <xf numFmtId="0" fontId="12" fillId="0" borderId="0" xfId="18" applyFont="1" applyFill="1" applyBorder="1" applyAlignment="1">
      <alignment horizontal="center" vertical="top" wrapText="1"/>
    </xf>
    <xf numFmtId="0" fontId="0" fillId="0" borderId="0" xfId="0" applyFill="1" applyAlignment="1"/>
    <xf numFmtId="0" fontId="4" fillId="6" borderId="7" xfId="20" applyFill="1" applyBorder="1" applyAlignment="1">
      <alignment horizontal="center" wrapText="1"/>
    </xf>
    <xf numFmtId="0" fontId="4" fillId="6" borderId="9" xfId="20" applyFill="1" applyBorder="1" applyAlignment="1">
      <alignment horizontal="center" wrapText="1"/>
    </xf>
    <xf numFmtId="0" fontId="4" fillId="6" borderId="10" xfId="20" applyFill="1" applyBorder="1" applyAlignment="1">
      <alignment horizontal="center" wrapText="1"/>
    </xf>
    <xf numFmtId="0" fontId="14" fillId="7" borderId="0" xfId="20" applyFont="1" applyFill="1" applyAlignment="1">
      <alignment horizontal="center"/>
    </xf>
    <xf numFmtId="6" fontId="5" fillId="0" borderId="0" xfId="20" applyNumberFormat="1" applyFont="1" applyAlignment="1">
      <alignment horizontal="center"/>
    </xf>
    <xf numFmtId="0" fontId="5" fillId="0" borderId="0" xfId="20" applyFont="1" applyAlignment="1">
      <alignment horizontal="center"/>
    </xf>
    <xf numFmtId="0" fontId="11" fillId="0" borderId="0" xfId="20" applyFont="1" applyAlignment="1">
      <alignment horizontal="center" vertical="top" wrapText="1"/>
    </xf>
    <xf numFmtId="0" fontId="11" fillId="0" borderId="0" xfId="20" applyFont="1" applyAlignment="1">
      <alignment horizontal="center" wrapText="1"/>
    </xf>
    <xf numFmtId="0" fontId="5" fillId="0" borderId="0" xfId="20" quotePrefix="1" applyFont="1" applyAlignment="1">
      <alignment horizontal="center"/>
    </xf>
    <xf numFmtId="0" fontId="11" fillId="0" borderId="0" xfId="20" applyFont="1" applyAlignment="1">
      <alignment horizontal="center"/>
    </xf>
    <xf numFmtId="0" fontId="14" fillId="7" borderId="0" xfId="0" applyFont="1" applyFill="1" applyAlignment="1">
      <alignment horizontal="center"/>
    </xf>
    <xf numFmtId="6" fontId="5" fillId="0" borderId="0" xfId="0" applyNumberFormat="1" applyFont="1" applyAlignment="1">
      <alignment horizontal="center"/>
    </xf>
    <xf numFmtId="0" fontId="5" fillId="0" borderId="0" xfId="0" applyFont="1" applyAlignment="1">
      <alignment horizontal="center"/>
    </xf>
    <xf numFmtId="0" fontId="11" fillId="0" borderId="0" xfId="0" applyFont="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5" fillId="7" borderId="0" xfId="0" applyFont="1" applyFill="1" applyAlignment="1">
      <alignment horizontal="center"/>
    </xf>
    <xf numFmtId="0" fontId="5" fillId="0" borderId="0" xfId="0" applyFont="1" applyAlignment="1">
      <alignment horizontal="center" wrapText="1"/>
    </xf>
    <xf numFmtId="0" fontId="5" fillId="0" borderId="0" xfId="0" applyFont="1" applyBorder="1" applyAlignment="1">
      <alignment horizontal="center"/>
    </xf>
    <xf numFmtId="0" fontId="5" fillId="0" borderId="33" xfId="0" applyFont="1" applyBorder="1" applyAlignment="1">
      <alignment horizontal="center"/>
    </xf>
    <xf numFmtId="0" fontId="12" fillId="9" borderId="3" xfId="18" applyFont="1" applyFill="1" applyBorder="1" applyAlignment="1">
      <alignment horizontal="center"/>
    </xf>
    <xf numFmtId="6" fontId="5" fillId="0" borderId="0" xfId="20" applyNumberFormat="1" applyFont="1" applyFill="1" applyAlignment="1">
      <alignment horizontal="center"/>
    </xf>
    <xf numFmtId="0" fontId="5" fillId="0" borderId="0" xfId="20" applyFont="1" applyFill="1" applyAlignment="1">
      <alignment horizontal="center"/>
    </xf>
    <xf numFmtId="0" fontId="11" fillId="0" borderId="0" xfId="18" applyFont="1" applyFill="1" applyAlignment="1">
      <alignment horizontal="center"/>
    </xf>
    <xf numFmtId="0" fontId="6" fillId="0" borderId="0" xfId="20" applyFont="1" applyFill="1" applyAlignment="1"/>
    <xf numFmtId="0" fontId="12" fillId="9" borderId="7" xfId="18" applyFont="1" applyFill="1" applyBorder="1" applyAlignment="1">
      <alignment horizontal="center"/>
    </xf>
    <xf numFmtId="0" fontId="12" fillId="9" borderId="9" xfId="18" applyFont="1" applyFill="1" applyBorder="1" applyAlignment="1">
      <alignment horizontal="center"/>
    </xf>
    <xf numFmtId="0" fontId="12" fillId="9" borderId="10" xfId="18" applyFont="1" applyFill="1" applyBorder="1" applyAlignment="1">
      <alignment horizontal="center"/>
    </xf>
    <xf numFmtId="0" fontId="14" fillId="7" borderId="0" xfId="21" applyFont="1" applyFill="1" applyAlignment="1">
      <alignment horizontal="center"/>
    </xf>
    <xf numFmtId="0" fontId="9" fillId="0" borderId="0" xfId="0" applyFont="1" applyAlignment="1"/>
    <xf numFmtId="6" fontId="5" fillId="0" borderId="0" xfId="21" applyNumberFormat="1" applyFont="1" applyAlignment="1">
      <alignment horizontal="center"/>
    </xf>
    <xf numFmtId="0" fontId="5" fillId="0" borderId="0" xfId="21" applyFont="1" applyAlignment="1">
      <alignment horizontal="center"/>
    </xf>
    <xf numFmtId="0" fontId="11" fillId="0" borderId="0" xfId="21" applyFont="1" applyAlignment="1">
      <alignment horizontal="center"/>
    </xf>
    <xf numFmtId="3" fontId="12" fillId="0" borderId="0" xfId="21" applyNumberFormat="1" applyFont="1" applyAlignment="1">
      <alignment horizontal="center"/>
    </xf>
    <xf numFmtId="3" fontId="12" fillId="0" borderId="33" xfId="21" applyNumberFormat="1" applyFont="1" applyBorder="1" applyAlignment="1">
      <alignment horizontal="center" wrapText="1"/>
    </xf>
    <xf numFmtId="6" fontId="11" fillId="0" borderId="0" xfId="21" applyNumberFormat="1" applyFont="1" applyAlignment="1">
      <alignment horizontal="center"/>
    </xf>
    <xf numFmtId="0" fontId="14" fillId="13" borderId="0" xfId="0" applyFont="1" applyFill="1" applyAlignment="1">
      <alignment horizontal="center"/>
    </xf>
    <xf numFmtId="6" fontId="5" fillId="9" borderId="0" xfId="0" applyNumberFormat="1" applyFont="1" applyFill="1" applyAlignment="1">
      <alignment horizontal="center"/>
    </xf>
    <xf numFmtId="0" fontId="5" fillId="9" borderId="0" xfId="0" applyFont="1" applyFill="1" applyAlignment="1">
      <alignment horizontal="center"/>
    </xf>
    <xf numFmtId="1" fontId="5" fillId="0" borderId="26" xfId="4" applyNumberFormat="1" applyFont="1" applyBorder="1" applyAlignment="1">
      <alignment horizontal="center"/>
    </xf>
    <xf numFmtId="1" fontId="6" fillId="0" borderId="23" xfId="18" applyNumberFormat="1" applyFont="1" applyBorder="1" applyAlignment="1">
      <alignment horizontal="center"/>
    </xf>
    <xf numFmtId="1" fontId="6" fillId="0" borderId="43" xfId="18" applyNumberFormat="1" applyFont="1" applyBorder="1" applyAlignment="1">
      <alignment horizontal="center"/>
    </xf>
    <xf numFmtId="0" fontId="11" fillId="11" borderId="14" xfId="18" applyFont="1" applyFill="1" applyBorder="1" applyAlignment="1">
      <alignment horizontal="left" vertical="center" wrapText="1"/>
    </xf>
    <xf numFmtId="0" fontId="11" fillId="11" borderId="15" xfId="18" applyFont="1" applyFill="1" applyBorder="1" applyAlignment="1">
      <alignment horizontal="left" vertical="center" wrapText="1"/>
    </xf>
    <xf numFmtId="0" fontId="11" fillId="11" borderId="16" xfId="18" applyFont="1" applyFill="1" applyBorder="1" applyAlignment="1">
      <alignment horizontal="left" vertical="center" wrapText="1"/>
    </xf>
    <xf numFmtId="0" fontId="26" fillId="8" borderId="31" xfId="18" applyFont="1" applyFill="1" applyBorder="1" applyAlignment="1">
      <alignment wrapText="1"/>
    </xf>
    <xf numFmtId="0" fontId="6" fillId="0" borderId="21" xfId="18" applyFont="1" applyBorder="1" applyAlignment="1">
      <alignment wrapText="1"/>
    </xf>
    <xf numFmtId="0" fontId="26" fillId="8" borderId="25" xfId="18" applyFont="1" applyFill="1" applyBorder="1" applyAlignment="1"/>
    <xf numFmtId="0" fontId="25" fillId="0" borderId="24" xfId="18" applyFont="1" applyBorder="1" applyAlignment="1"/>
  </cellXfs>
  <cellStyles count="92">
    <cellStyle name="20% - Accent1 2" xfId="55"/>
    <cellStyle name="20% - Accent2 2" xfId="56"/>
    <cellStyle name="20% - Accent3 2" xfId="57"/>
    <cellStyle name="20% - Accent4 2" xfId="58"/>
    <cellStyle name="20% - Accent5 2" xfId="59"/>
    <cellStyle name="20% - Accent6 2" xfId="60"/>
    <cellStyle name="40% - Accent1 2" xfId="61"/>
    <cellStyle name="40% - Accent2 2" xfId="62"/>
    <cellStyle name="40% - Accent3 2" xfId="63"/>
    <cellStyle name="40% - Accent4 2" xfId="64"/>
    <cellStyle name="40% - Accent5 2" xfId="65"/>
    <cellStyle name="40% - Accent6 2" xfId="66"/>
    <cellStyle name="Actual Date" xfId="1"/>
    <cellStyle name="Actual Date 2" xfId="32"/>
    <cellStyle name="ARIAL NAR9" xfId="33"/>
    <cellStyle name="ARIAL8" xfId="34"/>
    <cellStyle name="ARIAL9" xfId="35"/>
    <cellStyle name="Comma 2" xfId="2"/>
    <cellStyle name="Comma 3" xfId="29"/>
    <cellStyle name="Comma 3 2" xfId="36"/>
    <cellStyle name="Comma 4" xfId="37"/>
    <cellStyle name="Comma 4 2" xfId="67"/>
    <cellStyle name="Comma 5" xfId="38"/>
    <cellStyle name="Comma($)" xfId="39"/>
    <cellStyle name="Comma0" xfId="3"/>
    <cellStyle name="Currency 2" xfId="4"/>
    <cellStyle name="Currency 3" xfId="40"/>
    <cellStyle name="Currency0" xfId="5"/>
    <cellStyle name="Date" xfId="6"/>
    <cellStyle name="Euro" xfId="41"/>
    <cellStyle name="Fixed" xfId="7"/>
    <cellStyle name="Grey" xfId="8"/>
    <cellStyle name="Grey 2" xfId="42"/>
    <cellStyle name="HEADER" xfId="9"/>
    <cellStyle name="Header1" xfId="43"/>
    <cellStyle name="Header2" xfId="44"/>
    <cellStyle name="Heading 1" xfId="10" builtinId="16" customBuiltin="1"/>
    <cellStyle name="Heading 1 2" xfId="68"/>
    <cellStyle name="Heading 2" xfId="11" builtinId="17" customBuiltin="1"/>
    <cellStyle name="Heading 2 2" xfId="69"/>
    <cellStyle name="Heading1" xfId="12"/>
    <cellStyle name="Heading2" xfId="13"/>
    <cellStyle name="HIGHLIGHT" xfId="14"/>
    <cellStyle name="Hyperlink" xfId="53" builtinId="8"/>
    <cellStyle name="Input [yellow]" xfId="15"/>
    <cellStyle name="Input [yellow] 2" xfId="45"/>
    <cellStyle name="no dec" xfId="16"/>
    <cellStyle name="Normal" xfId="0" builtinId="0"/>
    <cellStyle name="Normal - Style1" xfId="17"/>
    <cellStyle name="Normal 2" xfId="18"/>
    <cellStyle name="Normal 2 2" xfId="31"/>
    <cellStyle name="Normal 2 2 2" xfId="70"/>
    <cellStyle name="Normal 2 3" xfId="46"/>
    <cellStyle name="Normal 3" xfId="19"/>
    <cellStyle name="Normal 3 2" xfId="47"/>
    <cellStyle name="Normal 4" xfId="48"/>
    <cellStyle name="Normal 4 2" xfId="49"/>
    <cellStyle name="Normal 5" xfId="20"/>
    <cellStyle name="Normal 6" xfId="30"/>
    <cellStyle name="Normal 6 2" xfId="71"/>
    <cellStyle name="Normal 7" xfId="54"/>
    <cellStyle name="Normal 8" xfId="72"/>
    <cellStyle name="Normal 8 2" xfId="73"/>
    <cellStyle name="Normal 9" xfId="74"/>
    <cellStyle name="Normal 9 2" xfId="75"/>
    <cellStyle name="Normal_AppendixF1" xfId="21"/>
    <cellStyle name="Normal_distgn2k" xfId="22"/>
    <cellStyle name="Normal_gdp ucla" xfId="23"/>
    <cellStyle name="Note 2" xfId="76"/>
    <cellStyle name="Note 2 2" xfId="77"/>
    <cellStyle name="Percent [2]" xfId="24"/>
    <cellStyle name="Percent 10" xfId="78"/>
    <cellStyle name="Percent 11" xfId="79"/>
    <cellStyle name="Percent 12" xfId="80"/>
    <cellStyle name="Percent 13" xfId="81"/>
    <cellStyle name="Percent 2" xfId="50"/>
    <cellStyle name="Percent 3" xfId="82"/>
    <cellStyle name="Percent 3 2" xfId="83"/>
    <cellStyle name="Percent 4" xfId="84"/>
    <cellStyle name="Percent 4 2" xfId="85"/>
    <cellStyle name="Percent 5" xfId="86"/>
    <cellStyle name="Percent 6" xfId="87"/>
    <cellStyle name="Percent 7" xfId="88"/>
    <cellStyle name="Percent 8" xfId="89"/>
    <cellStyle name="Percent 9" xfId="90"/>
    <cellStyle name="Total" xfId="25" builtinId="25" customBuiltin="1"/>
    <cellStyle name="Total 2" xfId="91"/>
    <cellStyle name="Unprot" xfId="26"/>
    <cellStyle name="Unprot 2" xfId="51"/>
    <cellStyle name="Unprot$" xfId="27"/>
    <cellStyle name="Unprot_CEC Form 2.2, 8.1a and 8.1b 2011-06-13" xfId="52"/>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customXml" Target="../customXml/item2.xml"/><Relationship Id="rId21" Type="http://schemas.openxmlformats.org/officeDocument/2006/relationships/externalLink" Target="externalLinks/externalLink4.xml"/><Relationship Id="rId34" Type="http://schemas.openxmlformats.org/officeDocument/2006/relationships/theme" Target="theme/theme1.xml"/><Relationship Id="rId42"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ms\financial%20planning\Documents%20and%20Settings\salexa\Local%20Settings\Temporary%20Internet%20Files\OLK2A2\FY06-07_June%202007%20Power%20Prelim%20(revised)_withJV12-006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orm%203.3/FINAL_2017_Electricity_Demand_Forecast_Form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maria\AppData\Local\Microsoft\Windows\Temporary%20Internet%20Files\Content.Outlook\07NDVF6Z\N215680-1_20170131T142702_FINAL_2017_Electricity_Demand_Forecast_Forms_Load%20Forecast%20Response_2-10-201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OWER%20SYSTEM\Analysis%20of%20Over%20Under%20Recovery\FY2007-08\Power%20Over-Under%20Recovery%20FY_2008(Working)_(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ms\financial%20planning\Documents%20and%20Settings\cmaldo\Local%20Settings\Temporary%20Internet%20Files\OLK117\June%202007%20Power%20(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ms\financial%20planning\Water%20System\FY%202006-07\Fin_WS_July24_finalOrd_Oct_NewG%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fms\financial%20planning\POWER%20SYSTEM\Analysis%20of%20Over%20Under%20Recovery\FY2008-09\Power%20Over-Under%20Recovery%20FY_2009(Sept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orm%201.1b,%201.2,%201.3,%201.4,%201.5,%201.6a,%201.7a,%201.7b,%201.7c,%202.1,%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ande1\Local%20Settings\Temporary%20Internet%20Files\OLK182\Housing%20Forecast%20October%20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cmaldo\Local%20Settings\Temporary%20Internet%20Files\OLK2\Feb%202004%20Power%2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YNTHIA'S%20DOCUMENTS\Monthly%20C&amp;E%20Summary%20FY%2003\Power%20-%20June%2003%20(4-6)%20Draf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ms\financial%20planning\Power%20System\FY%202004-05\Fin_PS_Base_NV_June3_T%20w%20Jun3-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zhang\AppData\Local\Temp\DOCUME~1\agautam\LOCALS~1\Temp\XPgrpwise\CEC09%20demand-price%20forms-final-12-1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E Report"/>
      <sheetName val="Los Angeles"/>
      <sheetName val="Owens Valley"/>
      <sheetName val="L.A. &amp; Owens Valley"/>
      <sheetName val="EIA-826"/>
      <sheetName val="Aptmts"/>
      <sheetName val="DefCredit"/>
      <sheetName val="Sales"/>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2)"/>
      <sheetName val="Analysis OV-UN WQ &amp; DSM"/>
      <sheetName val="Analysis"/>
      <sheetName val="Sch 1 - Fuel &amp; Purchased Po (2)"/>
      <sheetName val="FYTD Test-Actual"/>
      <sheetName val="FYTD Test-Updated"/>
      <sheetName val="Acc Unbilled Rev (2)"/>
      <sheetName val="October 2006"/>
      <sheetName val="Correct Oct 2006"/>
      <sheetName val="November 06"/>
      <sheetName val="November 06 (2)"/>
      <sheetName val="December 06"/>
      <sheetName val="2Q-07"/>
      <sheetName val="January 07"/>
      <sheetName val="February 07"/>
      <sheetName val="March 07"/>
      <sheetName val="3Q-07"/>
      <sheetName val="3Q-07 (071607)"/>
      <sheetName val="April 07"/>
      <sheetName val="May 07"/>
      <sheetName val="June 07"/>
      <sheetName val="June 1-6"/>
      <sheetName val="June 2-6"/>
      <sheetName val="June 3-6"/>
      <sheetName val="4Q-07"/>
      <sheetName val="Jul07"/>
      <sheetName val="Aug07"/>
      <sheetName val="Sept07"/>
      <sheetName val="1Q-08"/>
      <sheetName val="Oct07"/>
      <sheetName val="Nov07"/>
      <sheetName val="Dec07"/>
      <sheetName val="2Q-08"/>
      <sheetName val="Jan08"/>
      <sheetName val="Feb08"/>
      <sheetName val="Mar08"/>
      <sheetName val="May08SA"/>
      <sheetName val="For Budget Grp"/>
      <sheetName val="June08 Prelim"/>
      <sheetName val="June08 (1-6)"/>
      <sheetName val="June08 (2-6)"/>
      <sheetName val="June08 (3-6)"/>
      <sheetName val="ECA Variance thru June08 2-6"/>
      <sheetName val="Energy Efficiency"/>
      <sheetName val="Acc Unbilled Rev"/>
      <sheetName val="Sch A-ECA"/>
      <sheetName val="Sch 1 - Fuel &amp; PurchPower"/>
      <sheetName val="Fuel &amp; PurchPower Detail"/>
      <sheetName val="Fuel &amp; PurchPower 1stQtr"/>
      <sheetName val="Fuel &amp; PurchPower 2nd Qtr"/>
      <sheetName val="Sch 2 - RPS O&amp;M "/>
      <sheetName val="RPS O&amp;M Screenshots"/>
      <sheetName val="Sch 3 - Depreciation Summary"/>
      <sheetName val="Sch 4 - Bad Debt &amp; Settlements"/>
      <sheetName val="Sch 5 - C&amp;E Summary"/>
      <sheetName val="Sch 6 - Retail Cust (Praxair)"/>
      <sheetName val="Praxair Screenshots"/>
      <sheetName val="Sheet1"/>
      <sheetName val="Sch 7 - OEU"/>
      <sheetName val="Sch 8 - Hyperion Contract"/>
      <sheetName val="Sch 9 - LS1 &amp; CTC"/>
      <sheetName val="Sch 10 - DSM"/>
      <sheetName val="June 06 (2-6)"/>
      <sheetName val="Accrual-Jun06"/>
      <sheetName val="June 06"/>
      <sheetName val="May 06"/>
      <sheetName val="Apr 06"/>
      <sheetName val="Mar 06"/>
      <sheetName val="Feb 06"/>
      <sheetName val="Jan 06"/>
      <sheetName val="Acct 139 Balance"/>
      <sheetName val="Dec 05"/>
      <sheetName val="Nov 05"/>
      <sheetName val="Oct 05"/>
      <sheetName val="Sept 05"/>
      <sheetName val="August 05"/>
      <sheetName val="July   05"/>
      <sheetName val="June 05 - 3-6"/>
      <sheetName val="Accrual-Jun05"/>
      <sheetName val="June 05"/>
      <sheetName val="May 05"/>
      <sheetName val="April 05"/>
      <sheetName val="Accrual-Jun04"/>
      <sheetName val="Accrual-Jun03"/>
      <sheetName val="March 05"/>
      <sheetName val="February 05"/>
      <sheetName val="January 05"/>
      <sheetName val="December 04"/>
      <sheetName val="November 04"/>
      <sheetName val="October 04"/>
      <sheetName val="September 04"/>
      <sheetName val="August 04"/>
      <sheetName val="July 04"/>
      <sheetName val="Jun04 - 6-6"/>
      <sheetName val="Jun04 - 5-6"/>
      <sheetName val="Jun04 - 4-6 "/>
      <sheetName val="Jun04 - 4-6 OV-UN WQ&amp;DSM"/>
      <sheetName val="Jun04 - 4-6"/>
      <sheetName val="Jun04 - 3-6"/>
      <sheetName val="Jun04 - 2-6"/>
      <sheetName val="June 04 "/>
      <sheetName val="May 04"/>
      <sheetName val="April 04"/>
      <sheetName val="3rd Qtr-04"/>
      <sheetName val="March 04"/>
      <sheetName val="February 04"/>
      <sheetName val="January 04"/>
      <sheetName val="2nd Qtr-04"/>
      <sheetName val="December 03"/>
      <sheetName val="November 03"/>
      <sheetName val="October 03"/>
      <sheetName val="1st Qtr-04"/>
      <sheetName val="September 03"/>
      <sheetName val="August 03"/>
      <sheetName val="July 03"/>
      <sheetName val="Jun 03 (4-6)"/>
      <sheetName val="Jun 03 (3-6)"/>
      <sheetName val="Jun 03 (2-6)"/>
      <sheetName val="June 03"/>
      <sheetName val="May 03"/>
      <sheetName val="Apr 03"/>
      <sheetName val="3rd Qtr-03"/>
      <sheetName val="Mar 03"/>
      <sheetName val="Feb 03"/>
      <sheetName val="Jan 03"/>
      <sheetName val="2nd Qtr -02"/>
      <sheetName val="Dec 02"/>
      <sheetName val="Nov 02"/>
      <sheetName val="Oct 02"/>
      <sheetName val="1st Qtr-02"/>
      <sheetName val="Sep 02"/>
      <sheetName val="Aug02"/>
      <sheetName val="July02 -Corrected"/>
      <sheetName val="July02"/>
      <sheetName val="Qtr4- Jun 02 (3-6)REVISED AMTS"/>
      <sheetName val="Qtr4- Jun 02 (2-6) "/>
      <sheetName val="Accrual-Jun02"/>
      <sheetName val="Qtr4-Jun02 (1-6)"/>
      <sheetName val="June02"/>
      <sheetName val="May 02"/>
      <sheetName val="Apr02"/>
      <sheetName val="Qtr3"/>
      <sheetName val="Mar02"/>
      <sheetName val="Feb02"/>
      <sheetName val="Jan02"/>
      <sheetName val="Qtr2"/>
      <sheetName val="Dec01"/>
      <sheetName val="Nov01"/>
      <sheetName val="Oct01"/>
      <sheetName val="Qtr1"/>
      <sheetName val="Sep01"/>
      <sheetName val="June01"/>
      <sheetName val="Accrual-Jun01"/>
      <sheetName val="June00"/>
      <sheetName val="Accrual-Jun00"/>
      <sheetName val="Dist.of 6135"/>
      <sheetName val="WQ UnderRecovery"/>
      <sheetName val="ACTUAL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1">
          <cell r="A1" t="str">
            <v>Energy Services</v>
          </cell>
        </row>
        <row r="2">
          <cell r="A2" t="str">
            <v>C&amp;E Summary - Actual, Los Angeles &amp; Owens Valley</v>
          </cell>
        </row>
        <row r="3">
          <cell r="A3" t="str">
            <v>Fiscal Year 2006/07</v>
          </cell>
        </row>
        <row r="4">
          <cell r="M4" t="str">
            <v>Prelim (Revised)</v>
          </cell>
        </row>
        <row r="5">
          <cell r="B5">
            <v>38904</v>
          </cell>
          <cell r="C5">
            <v>38935</v>
          </cell>
          <cell r="D5">
            <v>38966</v>
          </cell>
          <cell r="E5">
            <v>38997</v>
          </cell>
          <cell r="F5">
            <v>39028</v>
          </cell>
          <cell r="G5">
            <v>39059</v>
          </cell>
          <cell r="H5">
            <v>39090</v>
          </cell>
          <cell r="I5">
            <v>39121</v>
          </cell>
          <cell r="J5">
            <v>39152</v>
          </cell>
          <cell r="K5">
            <v>39183</v>
          </cell>
          <cell r="L5">
            <v>39214</v>
          </cell>
          <cell r="M5">
            <v>39245</v>
          </cell>
          <cell r="N5" t="str">
            <v>Oct 2006 thru
Current Month</v>
          </cell>
        </row>
        <row r="6">
          <cell r="A6" t="str">
            <v>Consumption</v>
          </cell>
        </row>
        <row r="7">
          <cell r="A7" t="str">
            <v>Residential</v>
          </cell>
          <cell r="B7">
            <v>700470843</v>
          </cell>
          <cell r="C7">
            <v>843392817</v>
          </cell>
          <cell r="D7">
            <v>763794775</v>
          </cell>
          <cell r="E7">
            <v>677371307</v>
          </cell>
          <cell r="F7">
            <v>558389578</v>
          </cell>
          <cell r="G7">
            <v>598958939</v>
          </cell>
          <cell r="H7">
            <v>646715516</v>
          </cell>
          <cell r="I7">
            <v>662033255</v>
          </cell>
          <cell r="J7">
            <v>560887001</v>
          </cell>
          <cell r="K7">
            <v>552003550</v>
          </cell>
          <cell r="L7">
            <v>501800728</v>
          </cell>
          <cell r="M7">
            <v>569914363</v>
          </cell>
          <cell r="N7">
            <v>5328074237</v>
          </cell>
        </row>
        <row r="8">
          <cell r="A8" t="str">
            <v>Commercial</v>
          </cell>
          <cell r="B8">
            <v>1285466369</v>
          </cell>
          <cell r="C8">
            <v>1302842745</v>
          </cell>
          <cell r="D8">
            <v>1265436249</v>
          </cell>
          <cell r="E8">
            <v>1214528065</v>
          </cell>
          <cell r="F8">
            <v>1168653377</v>
          </cell>
          <cell r="G8">
            <v>1160907828</v>
          </cell>
          <cell r="H8">
            <v>1094753319</v>
          </cell>
          <cell r="I8">
            <v>1047556370</v>
          </cell>
          <cell r="J8">
            <v>1076733372</v>
          </cell>
          <cell r="K8">
            <v>1077485817</v>
          </cell>
          <cell r="L8">
            <v>1120794703</v>
          </cell>
          <cell r="M8">
            <v>1131008921</v>
          </cell>
          <cell r="N8">
            <v>10092421772</v>
          </cell>
        </row>
        <row r="9">
          <cell r="A9" t="str">
            <v>Industrial</v>
          </cell>
          <cell r="B9">
            <v>208998387</v>
          </cell>
          <cell r="C9">
            <v>204768046</v>
          </cell>
          <cell r="D9">
            <v>233308395</v>
          </cell>
          <cell r="E9">
            <v>202917521</v>
          </cell>
          <cell r="F9">
            <v>187337076</v>
          </cell>
          <cell r="G9">
            <v>166502296</v>
          </cell>
          <cell r="H9">
            <v>203657906</v>
          </cell>
          <cell r="I9">
            <v>187649415</v>
          </cell>
          <cell r="J9">
            <v>175154075</v>
          </cell>
          <cell r="K9">
            <v>185937127</v>
          </cell>
          <cell r="L9">
            <v>186693009</v>
          </cell>
          <cell r="M9">
            <v>189801489</v>
          </cell>
          <cell r="N9">
            <v>1685649914</v>
          </cell>
        </row>
        <row r="10">
          <cell r="A10" t="str">
            <v>Street Lighting</v>
          </cell>
          <cell r="B10">
            <v>24634815</v>
          </cell>
          <cell r="C10">
            <v>23258941</v>
          </cell>
          <cell r="D10">
            <v>24665862</v>
          </cell>
          <cell r="E10">
            <v>24844475</v>
          </cell>
          <cell r="F10">
            <v>24321048</v>
          </cell>
          <cell r="G10">
            <v>24010660</v>
          </cell>
          <cell r="H10">
            <v>24517204</v>
          </cell>
          <cell r="I10">
            <v>24036863</v>
          </cell>
          <cell r="J10">
            <v>24577295</v>
          </cell>
          <cell r="K10">
            <v>24418696</v>
          </cell>
          <cell r="L10">
            <v>24622230</v>
          </cell>
          <cell r="M10">
            <v>24489836</v>
          </cell>
          <cell r="N10">
            <v>219838307</v>
          </cell>
        </row>
        <row r="11">
          <cell r="A11" t="str">
            <v>Intradepartmental</v>
          </cell>
          <cell r="B11">
            <v>14059491</v>
          </cell>
          <cell r="C11">
            <v>15945670</v>
          </cell>
          <cell r="D11">
            <v>17833945</v>
          </cell>
          <cell r="E11">
            <v>16914581</v>
          </cell>
          <cell r="F11">
            <v>14153054</v>
          </cell>
          <cell r="G11">
            <v>8761849</v>
          </cell>
          <cell r="H11">
            <v>13039381</v>
          </cell>
          <cell r="I11">
            <v>11137819</v>
          </cell>
          <cell r="J11">
            <v>14177963</v>
          </cell>
          <cell r="K11">
            <v>12869512</v>
          </cell>
          <cell r="L11">
            <v>15912626</v>
          </cell>
          <cell r="M11">
            <v>16823631</v>
          </cell>
          <cell r="N11">
            <v>123790416</v>
          </cell>
        </row>
        <row r="12">
          <cell r="A12" t="str">
            <v>Outdoor Area Lighting</v>
          </cell>
        </row>
        <row r="13">
          <cell r="A13" t="str">
            <v>Ultimate Customers</v>
          </cell>
          <cell r="B13">
            <v>2233629905</v>
          </cell>
          <cell r="C13">
            <v>2390208219</v>
          </cell>
          <cell r="D13">
            <v>2305039226</v>
          </cell>
          <cell r="E13">
            <v>2136575949</v>
          </cell>
          <cell r="F13">
            <v>1952854133</v>
          </cell>
          <cell r="G13">
            <v>1959141572</v>
          </cell>
          <cell r="H13">
            <v>1982683326</v>
          </cell>
          <cell r="I13">
            <v>1932413722</v>
          </cell>
          <cell r="J13">
            <v>1851529706</v>
          </cell>
          <cell r="K13">
            <v>1852714702</v>
          </cell>
          <cell r="L13">
            <v>1849823296</v>
          </cell>
          <cell r="M13">
            <v>1932038240</v>
          </cell>
          <cell r="N13">
            <v>17449774646</v>
          </cell>
        </row>
        <row r="15">
          <cell r="A15" t="str">
            <v>Total Revenue</v>
          </cell>
        </row>
        <row r="16">
          <cell r="A16" t="str">
            <v>Residential</v>
          </cell>
          <cell r="B16">
            <v>71733258</v>
          </cell>
          <cell r="C16">
            <v>86394262.099999994</v>
          </cell>
          <cell r="D16">
            <v>78357136.120000005</v>
          </cell>
          <cell r="E16">
            <v>69362930.170000002</v>
          </cell>
          <cell r="F16">
            <v>57512082.109999999</v>
          </cell>
          <cell r="G16">
            <v>61404983.289999999</v>
          </cell>
          <cell r="H16">
            <v>66922801.829999998</v>
          </cell>
          <cell r="I16">
            <v>68730804.340000004</v>
          </cell>
          <cell r="J16">
            <v>58402527.32</v>
          </cell>
          <cell r="K16">
            <v>57463583.280000001</v>
          </cell>
          <cell r="L16">
            <v>53717101.039999999</v>
          </cell>
          <cell r="M16">
            <v>58618698.75</v>
          </cell>
          <cell r="N16">
            <v>552135512.13000011</v>
          </cell>
        </row>
        <row r="17">
          <cell r="A17" t="str">
            <v>Commercial</v>
          </cell>
          <cell r="B17">
            <v>122108952.70999999</v>
          </cell>
          <cell r="C17">
            <v>124301214.08</v>
          </cell>
          <cell r="D17">
            <v>121782879.94</v>
          </cell>
          <cell r="E17">
            <v>118017946.62</v>
          </cell>
          <cell r="F17">
            <v>113412110.68000001</v>
          </cell>
          <cell r="G17">
            <v>110735850.95</v>
          </cell>
          <cell r="H17">
            <v>106730735.84</v>
          </cell>
          <cell r="I17">
            <v>104020336.8</v>
          </cell>
          <cell r="J17">
            <v>106097326.53</v>
          </cell>
          <cell r="K17">
            <v>106573767.55</v>
          </cell>
          <cell r="L17">
            <v>110417237.08999999</v>
          </cell>
          <cell r="M17">
            <v>113173925.41999999</v>
          </cell>
          <cell r="N17">
            <v>989179237.4799999</v>
          </cell>
        </row>
        <row r="18">
          <cell r="A18" t="str">
            <v>Industrial</v>
          </cell>
          <cell r="B18">
            <v>17774219.640000001</v>
          </cell>
          <cell r="C18">
            <v>18234894.829999998</v>
          </cell>
          <cell r="D18">
            <v>19800978.07</v>
          </cell>
          <cell r="E18">
            <v>17618291.039999999</v>
          </cell>
          <cell r="F18">
            <v>16799760.5</v>
          </cell>
          <cell r="G18">
            <v>14898092.020000001</v>
          </cell>
          <cell r="H18">
            <v>17886275.989999998</v>
          </cell>
          <cell r="I18">
            <v>16900525.669999998</v>
          </cell>
          <cell r="J18">
            <v>16119617.040000001</v>
          </cell>
          <cell r="K18">
            <v>16736249.800000001</v>
          </cell>
          <cell r="L18">
            <v>17045894.120000001</v>
          </cell>
          <cell r="M18">
            <v>16713714.299999999</v>
          </cell>
          <cell r="N18">
            <v>150718420.48000002</v>
          </cell>
        </row>
        <row r="19">
          <cell r="A19" t="str">
            <v>Street Lighting</v>
          </cell>
          <cell r="B19">
            <v>1540568.89</v>
          </cell>
          <cell r="C19">
            <v>1256162.31</v>
          </cell>
          <cell r="D19">
            <v>1238024.28</v>
          </cell>
          <cell r="E19">
            <v>1379454.08</v>
          </cell>
          <cell r="F19">
            <v>1530170.72</v>
          </cell>
          <cell r="G19">
            <v>709046.73</v>
          </cell>
          <cell r="H19">
            <v>1219898.73</v>
          </cell>
          <cell r="I19">
            <v>1232108.21</v>
          </cell>
          <cell r="J19">
            <v>1231350.9099999999</v>
          </cell>
          <cell r="K19">
            <v>1236868.81</v>
          </cell>
          <cell r="L19">
            <v>1251302.07</v>
          </cell>
          <cell r="M19">
            <v>1252836.8700000001</v>
          </cell>
          <cell r="N19">
            <v>11043037.129999999</v>
          </cell>
        </row>
        <row r="20">
          <cell r="A20" t="str">
            <v>Intradepartmental</v>
          </cell>
          <cell r="B20">
            <v>1303385.72</v>
          </cell>
          <cell r="C20">
            <v>1505567.47</v>
          </cell>
          <cell r="D20">
            <v>1617712.09</v>
          </cell>
          <cell r="E20">
            <v>1524828.83</v>
          </cell>
          <cell r="F20">
            <v>1427236.14</v>
          </cell>
          <cell r="G20">
            <v>1050529.29</v>
          </cell>
          <cell r="H20">
            <v>1392517.27</v>
          </cell>
          <cell r="I20">
            <v>1223755.93</v>
          </cell>
          <cell r="J20">
            <v>1372451.41</v>
          </cell>
          <cell r="K20">
            <v>1309368.8</v>
          </cell>
          <cell r="L20">
            <v>1539769.56</v>
          </cell>
          <cell r="M20">
            <v>1605190.88</v>
          </cell>
          <cell r="N20">
            <v>12445648.109999999</v>
          </cell>
        </row>
        <row r="21">
          <cell r="A21" t="str">
            <v>Outdoor Area Lighting</v>
          </cell>
        </row>
        <row r="22">
          <cell r="A22" t="str">
            <v>Ultimate Customers</v>
          </cell>
          <cell r="B22">
            <v>214460384.95999995</v>
          </cell>
          <cell r="C22">
            <v>231692100.78999999</v>
          </cell>
          <cell r="D22">
            <v>222796730.5</v>
          </cell>
          <cell r="E22">
            <v>207903450.74000004</v>
          </cell>
          <cell r="F22">
            <v>190681360.15000001</v>
          </cell>
          <cell r="G22">
            <v>188798502.28</v>
          </cell>
          <cell r="H22">
            <v>194152229.66000003</v>
          </cell>
          <cell r="I22">
            <v>192107530.94999999</v>
          </cell>
          <cell r="J22">
            <v>183223273.20999998</v>
          </cell>
          <cell r="K22">
            <v>183319838.24000001</v>
          </cell>
          <cell r="L22">
            <v>183971303.88</v>
          </cell>
          <cell r="M22">
            <v>191364366.22</v>
          </cell>
          <cell r="N22">
            <v>1715521855.3300002</v>
          </cell>
        </row>
        <row r="24">
          <cell r="A24" t="str">
            <v>ECAF Revenue</v>
          </cell>
        </row>
        <row r="25">
          <cell r="A25" t="str">
            <v>Residential</v>
          </cell>
          <cell r="B25">
            <v>20325192.25</v>
          </cell>
          <cell r="C25">
            <v>24802079.739999998</v>
          </cell>
          <cell r="D25">
            <v>22474634.100000001</v>
          </cell>
          <cell r="E25">
            <v>20066878.850000001</v>
          </cell>
          <cell r="F25">
            <v>16829374.520000003</v>
          </cell>
          <cell r="G25">
            <v>18124749.600000001</v>
          </cell>
          <cell r="H25">
            <v>19813935.900000002</v>
          </cell>
          <cell r="I25">
            <v>20596800.5</v>
          </cell>
          <cell r="J25">
            <v>17606282.82</v>
          </cell>
          <cell r="K25">
            <v>17460228.800000001</v>
          </cell>
          <cell r="L25">
            <v>16480696.76</v>
          </cell>
          <cell r="M25">
            <v>18101431.16</v>
          </cell>
          <cell r="N25">
            <v>165080378.91</v>
          </cell>
        </row>
        <row r="26">
          <cell r="A26" t="str">
            <v>Commercial</v>
          </cell>
          <cell r="B26">
            <v>37669707.369999997</v>
          </cell>
          <cell r="C26">
            <v>38193984.020000003</v>
          </cell>
          <cell r="D26">
            <v>37062818.700000003</v>
          </cell>
          <cell r="E26">
            <v>36191594.740000002</v>
          </cell>
          <cell r="F26">
            <v>35444661.600000001</v>
          </cell>
          <cell r="G26">
            <v>35480172.480000004</v>
          </cell>
          <cell r="H26">
            <v>33802731.579999998</v>
          </cell>
          <cell r="I26">
            <v>32832038.560000002</v>
          </cell>
          <cell r="J26">
            <v>33792453.280000001</v>
          </cell>
          <cell r="K26">
            <v>34306755.149999999</v>
          </cell>
          <cell r="L26">
            <v>35885488.260000005</v>
          </cell>
          <cell r="M26">
            <v>37001283.980000004</v>
          </cell>
          <cell r="N26">
            <v>314737179.63000005</v>
          </cell>
        </row>
        <row r="27">
          <cell r="A27" t="str">
            <v>Industrial</v>
          </cell>
          <cell r="B27">
            <v>4470740.6500000004</v>
          </cell>
          <cell r="C27">
            <v>4703089.04</v>
          </cell>
          <cell r="D27">
            <v>4766022.1900000004</v>
          </cell>
          <cell r="E27">
            <v>4322488.08</v>
          </cell>
          <cell r="F27">
            <v>4294842.22</v>
          </cell>
          <cell r="G27">
            <v>4060085.5</v>
          </cell>
          <cell r="H27">
            <v>4380145.58</v>
          </cell>
          <cell r="I27">
            <v>4185589.24</v>
          </cell>
          <cell r="J27">
            <v>4613054.1100000003</v>
          </cell>
          <cell r="K27">
            <v>4791958.49</v>
          </cell>
          <cell r="L27">
            <v>5004049.7300000004</v>
          </cell>
          <cell r="M27">
            <v>5089569.63</v>
          </cell>
          <cell r="N27">
            <v>40741782.580000006</v>
          </cell>
        </row>
        <row r="28">
          <cell r="A28" t="str">
            <v>Street Lighting</v>
          </cell>
          <cell r="B28">
            <v>530429.88</v>
          </cell>
          <cell r="C28">
            <v>490101.76000000001</v>
          </cell>
          <cell r="D28">
            <v>535716.87</v>
          </cell>
          <cell r="E28">
            <v>554407.25</v>
          </cell>
          <cell r="F28">
            <v>525533.31000000006</v>
          </cell>
          <cell r="G28">
            <v>535917.31999999995</v>
          </cell>
          <cell r="H28">
            <v>549836.34</v>
          </cell>
          <cell r="I28">
            <v>562002.82999999996</v>
          </cell>
          <cell r="J28">
            <v>563455.93000000005</v>
          </cell>
          <cell r="K28">
            <v>569171.34</v>
          </cell>
          <cell r="L28">
            <v>582454.76</v>
          </cell>
          <cell r="M28">
            <v>583799.79</v>
          </cell>
          <cell r="N28">
            <v>5026578.87</v>
          </cell>
        </row>
        <row r="29">
          <cell r="A29" t="str">
            <v>Intradepartmental</v>
          </cell>
          <cell r="B29">
            <v>394384.11</v>
          </cell>
          <cell r="C29">
            <v>455725.21</v>
          </cell>
          <cell r="D29">
            <v>507739.57</v>
          </cell>
          <cell r="E29">
            <v>491243.84</v>
          </cell>
          <cell r="F29">
            <v>417023.63</v>
          </cell>
          <cell r="G29">
            <v>331955.57</v>
          </cell>
          <cell r="H29">
            <v>401101.55</v>
          </cell>
          <cell r="I29">
            <v>348481.42</v>
          </cell>
          <cell r="J29">
            <v>443974.57</v>
          </cell>
          <cell r="K29">
            <v>409564.33</v>
          </cell>
          <cell r="L29">
            <v>514362.13</v>
          </cell>
          <cell r="M29">
            <v>543971.6</v>
          </cell>
          <cell r="N29">
            <v>3901678.64</v>
          </cell>
        </row>
        <row r="30">
          <cell r="A30" t="str">
            <v>Outdoor Area Lighting</v>
          </cell>
        </row>
        <row r="31">
          <cell r="A31" t="str">
            <v>Ultimate Customers</v>
          </cell>
          <cell r="B31">
            <v>63390454.259999998</v>
          </cell>
          <cell r="C31">
            <v>68644979.770000011</v>
          </cell>
          <cell r="D31">
            <v>65346931.43</v>
          </cell>
          <cell r="E31">
            <v>61626612.760000005</v>
          </cell>
          <cell r="F31">
            <v>57511435.280000009</v>
          </cell>
          <cell r="G31">
            <v>58532880.470000006</v>
          </cell>
          <cell r="H31">
            <v>58947750.950000003</v>
          </cell>
          <cell r="I31">
            <v>58524912.550000004</v>
          </cell>
          <cell r="J31">
            <v>57019220.710000001</v>
          </cell>
          <cell r="K31">
            <v>57537678.110000007</v>
          </cell>
          <cell r="L31">
            <v>58467051.640000001</v>
          </cell>
          <cell r="M31">
            <v>61320056.160000004</v>
          </cell>
          <cell r="N31">
            <v>529487598.63000005</v>
          </cell>
        </row>
        <row r="33">
          <cell r="A33" t="str">
            <v>ECA-Base Rates</v>
          </cell>
        </row>
        <row r="34">
          <cell r="A34" t="str">
            <v>Residential</v>
          </cell>
          <cell r="B34">
            <v>14009416.859999999</v>
          </cell>
          <cell r="C34">
            <v>16867856.34</v>
          </cell>
          <cell r="D34">
            <v>15275895.5</v>
          </cell>
          <cell r="E34">
            <v>13547426.140000001</v>
          </cell>
          <cell r="F34">
            <v>11167791.560000001</v>
          </cell>
          <cell r="G34">
            <v>11979178.779999999</v>
          </cell>
          <cell r="H34">
            <v>12934310.32</v>
          </cell>
          <cell r="I34">
            <v>13240665.1</v>
          </cell>
          <cell r="J34">
            <v>11217740.02</v>
          </cell>
          <cell r="K34">
            <v>11040071</v>
          </cell>
          <cell r="L34">
            <v>10036014.560000001</v>
          </cell>
          <cell r="M34">
            <v>11398287.26</v>
          </cell>
          <cell r="N34">
            <v>106561484.74000001</v>
          </cell>
        </row>
        <row r="35">
          <cell r="A35" t="str">
            <v>Commercial</v>
          </cell>
          <cell r="B35">
            <v>25709327.379999999</v>
          </cell>
          <cell r="C35">
            <v>26056854.899999999</v>
          </cell>
          <cell r="D35">
            <v>25308724.98</v>
          </cell>
          <cell r="E35">
            <v>24290561.300000001</v>
          </cell>
          <cell r="F35">
            <v>23373067.539999999</v>
          </cell>
          <cell r="G35">
            <v>23218156.559999999</v>
          </cell>
          <cell r="H35">
            <v>21895066.379999999</v>
          </cell>
          <cell r="I35">
            <v>20951127.399999999</v>
          </cell>
          <cell r="J35">
            <v>21534667.440000001</v>
          </cell>
          <cell r="K35">
            <v>21549716.34</v>
          </cell>
          <cell r="L35">
            <v>22415894.059999999</v>
          </cell>
          <cell r="M35">
            <v>22620178.420000002</v>
          </cell>
          <cell r="N35">
            <v>278923342.69999999</v>
          </cell>
        </row>
        <row r="36">
          <cell r="A36" t="str">
            <v>Industrial</v>
          </cell>
          <cell r="B36">
            <v>4179967.74</v>
          </cell>
          <cell r="C36">
            <v>4095360.92</v>
          </cell>
          <cell r="D36">
            <v>4666167.9000000004</v>
          </cell>
          <cell r="E36">
            <v>4058350.42</v>
          </cell>
          <cell r="F36">
            <v>3746741.52</v>
          </cell>
          <cell r="G36">
            <v>3330045.92</v>
          </cell>
          <cell r="H36">
            <v>4073158.12</v>
          </cell>
          <cell r="I36">
            <v>3752988.3</v>
          </cell>
          <cell r="J36">
            <v>3503081.5</v>
          </cell>
          <cell r="K36">
            <v>3718742.54</v>
          </cell>
          <cell r="L36">
            <v>3733860.18</v>
          </cell>
          <cell r="M36">
            <v>3796029.78</v>
          </cell>
          <cell r="N36">
            <v>46654494.840000004</v>
          </cell>
        </row>
        <row r="37">
          <cell r="A37" t="str">
            <v>Street Lighting</v>
          </cell>
          <cell r="B37">
            <v>492696.3</v>
          </cell>
          <cell r="C37">
            <v>465178.82</v>
          </cell>
          <cell r="D37">
            <v>493317.24</v>
          </cell>
          <cell r="E37">
            <v>496889.5</v>
          </cell>
          <cell r="F37">
            <v>486420.96</v>
          </cell>
          <cell r="G37">
            <v>480213.2</v>
          </cell>
          <cell r="H37">
            <v>490344.08</v>
          </cell>
          <cell r="I37">
            <v>480737.26</v>
          </cell>
          <cell r="J37">
            <v>491545.9</v>
          </cell>
          <cell r="K37">
            <v>488373.92</v>
          </cell>
          <cell r="L37">
            <v>492444.6</v>
          </cell>
          <cell r="M37">
            <v>489796.72</v>
          </cell>
          <cell r="N37">
            <v>5847958.5</v>
          </cell>
        </row>
        <row r="38">
          <cell r="A38" t="str">
            <v>Intradepartmental</v>
          </cell>
          <cell r="B38">
            <v>281189.82</v>
          </cell>
          <cell r="C38">
            <v>318913.40000000002</v>
          </cell>
          <cell r="D38">
            <v>356678.9</v>
          </cell>
          <cell r="E38">
            <v>338291.62</v>
          </cell>
          <cell r="F38">
            <v>283061.08</v>
          </cell>
          <cell r="G38">
            <v>175236.98</v>
          </cell>
          <cell r="H38">
            <v>260787.62</v>
          </cell>
          <cell r="I38">
            <v>222756.38</v>
          </cell>
          <cell r="J38">
            <v>283559.26</v>
          </cell>
          <cell r="K38">
            <v>257390.24</v>
          </cell>
          <cell r="L38">
            <v>318252.52</v>
          </cell>
          <cell r="M38">
            <v>336472.62</v>
          </cell>
          <cell r="N38">
            <v>3432590.44</v>
          </cell>
        </row>
        <row r="39">
          <cell r="A39" t="str">
            <v>Ultimate Customers</v>
          </cell>
          <cell r="B39">
            <v>44672598.099999994</v>
          </cell>
          <cell r="C39">
            <v>47804164.379999995</v>
          </cell>
          <cell r="D39">
            <v>46100784.520000003</v>
          </cell>
          <cell r="E39">
            <v>42731518.979999997</v>
          </cell>
          <cell r="F39">
            <v>39057082.660000004</v>
          </cell>
          <cell r="G39">
            <v>39182831.439999998</v>
          </cell>
          <cell r="H39">
            <v>39653666.519999996</v>
          </cell>
          <cell r="I39">
            <v>38648274.439999998</v>
          </cell>
          <cell r="J39">
            <v>37030594.119999997</v>
          </cell>
          <cell r="K39">
            <v>37054294.040000007</v>
          </cell>
          <cell r="L39">
            <v>36996465.920000002</v>
          </cell>
          <cell r="M39">
            <v>38640764.799999997</v>
          </cell>
          <cell r="N39">
            <v>441419871.21999997</v>
          </cell>
        </row>
        <row r="41">
          <cell r="A41" t="str">
            <v>Base Rate Revenue</v>
          </cell>
        </row>
        <row r="42">
          <cell r="A42" t="str">
            <v>Residential</v>
          </cell>
          <cell r="B42">
            <v>37398648.890000001</v>
          </cell>
          <cell r="C42">
            <v>44724326.019999996</v>
          </cell>
          <cell r="D42">
            <v>40606606.520000003</v>
          </cell>
          <cell r="E42">
            <v>35748625.18</v>
          </cell>
          <cell r="F42">
            <v>29514916.029999994</v>
          </cell>
          <cell r="G42">
            <v>31301054.909999996</v>
          </cell>
          <cell r="H42">
            <v>34174555.609999992</v>
          </cell>
          <cell r="I42">
            <v>34893338.740000002</v>
          </cell>
          <cell r="J42">
            <v>29578504.48</v>
          </cell>
          <cell r="K42">
            <v>28963283.480000004</v>
          </cell>
          <cell r="L42">
            <v>27200389.719999999</v>
          </cell>
          <cell r="M42">
            <v>29118980.330000006</v>
          </cell>
          <cell r="N42">
            <v>280493648.48000002</v>
          </cell>
        </row>
        <row r="43">
          <cell r="A43" t="str">
            <v>Commercial</v>
          </cell>
          <cell r="B43">
            <v>58729917.960000008</v>
          </cell>
          <cell r="C43">
            <v>60050375.160000004</v>
          </cell>
          <cell r="D43">
            <v>59411336.25999999</v>
          </cell>
          <cell r="E43">
            <v>57535790.579999998</v>
          </cell>
          <cell r="F43">
            <v>54594381.540000014</v>
          </cell>
          <cell r="G43">
            <v>52037521.909999996</v>
          </cell>
          <cell r="H43">
            <v>51032937.88000001</v>
          </cell>
          <cell r="I43">
            <v>50237170.839999996</v>
          </cell>
          <cell r="J43">
            <v>50770205.810000002</v>
          </cell>
          <cell r="K43">
            <v>50717296.060000002</v>
          </cell>
          <cell r="L43">
            <v>52115854.769999981</v>
          </cell>
          <cell r="M43">
            <v>53552463.019999981</v>
          </cell>
          <cell r="N43">
            <v>650785251.78999996</v>
          </cell>
        </row>
        <row r="44">
          <cell r="A44" t="str">
            <v>Industrial</v>
          </cell>
          <cell r="B44">
            <v>9123511.25</v>
          </cell>
          <cell r="C44">
            <v>9436444.8699999992</v>
          </cell>
          <cell r="D44">
            <v>10368787.979999999</v>
          </cell>
          <cell r="E44">
            <v>9237452.5399999991</v>
          </cell>
          <cell r="F44">
            <v>8758176.7600000016</v>
          </cell>
          <cell r="G44">
            <v>7507960.6000000015</v>
          </cell>
          <cell r="H44">
            <v>9432972.2899999991</v>
          </cell>
          <cell r="I44">
            <v>8961948.129999999</v>
          </cell>
          <cell r="J44">
            <v>8003481.4299999997</v>
          </cell>
          <cell r="K44">
            <v>8225548.7700000005</v>
          </cell>
          <cell r="L44">
            <v>8307984.2100000009</v>
          </cell>
          <cell r="M44">
            <v>7828114.8899999987</v>
          </cell>
          <cell r="N44">
            <v>105192383.71999998</v>
          </cell>
        </row>
        <row r="45">
          <cell r="A45" t="str">
            <v>Street Lighting</v>
          </cell>
          <cell r="B45">
            <v>517442.7099999999</v>
          </cell>
          <cell r="C45">
            <v>300881.73000000004</v>
          </cell>
          <cell r="D45">
            <v>208990.17000000004</v>
          </cell>
          <cell r="E45">
            <v>328157.33000000007</v>
          </cell>
          <cell r="F45">
            <v>518216.4499999999</v>
          </cell>
          <cell r="G45">
            <v>-307083.78999999998</v>
          </cell>
          <cell r="H45">
            <v>179718.31</v>
          </cell>
          <cell r="I45">
            <v>189368.12</v>
          </cell>
          <cell r="J45">
            <v>176349.08</v>
          </cell>
          <cell r="K45">
            <v>179323.55</v>
          </cell>
          <cell r="L45">
            <v>176402.71</v>
          </cell>
          <cell r="M45">
            <v>179240.36</v>
          </cell>
          <cell r="N45">
            <v>2647006.7299999995</v>
          </cell>
        </row>
        <row r="46">
          <cell r="A46" t="str">
            <v>Intradepartmental</v>
          </cell>
          <cell r="B46">
            <v>627811.79</v>
          </cell>
          <cell r="C46">
            <v>730928.86</v>
          </cell>
          <cell r="D46">
            <v>753293.62</v>
          </cell>
          <cell r="E46">
            <v>695293.37</v>
          </cell>
          <cell r="F46">
            <v>727151.42999999993</v>
          </cell>
          <cell r="G46">
            <v>543336.74</v>
          </cell>
          <cell r="H46">
            <v>730628.1</v>
          </cell>
          <cell r="I46">
            <v>652518.13</v>
          </cell>
          <cell r="J46">
            <v>644917.57999999996</v>
          </cell>
          <cell r="K46">
            <v>642414.23</v>
          </cell>
          <cell r="L46">
            <v>707154.91</v>
          </cell>
          <cell r="M46">
            <v>724746.66</v>
          </cell>
          <cell r="N46">
            <v>8180195.4199999999</v>
          </cell>
        </row>
        <row r="47">
          <cell r="A47" t="str">
            <v>Ultimate Customers</v>
          </cell>
          <cell r="B47">
            <v>106397332.60000001</v>
          </cell>
          <cell r="C47">
            <v>115242956.64000002</v>
          </cell>
          <cell r="D47">
            <v>111349014.55000001</v>
          </cell>
          <cell r="E47">
            <v>103545318.99999999</v>
          </cell>
          <cell r="F47">
            <v>94112842.210000023</v>
          </cell>
          <cell r="G47">
            <v>91082790.369999975</v>
          </cell>
          <cell r="H47">
            <v>95550812.189999998</v>
          </cell>
          <cell r="I47">
            <v>94934343.959999993</v>
          </cell>
          <cell r="J47">
            <v>89173458.379999995</v>
          </cell>
          <cell r="K47">
            <v>88727866.090000004</v>
          </cell>
          <cell r="L47">
            <v>88507786.319999978</v>
          </cell>
          <cell r="M47">
            <v>91403545.25999999</v>
          </cell>
          <cell r="N47">
            <v>1047298486.14</v>
          </cell>
        </row>
        <row r="49">
          <cell r="A49" t="str">
            <v>Other Electric Utilities</v>
          </cell>
        </row>
        <row r="50">
          <cell r="A50" t="str">
            <v xml:space="preserve">  Consumption</v>
          </cell>
          <cell r="B50">
            <v>206887000</v>
          </cell>
          <cell r="C50">
            <v>132272000</v>
          </cell>
          <cell r="D50">
            <v>131820000</v>
          </cell>
          <cell r="E50">
            <v>168545000</v>
          </cell>
          <cell r="F50">
            <v>208071000</v>
          </cell>
          <cell r="G50">
            <v>303569000</v>
          </cell>
          <cell r="H50">
            <v>216833000</v>
          </cell>
          <cell r="I50">
            <v>117988000</v>
          </cell>
          <cell r="J50">
            <v>120314000</v>
          </cell>
          <cell r="K50">
            <v>160993000</v>
          </cell>
          <cell r="L50">
            <v>164862000</v>
          </cell>
          <cell r="M50">
            <v>158866000</v>
          </cell>
          <cell r="N50">
            <v>2091020000</v>
          </cell>
        </row>
        <row r="52">
          <cell r="A52" t="str">
            <v xml:space="preserve">  Energy Sales</v>
          </cell>
          <cell r="B52">
            <v>6315916.7000000002</v>
          </cell>
          <cell r="C52">
            <v>12095554</v>
          </cell>
          <cell r="D52">
            <v>4935200.5</v>
          </cell>
          <cell r="E52">
            <v>4900131.05</v>
          </cell>
          <cell r="F52">
            <v>9737554.9800000004</v>
          </cell>
          <cell r="G52">
            <v>7797801.0999999996</v>
          </cell>
          <cell r="H52">
            <v>13684524.1</v>
          </cell>
          <cell r="I52">
            <v>4084957.75</v>
          </cell>
          <cell r="J52">
            <v>5984140.4000000004</v>
          </cell>
          <cell r="K52">
            <v>5329213.3499999996</v>
          </cell>
          <cell r="L52">
            <v>8873893.2799999993</v>
          </cell>
          <cell r="M52">
            <v>7301928.0700000003</v>
          </cell>
          <cell r="N52">
            <v>91040815.280000001</v>
          </cell>
        </row>
        <row r="53">
          <cell r="A53" t="str">
            <v xml:space="preserve">  Capacity Sales</v>
          </cell>
          <cell r="B53">
            <v>2159393.7599999998</v>
          </cell>
          <cell r="C53">
            <v>1363013.45</v>
          </cell>
          <cell r="D53">
            <v>648682.37</v>
          </cell>
          <cell r="E53">
            <v>232097.35</v>
          </cell>
          <cell r="F53">
            <v>231078.61</v>
          </cell>
          <cell r="G53">
            <v>84544.52</v>
          </cell>
          <cell r="H53">
            <v>49054</v>
          </cell>
          <cell r="I53">
            <v>13397</v>
          </cell>
          <cell r="J53">
            <v>48777</v>
          </cell>
          <cell r="K53">
            <v>255112</v>
          </cell>
          <cell r="L53">
            <v>521743.73</v>
          </cell>
          <cell r="M53">
            <v>399542.94</v>
          </cell>
          <cell r="N53">
            <v>6006436.7299999995</v>
          </cell>
        </row>
        <row r="54">
          <cell r="A54" t="str">
            <v xml:space="preserve">  Total Revenue</v>
          </cell>
          <cell r="B54">
            <v>8475310.4600000009</v>
          </cell>
          <cell r="C54">
            <v>13458567.449999999</v>
          </cell>
          <cell r="D54">
            <v>5583882.8700000001</v>
          </cell>
          <cell r="E54">
            <v>5132228.3999999994</v>
          </cell>
          <cell r="F54">
            <v>9968633.5899999999</v>
          </cell>
          <cell r="G54">
            <v>7882345.6199999992</v>
          </cell>
          <cell r="H54">
            <v>13733578.1</v>
          </cell>
          <cell r="I54">
            <v>4098354.75</v>
          </cell>
          <cell r="J54">
            <v>6032917.4000000004</v>
          </cell>
          <cell r="K54">
            <v>5584325.3499999996</v>
          </cell>
          <cell r="L54">
            <v>9395637.0099999998</v>
          </cell>
          <cell r="M54">
            <v>7701471.0100000007</v>
          </cell>
          <cell r="N54">
            <v>97047252.010000005</v>
          </cell>
        </row>
        <row r="55">
          <cell r="A55" t="str">
            <v>Source: C&amp;E Summary, Los Angeles &amp; Owens Valley
Electronic Version Includes Banner &amp; LS-1 Data
3/17: Outdoor Street Lighting Revenue was reclassified starting Feb 08, effective for the entire fiscal year.</v>
          </cell>
        </row>
        <row r="56">
          <cell r="A56" t="str">
            <v>Total Consumption</v>
          </cell>
          <cell r="B56">
            <v>2440516905</v>
          </cell>
          <cell r="C56">
            <v>2522480219</v>
          </cell>
          <cell r="D56">
            <v>2436859226</v>
          </cell>
          <cell r="E56">
            <v>2305120949</v>
          </cell>
          <cell r="F56">
            <v>2160925133</v>
          </cell>
          <cell r="G56">
            <v>2262710572</v>
          </cell>
          <cell r="H56">
            <v>2199516326</v>
          </cell>
          <cell r="I56">
            <v>2050401722</v>
          </cell>
          <cell r="J56">
            <v>1971843706</v>
          </cell>
          <cell r="K56">
            <v>2013707702</v>
          </cell>
          <cell r="L56">
            <v>2014685296</v>
          </cell>
          <cell r="M56">
            <v>2090904240</v>
          </cell>
          <cell r="N56">
            <v>19540794646</v>
          </cell>
        </row>
        <row r="57">
          <cell r="A57" t="str">
            <v>Total Sales Revenue</v>
          </cell>
          <cell r="B57">
            <v>222935695.41999996</v>
          </cell>
          <cell r="C57">
            <v>245150668.23999998</v>
          </cell>
          <cell r="D57">
            <v>228380613.37</v>
          </cell>
          <cell r="E57">
            <v>213035679.14000005</v>
          </cell>
          <cell r="F57">
            <v>200649993.74000001</v>
          </cell>
          <cell r="G57">
            <v>196680847.90000001</v>
          </cell>
          <cell r="H57">
            <v>207885807.76000002</v>
          </cell>
          <cell r="I57">
            <v>196205885.69999999</v>
          </cell>
          <cell r="J57">
            <v>189256190.60999998</v>
          </cell>
          <cell r="K57">
            <v>188904163.59</v>
          </cell>
          <cell r="L57">
            <v>193366940.88999999</v>
          </cell>
          <cell r="M57">
            <v>199065837.22999999</v>
          </cell>
          <cell r="N57">
            <v>1812569107.3400002</v>
          </cell>
        </row>
        <row r="59">
          <cell r="A59" t="str">
            <v>Purpose of Enterprise /Miscellaneous Revenue</v>
          </cell>
        </row>
        <row r="60">
          <cell r="A60" t="str">
            <v xml:space="preserve">   Consumption</v>
          </cell>
          <cell r="B60">
            <v>12290400</v>
          </cell>
          <cell r="C60">
            <v>11688329</v>
          </cell>
          <cell r="D60">
            <v>11283039</v>
          </cell>
          <cell r="E60">
            <v>11061408</v>
          </cell>
          <cell r="F60">
            <v>9581166</v>
          </cell>
          <cell r="G60">
            <v>10039400</v>
          </cell>
          <cell r="H60">
            <v>10344681</v>
          </cell>
          <cell r="I60">
            <v>9158891</v>
          </cell>
          <cell r="J60">
            <v>8978979</v>
          </cell>
          <cell r="K60">
            <v>9428391</v>
          </cell>
          <cell r="L60">
            <v>9921589</v>
          </cell>
          <cell r="M60">
            <v>10570531</v>
          </cell>
          <cell r="N60">
            <v>124346804</v>
          </cell>
        </row>
        <row r="61">
          <cell r="A61" t="str">
            <v xml:space="preserve">   Revenue</v>
          </cell>
          <cell r="B61">
            <v>4538.6099999999997</v>
          </cell>
          <cell r="C61">
            <v>4395.3900000000003</v>
          </cell>
          <cell r="D61">
            <v>4399.22</v>
          </cell>
          <cell r="E61">
            <v>4896</v>
          </cell>
          <cell r="F61">
            <v>4919.22</v>
          </cell>
          <cell r="G61">
            <v>5181</v>
          </cell>
          <cell r="H61">
            <v>5484.22</v>
          </cell>
          <cell r="I61">
            <v>5353.8</v>
          </cell>
          <cell r="J61">
            <v>5674.88</v>
          </cell>
          <cell r="K61">
            <v>5947.33</v>
          </cell>
          <cell r="L61">
            <v>5895.26</v>
          </cell>
          <cell r="M61">
            <v>5853</v>
          </cell>
          <cell r="N61">
            <v>62537.930000000008</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E Report"/>
      <sheetName val="Los Angeles"/>
      <sheetName val="Owens Valley"/>
      <sheetName val="L.A. &amp; Owens Valley"/>
      <sheetName val="EIA-826"/>
      <sheetName val="Aptmts"/>
      <sheetName val="DefCredit"/>
      <sheetName val="Sales"/>
    </sheetNames>
    <sheetDataSet>
      <sheetData sheetId="0" refreshError="1"/>
      <sheetData sheetId="1"/>
      <sheetData sheetId="2"/>
      <sheetData sheetId="3">
        <row r="85">
          <cell r="A85" t="str">
            <v>:prsPAGE1~g</v>
          </cell>
        </row>
      </sheetData>
      <sheetData sheetId="4" refreshError="1"/>
      <sheetData sheetId="5" refreshError="1"/>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mpact"/>
      <sheetName val="Sch G"/>
      <sheetName val="New Annual Bill Impact"/>
      <sheetName val="Sch c Customer"/>
      <sheetName val="Dtail Revenue"/>
      <sheetName val="Annual Bill Impact"/>
      <sheetName val="Monthly Impact Existing"/>
      <sheetName val="Test Bill"/>
      <sheetName val="Monthly Rate"/>
      <sheetName val="Quar Rate Impact"/>
      <sheetName val="Rate Structure"/>
      <sheetName val="Annual Average Impact"/>
      <sheetName val="Rev 10-11 as 09-10"/>
      <sheetName val="Rev 09-10 as 08-09"/>
      <sheetName val="Rev 08-09 as 07-08"/>
      <sheetName val="Rev 07-08 as 06-07"/>
      <sheetName val="Amortization"/>
      <sheetName val="Principal Sch"/>
      <sheetName val="BOND PROCEED"/>
      <sheetName val="Debt-OutStanding"/>
      <sheetName val="Monthly Bill Impact"/>
      <sheetName val="Variable Bonds Out"/>
      <sheetName val="New Variable Bonds"/>
      <sheetName val="New Fixed Bonds"/>
      <sheetName val="Pass-thru Summary"/>
      <sheetName val="Rev 14-15 New"/>
      <sheetName val="Rev 13-14 New"/>
      <sheetName val="Rev 12-13 New"/>
      <sheetName val="Rev 11-12 New"/>
      <sheetName val="Rev 10-11 New"/>
      <sheetName val="Rev 09-10 New"/>
      <sheetName val="Rev 08-09 New"/>
      <sheetName val="Rev 07-08 New"/>
      <sheetName val="Rev 06-07 New"/>
      <sheetName val="Rev 05-06 New"/>
      <sheetName val="Rev 14-15"/>
      <sheetName val="Rev 13-14"/>
      <sheetName val="Rev 12-13"/>
      <sheetName val="Rev 11-12"/>
      <sheetName val="Rev 10-11"/>
      <sheetName val="Rev 09-10"/>
      <sheetName val="Rev 08-09"/>
      <sheetName val="Rev 07-08"/>
      <sheetName val="Rev 06-07"/>
      <sheetName val="Rev 05-06"/>
      <sheetName val="Rev 04-05"/>
      <sheetName val="Rev 03-04"/>
      <sheetName val="Rev 02-03"/>
      <sheetName val="Consumption by Class"/>
      <sheetName val="Unbilled Rev"/>
      <sheetName val="Rec DSM Factor"/>
      <sheetName val="WRA-New"/>
      <sheetName val="Test Bill Cal."/>
      <sheetName val="Water Sub."/>
      <sheetName val="W.P Factor"/>
      <sheetName val="Rating Agency"/>
      <sheetName val="INPUT_DEPRECIATION"/>
      <sheetName val="CWIP CALCULATION"/>
      <sheetName val="PASS THROUGH DS"/>
      <sheetName val="01-02 Bond Proceed"/>
      <sheetName val="RATIO CALCULATION"/>
      <sheetName val="Cash Format"/>
      <sheetName val="Rating Agency Ratios"/>
      <sheetName val="Other Income"/>
      <sheetName val="OPERATING RESULT"/>
      <sheetName val="SOURCE OF FUNDS"/>
      <sheetName val="BALANCE SHEET"/>
      <sheetName val="INCOME STATEMENT"/>
      <sheetName val="Revenue Increase"/>
      <sheetName val="Monthly Income"/>
      <sheetName val="Income Statment(03-04)"/>
      <sheetName val="SUMMARY REPORT (2)"/>
      <sheetName val="SUMMARY REPORT"/>
      <sheetName val="Asset Sales"/>
      <sheetName val="SUMMARY REPORT_format"/>
      <sheetName val="Rate Increases"/>
      <sheetName val="Study Parameters"/>
      <sheetName val="INPUT Data"/>
      <sheetName val="Pass _ Thru_inputdata"/>
      <sheetName val="New Run"/>
      <sheetName val="Cover Sheet"/>
      <sheetName val="Revenue Impact Anaysis"/>
      <sheetName val="Revenue Requirement"/>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sheetData sheetId="79" refreshError="1"/>
      <sheetData sheetId="80" refreshError="1"/>
      <sheetData sheetId="81" refreshError="1"/>
      <sheetData sheetId="82" refreshError="1"/>
      <sheetData sheetId="8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2)"/>
      <sheetName val="Analysis OV-UN WQ &amp; DSM"/>
      <sheetName val="Analysis"/>
      <sheetName val="Sch 1 - Fuel &amp; Purchased Po (2)"/>
      <sheetName val="FYTD Test-Actual"/>
      <sheetName val="FYTD Test-Updated"/>
      <sheetName val="Acc Unbilled Rev (2)"/>
      <sheetName val="October 2006"/>
      <sheetName val="Correct Oct 2006"/>
      <sheetName val="November 06"/>
      <sheetName val="November 06 (2)"/>
      <sheetName val="December 06"/>
      <sheetName val="2Q-07"/>
      <sheetName val="January 07"/>
      <sheetName val="February 07"/>
      <sheetName val="March 07"/>
      <sheetName val="3Q-07"/>
      <sheetName val="3Q-07 (071607)"/>
      <sheetName val="April 07"/>
      <sheetName val="May 07"/>
      <sheetName val="June 07"/>
      <sheetName val="June 1-6"/>
      <sheetName val="June 2-6"/>
      <sheetName val="June 3-6"/>
      <sheetName val="4Q-07"/>
      <sheetName val="Jul08"/>
      <sheetName val="Aug07"/>
      <sheetName val="Sept07"/>
      <sheetName val="1Q-08"/>
      <sheetName val="Oct07"/>
      <sheetName val="Nov07"/>
      <sheetName val="Dec07"/>
      <sheetName val="2Q-08"/>
      <sheetName val="Jan08"/>
      <sheetName val="Feb08"/>
      <sheetName val="Mar08"/>
      <sheetName val="May08SA"/>
      <sheetName val="For Budget Grp"/>
      <sheetName val="Aug08"/>
      <sheetName val="Sept08"/>
      <sheetName val="ECA Variance"/>
      <sheetName val="Sch A-ECA"/>
      <sheetName val="Acc Unbilled Rev"/>
      <sheetName val="Sch 1 - Fuel &amp; PurchPower"/>
      <sheetName val="Fuel &amp; PurchPower Detail"/>
      <sheetName val="Sch 2 - RPS O&amp;M "/>
      <sheetName val="RPS O&amp;M Screenshots"/>
      <sheetName val="Sch 3 - Depreciation Summary"/>
      <sheetName val="Sch 4 - Bad Debt &amp; Settlements"/>
      <sheetName val="Sch 5 - C&amp;E Summary"/>
      <sheetName val="Sch 6 - Retail Cust (Praxair)"/>
      <sheetName val="Praxair Screenshots"/>
      <sheetName val="Sheet1"/>
      <sheetName val="Sch 7 - OEU"/>
      <sheetName val="Sch 8 - Hyperion Contract"/>
      <sheetName val="Sch 9 - LS1 &amp; CTC"/>
      <sheetName val="Sch 10 - DSM"/>
      <sheetName val="Sch 11 - Green Pwr Adj"/>
      <sheetName val="June 06 (2-6)"/>
      <sheetName val="Accrual-Jun06"/>
      <sheetName val="June 06"/>
      <sheetName val="May 06"/>
      <sheetName val="Apr 06"/>
      <sheetName val="Mar 06"/>
      <sheetName val="Feb 06"/>
      <sheetName val="Jan 06"/>
      <sheetName val="Acct 139 Balance"/>
      <sheetName val="Dec 05"/>
      <sheetName val="Nov 05"/>
      <sheetName val="Oct 05"/>
      <sheetName val="Sept 05"/>
      <sheetName val="August 05"/>
      <sheetName val="July   05"/>
      <sheetName val="June 05 - 3-6"/>
      <sheetName val="Accrual-Jun05"/>
      <sheetName val="June 05"/>
      <sheetName val="May 05"/>
      <sheetName val="April 05"/>
      <sheetName val="Accrual-Jun04"/>
      <sheetName val="Accrual-Jun03"/>
      <sheetName val="March 05"/>
      <sheetName val="February 05"/>
      <sheetName val="January 05"/>
      <sheetName val="December 04"/>
      <sheetName val="November 04"/>
      <sheetName val="October 04"/>
      <sheetName val="September 04"/>
      <sheetName val="August 04"/>
      <sheetName val="July 04"/>
      <sheetName val="Jun04 - 6-6"/>
      <sheetName val="Jun04 - 5-6"/>
      <sheetName val="Jun04 - 4-6 "/>
      <sheetName val="Jun04 - 4-6 OV-UN WQ&amp;DSM"/>
      <sheetName val="Jun04 - 4-6"/>
      <sheetName val="Jun04 - 3-6"/>
      <sheetName val="Jun04 - 2-6"/>
      <sheetName val="June 04 "/>
      <sheetName val="May 04"/>
      <sheetName val="April 04"/>
      <sheetName val="3rd Qtr-04"/>
      <sheetName val="March 04"/>
      <sheetName val="February 04"/>
      <sheetName val="January 04"/>
      <sheetName val="2nd Qtr-04"/>
      <sheetName val="December 03"/>
      <sheetName val="November 03"/>
      <sheetName val="October 03"/>
      <sheetName val="1st Qtr-04"/>
      <sheetName val="September 03"/>
      <sheetName val="August 03"/>
      <sheetName val="July 03"/>
      <sheetName val="Jun 03 (4-6)"/>
      <sheetName val="Jun 03 (3-6)"/>
      <sheetName val="Jun 03 (2-6)"/>
      <sheetName val="June 03"/>
      <sheetName val="May 03"/>
      <sheetName val="Apr 03"/>
      <sheetName val="3rd Qtr-03"/>
      <sheetName val="Mar 03"/>
      <sheetName val="Feb 03"/>
      <sheetName val="Jan 03"/>
      <sheetName val="2nd Qtr -02"/>
      <sheetName val="Dec 02"/>
      <sheetName val="Nov 02"/>
      <sheetName val="Oct 02"/>
      <sheetName val="1st Qtr-02"/>
      <sheetName val="Sep 02"/>
      <sheetName val="Aug02"/>
      <sheetName val="July02 -Corrected"/>
      <sheetName val="July02"/>
      <sheetName val="Qtr4- Jun 02 (3-6)REVISED AMTS"/>
      <sheetName val="Qtr4- Jun 02 (2-6) "/>
      <sheetName val="Accrual-Jun02"/>
      <sheetName val="Qtr4-Jun02 (1-6)"/>
      <sheetName val="June02"/>
      <sheetName val="May 02"/>
      <sheetName val="Apr02"/>
      <sheetName val="Qtr3"/>
      <sheetName val="Mar02"/>
      <sheetName val="Feb02"/>
      <sheetName val="Jan02"/>
      <sheetName val="Qtr2"/>
      <sheetName val="Dec01"/>
      <sheetName val="Nov01"/>
      <sheetName val="Oct01"/>
      <sheetName val="Qtr1"/>
      <sheetName val="Sep01"/>
      <sheetName val="June01"/>
      <sheetName val="Accrual-Jun01"/>
      <sheetName val="June00"/>
      <sheetName val="Accrual-Jun00"/>
      <sheetName val="Dist.of 6135"/>
      <sheetName val="WQ UnderRecovery"/>
      <sheetName val="ACTUAL BAL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82">
          <cell r="A82" t="str">
            <v>:prsPAGE1~g</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refreshError="1"/>
      <sheetData sheetId="1" refreshError="1"/>
      <sheetData sheetId="2">
        <row r="25">
          <cell r="C25">
            <v>8252.3364259999998</v>
          </cell>
          <cell r="D25">
            <v>13164.068674999999</v>
          </cell>
          <cell r="E25">
            <v>1669.1064100000001</v>
          </cell>
          <cell r="F25">
            <v>130.00198800000001</v>
          </cell>
          <cell r="G25">
            <v>120.68321199999998</v>
          </cell>
          <cell r="H25">
            <v>0</v>
          </cell>
        </row>
        <row r="26">
          <cell r="C26">
            <v>8203.7315715507175</v>
          </cell>
          <cell r="D26">
            <v>13227.353306845882</v>
          </cell>
          <cell r="E26">
            <v>1778.4582869999999</v>
          </cell>
          <cell r="F26">
            <v>128.67405817511022</v>
          </cell>
          <cell r="G26">
            <v>144.20017500000003</v>
          </cell>
          <cell r="H26">
            <v>12.384615384615385</v>
          </cell>
        </row>
        <row r="27">
          <cell r="C27">
            <v>8239.9116804138102</v>
          </cell>
          <cell r="D27">
            <v>13162.136449041658</v>
          </cell>
          <cell r="E27">
            <v>1847.3974099999996</v>
          </cell>
          <cell r="F27">
            <v>144.71999999999997</v>
          </cell>
          <cell r="G27">
            <v>157.89027000000002</v>
          </cell>
          <cell r="H27">
            <v>87.136094674556219</v>
          </cell>
        </row>
        <row r="28">
          <cell r="C28">
            <v>8198.2320281840111</v>
          </cell>
          <cell r="D28">
            <v>12888.22235767074</v>
          </cell>
          <cell r="E28">
            <v>1844.2322300000003</v>
          </cell>
          <cell r="F28">
            <v>145.44359999999998</v>
          </cell>
          <cell r="G28">
            <v>159.60723000000002</v>
          </cell>
          <cell r="H28">
            <v>164.76945835229864</v>
          </cell>
        </row>
        <row r="29">
          <cell r="C29">
            <v>8178.8807900008542</v>
          </cell>
          <cell r="D29">
            <v>12584.076086273239</v>
          </cell>
          <cell r="E29">
            <v>1828.8990899999999</v>
          </cell>
          <cell r="F29">
            <v>146.17081799999994</v>
          </cell>
          <cell r="G29">
            <v>161.32420000000002</v>
          </cell>
          <cell r="H29">
            <v>246.19507370190115</v>
          </cell>
        </row>
        <row r="30">
          <cell r="C30">
            <v>8157.4467407571874</v>
          </cell>
          <cell r="D30">
            <v>12457.911938880181</v>
          </cell>
          <cell r="E30">
            <v>1829.4101100000003</v>
          </cell>
          <cell r="F30">
            <v>146.90167208999992</v>
          </cell>
          <cell r="G30">
            <v>163.04116999999999</v>
          </cell>
          <cell r="H30">
            <v>328.95032225223747</v>
          </cell>
        </row>
        <row r="31">
          <cell r="C31">
            <v>8224.4534816453051</v>
          </cell>
          <cell r="D31">
            <v>12553.1982716985</v>
          </cell>
          <cell r="E31">
            <v>1834.4362300000003</v>
          </cell>
          <cell r="F31">
            <v>147.6361804504499</v>
          </cell>
          <cell r="G31">
            <v>164.75813999999997</v>
          </cell>
          <cell r="H31">
            <v>408.00357347887621</v>
          </cell>
        </row>
        <row r="32">
          <cell r="C32">
            <v>8360.4080103912529</v>
          </cell>
          <cell r="D32">
            <v>12906.108688974215</v>
          </cell>
          <cell r="E32">
            <v>1852.31746</v>
          </cell>
          <cell r="F32">
            <v>148.37436135270212</v>
          </cell>
          <cell r="G32">
            <v>166.47510999999997</v>
          </cell>
          <cell r="H32">
            <v>492.95851474864332</v>
          </cell>
        </row>
        <row r="33">
          <cell r="C33">
            <v>8504.2303155453264</v>
          </cell>
          <cell r="D33">
            <v>13176.042658300397</v>
          </cell>
          <cell r="E33">
            <v>1850.8998899999995</v>
          </cell>
          <cell r="F33">
            <v>149.11623315946562</v>
          </cell>
          <cell r="G33">
            <v>168.19208</v>
          </cell>
          <cell r="H33">
            <v>569.07356444345578</v>
          </cell>
        </row>
        <row r="34">
          <cell r="C34">
            <v>8630.6977883312375</v>
          </cell>
          <cell r="D34">
            <v>13439.205627626581</v>
          </cell>
          <cell r="E34">
            <v>1849.2417000000003</v>
          </cell>
          <cell r="F34">
            <v>149.86181432526294</v>
          </cell>
          <cell r="G34">
            <v>169.90906000000001</v>
          </cell>
          <cell r="H34">
            <v>646.39929162476824</v>
          </cell>
        </row>
        <row r="35">
          <cell r="C35">
            <v>8743.5754907769788</v>
          </cell>
          <cell r="D35">
            <v>13707.485596952771</v>
          </cell>
          <cell r="E35">
            <v>1849.4896699999999</v>
          </cell>
          <cell r="F35">
            <v>150.61112339688924</v>
          </cell>
          <cell r="G35">
            <v>171.62602000000001</v>
          </cell>
          <cell r="H35">
            <v>701.16213785596551</v>
          </cell>
        </row>
        <row r="36">
          <cell r="C36">
            <v>8851.0468566096079</v>
          </cell>
          <cell r="D36">
            <v>13962.433566278954</v>
          </cell>
          <cell r="E36">
            <v>1850.43589</v>
          </cell>
          <cell r="F36">
            <v>151.3641790138737</v>
          </cell>
          <cell r="G36">
            <v>173.34299999999999</v>
          </cell>
          <cell r="H36">
            <v>773.13203719879834</v>
          </cell>
        </row>
        <row r="37">
          <cell r="C37">
            <v>8957.9605493720974</v>
          </cell>
          <cell r="D37">
            <v>14206.365535605142</v>
          </cell>
          <cell r="E37">
            <v>1850.88915</v>
          </cell>
          <cell r="F37">
            <v>152.12099990894308</v>
          </cell>
          <cell r="G37">
            <v>175.05997000000002</v>
          </cell>
          <cell r="H37">
            <v>815.88827621640132</v>
          </cell>
        </row>
        <row r="38">
          <cell r="C38">
            <v>9063.6015167557998</v>
          </cell>
          <cell r="D38">
            <v>14454.699504931328</v>
          </cell>
          <cell r="E38">
            <v>1851.2494200000003</v>
          </cell>
          <cell r="F38">
            <v>152.88160490848773</v>
          </cell>
          <cell r="G38">
            <v>176.77692999999999</v>
          </cell>
          <cell r="H38">
            <v>878.82530473996781</v>
          </cell>
        </row>
      </sheetData>
      <sheetData sheetId="3">
        <row r="25">
          <cell r="I25">
            <v>23336.196710999997</v>
          </cell>
        </row>
        <row r="26">
          <cell r="I26">
            <v>23494.80201395633</v>
          </cell>
        </row>
        <row r="27">
          <cell r="I27">
            <v>23639.191904130024</v>
          </cell>
        </row>
        <row r="28">
          <cell r="I28">
            <v>23400.50690420705</v>
          </cell>
        </row>
        <row r="29">
          <cell r="I29">
            <v>23145.546057975989</v>
          </cell>
        </row>
        <row r="30">
          <cell r="I30">
            <v>23083.661953979605</v>
          </cell>
        </row>
        <row r="31">
          <cell r="I31">
            <v>23332.485877273131</v>
          </cell>
        </row>
        <row r="32">
          <cell r="I32">
            <v>23926.642145466809</v>
          </cell>
        </row>
        <row r="33">
          <cell r="I33">
            <v>24417.554741448646</v>
          </cell>
        </row>
        <row r="34">
          <cell r="I34">
            <v>24885.315281907853</v>
          </cell>
        </row>
        <row r="35">
          <cell r="I35">
            <v>25323.950038982603</v>
          </cell>
        </row>
        <row r="36">
          <cell r="I36">
            <v>25761.755529101236</v>
          </cell>
        </row>
        <row r="37">
          <cell r="I37">
            <v>26158.284481102586</v>
          </cell>
        </row>
        <row r="38">
          <cell r="I38">
            <v>26578.034281335582</v>
          </cell>
        </row>
      </sheetData>
      <sheetData sheetId="4" refreshError="1"/>
      <sheetData sheetId="5">
        <row r="7">
          <cell r="C7" t="str">
            <v>(Modify categories below to be consistent with sectors or classes reported on Form 1.1)</v>
          </cell>
        </row>
        <row r="10">
          <cell r="N10">
            <v>0</v>
          </cell>
        </row>
        <row r="11">
          <cell r="N11">
            <v>0</v>
          </cell>
        </row>
        <row r="12">
          <cell r="N12">
            <v>0</v>
          </cell>
        </row>
        <row r="13">
          <cell r="N13">
            <v>0</v>
          </cell>
        </row>
        <row r="14">
          <cell r="N14">
            <v>0</v>
          </cell>
        </row>
        <row r="15">
          <cell r="N15">
            <v>0</v>
          </cell>
        </row>
        <row r="16">
          <cell r="N16">
            <v>0</v>
          </cell>
        </row>
        <row r="17">
          <cell r="N17">
            <v>0</v>
          </cell>
        </row>
        <row r="18">
          <cell r="N18">
            <v>0</v>
          </cell>
        </row>
        <row r="19">
          <cell r="N19">
            <v>0</v>
          </cell>
        </row>
        <row r="20">
          <cell r="N20">
            <v>0</v>
          </cell>
        </row>
        <row r="21">
          <cell r="N21">
            <v>0</v>
          </cell>
        </row>
        <row r="22">
          <cell r="N22">
            <v>0</v>
          </cell>
        </row>
        <row r="23">
          <cell r="N23">
            <v>0</v>
          </cell>
        </row>
        <row r="24">
          <cell r="N24">
            <v>0</v>
          </cell>
        </row>
        <row r="25">
          <cell r="N25">
            <v>6234</v>
          </cell>
        </row>
        <row r="26">
          <cell r="N26">
            <v>6052</v>
          </cell>
        </row>
        <row r="27">
          <cell r="N27">
            <v>5765.1418713137809</v>
          </cell>
        </row>
        <row r="28">
          <cell r="N28">
            <v>5738.815624880408</v>
          </cell>
        </row>
        <row r="29">
          <cell r="N29">
            <v>5707.4926734789142</v>
          </cell>
        </row>
        <row r="30">
          <cell r="N30">
            <v>5718.3819163752569</v>
          </cell>
        </row>
        <row r="31">
          <cell r="N31">
            <v>5782.1189903049653</v>
          </cell>
        </row>
        <row r="32">
          <cell r="N32">
            <v>5907.6900254801458</v>
          </cell>
        </row>
        <row r="33">
          <cell r="N33">
            <v>6006.003431152425</v>
          </cell>
        </row>
        <row r="34">
          <cell r="N34">
            <v>6097.7903520483396</v>
          </cell>
        </row>
        <row r="35">
          <cell r="N35">
            <v>6185.3167499713281</v>
          </cell>
        </row>
        <row r="36">
          <cell r="N36">
            <v>6270.6071895640598</v>
          </cell>
        </row>
        <row r="37">
          <cell r="N37">
            <v>6348.8687165719512</v>
          </cell>
        </row>
        <row r="38">
          <cell r="N38">
            <v>6430.7156585522398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 Forecast October 2006"/>
      <sheetName val="Output"/>
      <sheetName val="DOF City"/>
      <sheetName val="DOF County"/>
      <sheetName val="Annual_numbers"/>
      <sheetName val="City_and_County_Permit _Data"/>
      <sheetName val="S&amp;P_Construction_Data"/>
      <sheetName val="Dept_of_Planning_Population"/>
      <sheetName val="City of LA Table"/>
      <sheetName val="DOF_Population_Adj"/>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A826"/>
      <sheetName val="C&amp;E Report"/>
      <sheetName val="LA"/>
      <sheetName val="Owens"/>
      <sheetName val="LA&amp;Owens"/>
      <sheetName val="Aptmts"/>
      <sheetName val="DefCredit"/>
      <sheetName val="Sales"/>
    </sheetNames>
    <sheetDataSet>
      <sheetData sheetId="0" refreshError="1"/>
      <sheetData sheetId="1"/>
      <sheetData sheetId="2" refreshError="1"/>
      <sheetData sheetId="3"/>
      <sheetData sheetId="4" refreshError="1">
        <row r="1">
          <cell r="A1" t="str">
            <v>Energy Services</v>
          </cell>
        </row>
        <row r="2">
          <cell r="A2" t="str">
            <v>C&amp;E Summary - Actual, Los Angeles &amp; Owens Valley</v>
          </cell>
        </row>
        <row r="3">
          <cell r="A3" t="str">
            <v>Fiscal Year 2003/2004</v>
          </cell>
        </row>
        <row r="5">
          <cell r="B5" t="str">
            <v>Jul-03</v>
          </cell>
          <cell r="C5" t="str">
            <v>Aug-03</v>
          </cell>
          <cell r="D5" t="str">
            <v>Sept-03</v>
          </cell>
          <cell r="E5" t="str">
            <v>Oct-03</v>
          </cell>
          <cell r="F5" t="str">
            <v>Nov-03</v>
          </cell>
          <cell r="G5" t="str">
            <v>Dec-03</v>
          </cell>
          <cell r="H5" t="str">
            <v>Jan-04</v>
          </cell>
          <cell r="I5" t="str">
            <v>Feb-04</v>
          </cell>
          <cell r="J5" t="str">
            <v>Mar-04</v>
          </cell>
          <cell r="K5" t="str">
            <v>Apr-04</v>
          </cell>
          <cell r="L5" t="str">
            <v>May-04</v>
          </cell>
          <cell r="M5" t="str">
            <v>Jul-04</v>
          </cell>
          <cell r="N5" t="str">
            <v>YTD Total</v>
          </cell>
        </row>
        <row r="6">
          <cell r="A6" t="str">
            <v>Consumption</v>
          </cell>
        </row>
        <row r="7">
          <cell r="A7" t="str">
            <v>Residential</v>
          </cell>
          <cell r="B7">
            <v>571446958</v>
          </cell>
          <cell r="C7">
            <v>701401583</v>
          </cell>
          <cell r="D7">
            <v>715948407</v>
          </cell>
          <cell r="E7">
            <v>677820859</v>
          </cell>
          <cell r="F7">
            <v>572079743</v>
          </cell>
          <cell r="G7">
            <v>610070418</v>
          </cell>
          <cell r="H7">
            <v>625590578.37</v>
          </cell>
          <cell r="I7">
            <v>619722299</v>
          </cell>
          <cell r="J7">
            <v>0</v>
          </cell>
          <cell r="K7">
            <v>0</v>
          </cell>
          <cell r="L7">
            <v>0</v>
          </cell>
          <cell r="M7">
            <v>0</v>
          </cell>
          <cell r="N7">
            <v>5094080845.3699999</v>
          </cell>
        </row>
        <row r="8">
          <cell r="A8" t="str">
            <v>Commercial</v>
          </cell>
          <cell r="B8">
            <v>1098445799</v>
          </cell>
          <cell r="C8">
            <v>1220391543</v>
          </cell>
          <cell r="D8">
            <v>1232447421</v>
          </cell>
          <cell r="E8">
            <v>1176908044</v>
          </cell>
          <cell r="F8">
            <v>1160193847</v>
          </cell>
          <cell r="G8">
            <v>1045089582</v>
          </cell>
          <cell r="H8">
            <v>1156862103.02</v>
          </cell>
          <cell r="I8">
            <v>940382524</v>
          </cell>
          <cell r="J8">
            <v>0</v>
          </cell>
          <cell r="K8">
            <v>0</v>
          </cell>
          <cell r="L8">
            <v>0</v>
          </cell>
          <cell r="M8">
            <v>0</v>
          </cell>
          <cell r="N8">
            <v>9030720863.0200005</v>
          </cell>
        </row>
        <row r="9">
          <cell r="A9" t="str">
            <v>Industrial</v>
          </cell>
          <cell r="B9">
            <v>237062153</v>
          </cell>
          <cell r="C9">
            <v>201962418</v>
          </cell>
          <cell r="D9">
            <v>209983909</v>
          </cell>
          <cell r="E9">
            <v>229199612</v>
          </cell>
          <cell r="F9">
            <v>242351141</v>
          </cell>
          <cell r="G9">
            <v>197364004</v>
          </cell>
          <cell r="H9">
            <v>185899975</v>
          </cell>
          <cell r="I9">
            <v>270411149</v>
          </cell>
          <cell r="J9">
            <v>0</v>
          </cell>
          <cell r="K9">
            <v>0</v>
          </cell>
          <cell r="L9">
            <v>0</v>
          </cell>
          <cell r="M9">
            <v>0</v>
          </cell>
          <cell r="N9">
            <v>1774234361</v>
          </cell>
        </row>
        <row r="10">
          <cell r="A10" t="str">
            <v>Street Lighting</v>
          </cell>
          <cell r="B10">
            <v>24381016</v>
          </cell>
          <cell r="C10">
            <v>24246133</v>
          </cell>
          <cell r="D10">
            <v>24193370</v>
          </cell>
          <cell r="E10">
            <v>10431061</v>
          </cell>
          <cell r="F10">
            <v>38137961</v>
          </cell>
          <cell r="G10">
            <v>24354727</v>
          </cell>
          <cell r="H10">
            <v>24372800</v>
          </cell>
          <cell r="I10">
            <v>24211583</v>
          </cell>
          <cell r="J10">
            <v>0</v>
          </cell>
          <cell r="K10">
            <v>0</v>
          </cell>
          <cell r="L10">
            <v>0</v>
          </cell>
          <cell r="M10">
            <v>0</v>
          </cell>
          <cell r="N10">
            <v>194328651</v>
          </cell>
        </row>
        <row r="11">
          <cell r="A11" t="str">
            <v>Intradepartmental</v>
          </cell>
          <cell r="B11">
            <v>16293544</v>
          </cell>
          <cell r="C11">
            <v>15958569</v>
          </cell>
          <cell r="D11">
            <v>17022958</v>
          </cell>
          <cell r="E11">
            <v>15431673</v>
          </cell>
          <cell r="F11">
            <v>14448975</v>
          </cell>
          <cell r="G11">
            <v>13948757</v>
          </cell>
          <cell r="H11">
            <v>13496674</v>
          </cell>
          <cell r="I11">
            <v>13113172</v>
          </cell>
          <cell r="J11">
            <v>0</v>
          </cell>
          <cell r="K11">
            <v>0</v>
          </cell>
          <cell r="L11">
            <v>0</v>
          </cell>
          <cell r="M11">
            <v>0</v>
          </cell>
          <cell r="N11">
            <v>119714322</v>
          </cell>
        </row>
        <row r="12">
          <cell r="A12" t="str">
            <v>Ultimate Customers</v>
          </cell>
          <cell r="B12">
            <v>1947629470</v>
          </cell>
          <cell r="C12">
            <v>2163960246</v>
          </cell>
          <cell r="D12">
            <v>2199596065</v>
          </cell>
          <cell r="E12">
            <v>2109791249</v>
          </cell>
          <cell r="F12">
            <v>2027211667</v>
          </cell>
          <cell r="G12">
            <v>1890827488</v>
          </cell>
          <cell r="H12">
            <v>2006222130.3899999</v>
          </cell>
          <cell r="I12">
            <v>1867840727</v>
          </cell>
          <cell r="J12">
            <v>0</v>
          </cell>
          <cell r="K12">
            <v>0</v>
          </cell>
          <cell r="L12">
            <v>0</v>
          </cell>
          <cell r="M12">
            <v>0</v>
          </cell>
          <cell r="N12">
            <v>16213079042.389999</v>
          </cell>
        </row>
        <row r="14">
          <cell r="A14" t="str">
            <v>Total Revenue</v>
          </cell>
        </row>
        <row r="15">
          <cell r="A15" t="str">
            <v>Residential</v>
          </cell>
          <cell r="B15">
            <v>58115801.980000004</v>
          </cell>
          <cell r="C15">
            <v>71490400</v>
          </cell>
          <cell r="D15">
            <v>73105702.109999999</v>
          </cell>
          <cell r="E15">
            <v>69065317</v>
          </cell>
          <cell r="F15">
            <v>58211380.93</v>
          </cell>
          <cell r="G15">
            <v>62037784.800000004</v>
          </cell>
          <cell r="H15">
            <v>63805876.93</v>
          </cell>
          <cell r="I15">
            <v>63069365.68</v>
          </cell>
          <cell r="J15">
            <v>0</v>
          </cell>
          <cell r="K15">
            <v>0</v>
          </cell>
          <cell r="L15">
            <v>0</v>
          </cell>
          <cell r="M15">
            <v>0</v>
          </cell>
          <cell r="N15">
            <v>518901629.43000007</v>
          </cell>
        </row>
        <row r="16">
          <cell r="A16" t="str">
            <v>Commercial</v>
          </cell>
          <cell r="B16">
            <v>112537106.34</v>
          </cell>
          <cell r="C16">
            <v>117390938.31</v>
          </cell>
          <cell r="D16">
            <v>118642340.44</v>
          </cell>
          <cell r="E16">
            <v>113746762.10000001</v>
          </cell>
          <cell r="F16">
            <v>111548572.99000001</v>
          </cell>
          <cell r="G16">
            <v>99246591.129999995</v>
          </cell>
          <cell r="H16">
            <v>105194283.97</v>
          </cell>
          <cell r="I16">
            <v>94473877.620000005</v>
          </cell>
          <cell r="J16">
            <v>0</v>
          </cell>
          <cell r="K16">
            <v>0</v>
          </cell>
          <cell r="L16">
            <v>0</v>
          </cell>
          <cell r="M16">
            <v>0</v>
          </cell>
          <cell r="N16">
            <v>872780472.9000001</v>
          </cell>
        </row>
        <row r="17">
          <cell r="A17" t="str">
            <v>Industrial</v>
          </cell>
          <cell r="B17">
            <v>19856326.82</v>
          </cell>
          <cell r="C17">
            <v>17606269.349999998</v>
          </cell>
          <cell r="D17">
            <v>18212587.140000001</v>
          </cell>
          <cell r="E17">
            <v>20261550.32</v>
          </cell>
          <cell r="F17">
            <v>20504283.219999999</v>
          </cell>
          <cell r="G17">
            <v>16581300</v>
          </cell>
          <cell r="H17">
            <v>15564889.960000001</v>
          </cell>
          <cell r="I17">
            <v>17942794.870000001</v>
          </cell>
          <cell r="J17">
            <v>0</v>
          </cell>
          <cell r="K17">
            <v>0</v>
          </cell>
          <cell r="L17">
            <v>0</v>
          </cell>
          <cell r="M17">
            <v>0</v>
          </cell>
          <cell r="N17">
            <v>146530001.68000001</v>
          </cell>
        </row>
        <row r="18">
          <cell r="A18" t="str">
            <v>Street Lighting</v>
          </cell>
          <cell r="B18">
            <v>1542520.39</v>
          </cell>
          <cell r="C18">
            <v>1542257.65</v>
          </cell>
          <cell r="D18">
            <v>1539046.69</v>
          </cell>
          <cell r="E18">
            <v>442153.29000000004</v>
          </cell>
          <cell r="F18">
            <v>2636927.83</v>
          </cell>
          <cell r="G18">
            <v>1537548.02</v>
          </cell>
          <cell r="H18">
            <v>1538830.95</v>
          </cell>
          <cell r="I18">
            <v>1539598.54</v>
          </cell>
          <cell r="J18">
            <v>0</v>
          </cell>
          <cell r="K18">
            <v>0</v>
          </cell>
          <cell r="L18">
            <v>0</v>
          </cell>
          <cell r="M18">
            <v>0</v>
          </cell>
          <cell r="N18">
            <v>12318883.359999999</v>
          </cell>
        </row>
        <row r="19">
          <cell r="A19" t="str">
            <v>Intradepartmental</v>
          </cell>
          <cell r="B19">
            <v>1439663.26</v>
          </cell>
          <cell r="C19">
            <v>1424764.26</v>
          </cell>
          <cell r="D19">
            <v>1498953.52</v>
          </cell>
          <cell r="E19">
            <v>1396084.27</v>
          </cell>
          <cell r="F19">
            <v>1310594.6400000001</v>
          </cell>
          <cell r="G19">
            <v>1240985.3400000001</v>
          </cell>
          <cell r="H19">
            <v>1221816.3799999999</v>
          </cell>
          <cell r="I19">
            <v>1194447.3599999999</v>
          </cell>
          <cell r="J19">
            <v>0</v>
          </cell>
          <cell r="K19">
            <v>0</v>
          </cell>
          <cell r="L19">
            <v>0</v>
          </cell>
          <cell r="M19">
            <v>0</v>
          </cell>
          <cell r="N19">
            <v>10727309.030000001</v>
          </cell>
        </row>
        <row r="20">
          <cell r="A20" t="str">
            <v>Ultimate Customers</v>
          </cell>
          <cell r="B20">
            <v>193491418.78999999</v>
          </cell>
          <cell r="C20">
            <v>209454629.57000002</v>
          </cell>
          <cell r="D20">
            <v>212998629.90000001</v>
          </cell>
          <cell r="E20">
            <v>204911866.98000002</v>
          </cell>
          <cell r="F20">
            <v>194211759.61000001</v>
          </cell>
          <cell r="G20">
            <v>180644209.28999996</v>
          </cell>
          <cell r="H20">
            <v>187325698.19</v>
          </cell>
          <cell r="I20">
            <v>178220084.07000002</v>
          </cell>
          <cell r="J20">
            <v>0</v>
          </cell>
          <cell r="K20">
            <v>0</v>
          </cell>
          <cell r="L20">
            <v>0</v>
          </cell>
          <cell r="M20">
            <v>0</v>
          </cell>
          <cell r="N20">
            <v>1561258296.4000001</v>
          </cell>
        </row>
        <row r="22">
          <cell r="A22" t="str">
            <v>ECAF Revenue</v>
          </cell>
        </row>
        <row r="23">
          <cell r="A23" t="str">
            <v>Residential</v>
          </cell>
          <cell r="B23">
            <v>16801313.210000001</v>
          </cell>
          <cell r="C23">
            <v>20621170.32</v>
          </cell>
          <cell r="D23">
            <v>21050020.050000001</v>
          </cell>
          <cell r="E23">
            <v>19928158.740000002</v>
          </cell>
          <cell r="F23">
            <v>16819322.870000001</v>
          </cell>
          <cell r="G23">
            <v>17936555.560000002</v>
          </cell>
          <cell r="H23">
            <v>18396236.25</v>
          </cell>
          <cell r="I23">
            <v>18307213.289999999</v>
          </cell>
          <cell r="J23">
            <v>0</v>
          </cell>
          <cell r="K23">
            <v>0</v>
          </cell>
          <cell r="L23">
            <v>0</v>
          </cell>
          <cell r="M23">
            <v>0</v>
          </cell>
          <cell r="N23">
            <v>149859990.28999999</v>
          </cell>
        </row>
        <row r="24">
          <cell r="A24" t="str">
            <v>Commercial</v>
          </cell>
          <cell r="B24">
            <v>34182144.170000002</v>
          </cell>
          <cell r="C24">
            <v>35776171.779999994</v>
          </cell>
          <cell r="D24">
            <v>36098414.600000001</v>
          </cell>
          <cell r="E24">
            <v>34509434.82</v>
          </cell>
          <cell r="F24">
            <v>34009331.469999999</v>
          </cell>
          <cell r="G24">
            <v>30729287.240000002</v>
          </cell>
          <cell r="H24">
            <v>32880302.43</v>
          </cell>
          <cell r="I24">
            <v>28683670.969999999</v>
          </cell>
          <cell r="J24">
            <v>0</v>
          </cell>
          <cell r="K24">
            <v>0</v>
          </cell>
          <cell r="L24">
            <v>0</v>
          </cell>
          <cell r="M24">
            <v>0</v>
          </cell>
          <cell r="N24">
            <v>266868757.47999999</v>
          </cell>
        </row>
        <row r="25">
          <cell r="A25" t="str">
            <v>Industrial</v>
          </cell>
          <cell r="B25">
            <v>4753879.9399999995</v>
          </cell>
          <cell r="C25">
            <v>4769958.6499999994</v>
          </cell>
          <cell r="D25">
            <v>4539639.8099999996</v>
          </cell>
          <cell r="E25">
            <v>4999169.83</v>
          </cell>
          <cell r="F25">
            <v>4550791.5199999996</v>
          </cell>
          <cell r="G25">
            <v>4277039.46</v>
          </cell>
          <cell r="H25">
            <v>4102161.75</v>
          </cell>
          <cell r="I25">
            <v>4445630.6899999995</v>
          </cell>
          <cell r="J25">
            <v>0</v>
          </cell>
          <cell r="K25">
            <v>0</v>
          </cell>
          <cell r="L25">
            <v>0</v>
          </cell>
          <cell r="M25">
            <v>0</v>
          </cell>
          <cell r="N25">
            <v>36438271.649999999</v>
          </cell>
        </row>
        <row r="26">
          <cell r="A26" t="str">
            <v>Street Lighting</v>
          </cell>
          <cell r="B26">
            <v>526922.89</v>
          </cell>
          <cell r="C26">
            <v>527069.11</v>
          </cell>
          <cell r="D26">
            <v>525861.18000000005</v>
          </cell>
          <cell r="E26">
            <v>138762.63</v>
          </cell>
          <cell r="F26">
            <v>913660.23</v>
          </cell>
          <cell r="G26">
            <v>525493.70000000007</v>
          </cell>
          <cell r="H26">
            <v>525911.52</v>
          </cell>
          <cell r="I26">
            <v>541469.47</v>
          </cell>
          <cell r="J26">
            <v>0</v>
          </cell>
          <cell r="K26">
            <v>0</v>
          </cell>
          <cell r="L26">
            <v>0</v>
          </cell>
          <cell r="M26">
            <v>0</v>
          </cell>
          <cell r="N26">
            <v>4225150.7300000004</v>
          </cell>
        </row>
        <row r="27">
          <cell r="A27" t="str">
            <v>Intradepartmental</v>
          </cell>
          <cell r="B27">
            <v>477871.61</v>
          </cell>
          <cell r="C27">
            <v>468065.73</v>
          </cell>
          <cell r="D27">
            <v>499221.13</v>
          </cell>
          <cell r="E27">
            <v>452518.36</v>
          </cell>
          <cell r="F27">
            <v>422754.29</v>
          </cell>
          <cell r="G27">
            <v>410785.47</v>
          </cell>
          <cell r="H27">
            <v>390441.95999999996</v>
          </cell>
          <cell r="I27">
            <v>406881.13</v>
          </cell>
          <cell r="J27">
            <v>0</v>
          </cell>
          <cell r="K27">
            <v>0</v>
          </cell>
          <cell r="L27">
            <v>0</v>
          </cell>
          <cell r="M27">
            <v>0</v>
          </cell>
          <cell r="N27">
            <v>3528539.6799999997</v>
          </cell>
        </row>
        <row r="28">
          <cell r="A28" t="str">
            <v>Ultimate Customers</v>
          </cell>
          <cell r="B28">
            <v>56742131.82</v>
          </cell>
          <cell r="C28">
            <v>62162435.589999996</v>
          </cell>
          <cell r="D28">
            <v>62713156.770000003</v>
          </cell>
          <cell r="E28">
            <v>60028044.379999995</v>
          </cell>
          <cell r="F28">
            <v>56715860.38000001</v>
          </cell>
          <cell r="G28">
            <v>53879161.430000007</v>
          </cell>
          <cell r="H28">
            <v>56295053.910000004</v>
          </cell>
          <cell r="I28">
            <v>52384865.54999999</v>
          </cell>
          <cell r="J28">
            <v>0</v>
          </cell>
          <cell r="K28">
            <v>0</v>
          </cell>
          <cell r="L28">
            <v>0</v>
          </cell>
          <cell r="M28">
            <v>0</v>
          </cell>
          <cell r="N28">
            <v>460920709.82999998</v>
          </cell>
        </row>
        <row r="30">
          <cell r="A30" t="str">
            <v>ECA-Base Rates</v>
          </cell>
        </row>
        <row r="31">
          <cell r="A31" t="str">
            <v>Residential</v>
          </cell>
          <cell r="B31">
            <v>11428939.16</v>
          </cell>
          <cell r="C31">
            <v>14028031.66</v>
          </cell>
          <cell r="D31">
            <v>14318968.140000001</v>
          </cell>
          <cell r="E31">
            <v>13556417.18</v>
          </cell>
          <cell r="F31">
            <v>11441594.859999999</v>
          </cell>
          <cell r="G31">
            <v>12201408.359999999</v>
          </cell>
          <cell r="H31">
            <v>12511811.57</v>
          </cell>
          <cell r="I31">
            <v>12394445.98</v>
          </cell>
          <cell r="J31">
            <v>0</v>
          </cell>
          <cell r="K31">
            <v>0</v>
          </cell>
          <cell r="L31">
            <v>0</v>
          </cell>
          <cell r="M31">
            <v>0</v>
          </cell>
          <cell r="N31">
            <v>101881616.91000001</v>
          </cell>
        </row>
        <row r="32">
          <cell r="A32" t="str">
            <v>Commercial</v>
          </cell>
          <cell r="B32">
            <v>21968915.98</v>
          </cell>
          <cell r="C32">
            <v>24407830.859999999</v>
          </cell>
          <cell r="D32">
            <v>24648948.420000002</v>
          </cell>
          <cell r="E32">
            <v>23538160.879999999</v>
          </cell>
          <cell r="F32">
            <v>23203876.940000001</v>
          </cell>
          <cell r="G32">
            <v>20901791.640000001</v>
          </cell>
          <cell r="H32">
            <v>23137242.059999999</v>
          </cell>
          <cell r="I32">
            <v>18807650.48</v>
          </cell>
          <cell r="J32">
            <v>0</v>
          </cell>
          <cell r="K32">
            <v>0</v>
          </cell>
          <cell r="L32">
            <v>0</v>
          </cell>
          <cell r="M32">
            <v>0</v>
          </cell>
          <cell r="N32">
            <v>180614417.25999999</v>
          </cell>
        </row>
        <row r="33">
          <cell r="A33" t="str">
            <v>Industrial</v>
          </cell>
          <cell r="B33">
            <v>4741243.0599999996</v>
          </cell>
          <cell r="C33">
            <v>4039248.36</v>
          </cell>
          <cell r="D33">
            <v>4199678.18</v>
          </cell>
          <cell r="E33">
            <v>4583992.24</v>
          </cell>
          <cell r="F33">
            <v>4847022.82</v>
          </cell>
          <cell r="G33">
            <v>3947280.08</v>
          </cell>
          <cell r="H33">
            <v>3717999.5</v>
          </cell>
          <cell r="I33">
            <v>5408222.9800000004</v>
          </cell>
          <cell r="J33">
            <v>0</v>
          </cell>
          <cell r="K33">
            <v>0</v>
          </cell>
          <cell r="L33">
            <v>0</v>
          </cell>
          <cell r="M33">
            <v>0</v>
          </cell>
          <cell r="N33">
            <v>35484687.219999999</v>
          </cell>
        </row>
        <row r="34">
          <cell r="A34" t="str">
            <v>Street Lighting</v>
          </cell>
          <cell r="B34">
            <v>487620.32</v>
          </cell>
          <cell r="C34">
            <v>484922.66</v>
          </cell>
          <cell r="D34">
            <v>483867.4</v>
          </cell>
          <cell r="E34">
            <v>208621.22</v>
          </cell>
          <cell r="F34">
            <v>762759.22</v>
          </cell>
          <cell r="G34">
            <v>487094.54</v>
          </cell>
          <cell r="H34">
            <v>487456</v>
          </cell>
          <cell r="I34">
            <v>484231.66</v>
          </cell>
          <cell r="J34">
            <v>0</v>
          </cell>
          <cell r="K34">
            <v>0</v>
          </cell>
          <cell r="L34">
            <v>0</v>
          </cell>
          <cell r="M34">
            <v>0</v>
          </cell>
          <cell r="N34">
            <v>3886573.02</v>
          </cell>
        </row>
        <row r="35">
          <cell r="A35" t="str">
            <v>Intradepartmental</v>
          </cell>
          <cell r="B35">
            <v>325870.88</v>
          </cell>
          <cell r="C35">
            <v>319171.38</v>
          </cell>
          <cell r="D35">
            <v>340459.16</v>
          </cell>
          <cell r="E35">
            <v>308633.46000000002</v>
          </cell>
          <cell r="F35">
            <v>288979.5</v>
          </cell>
          <cell r="G35">
            <v>278975.14</v>
          </cell>
          <cell r="H35">
            <v>269933.48</v>
          </cell>
          <cell r="I35">
            <v>262263.44</v>
          </cell>
          <cell r="J35">
            <v>0</v>
          </cell>
          <cell r="K35">
            <v>0</v>
          </cell>
          <cell r="L35">
            <v>0</v>
          </cell>
          <cell r="M35">
            <v>0</v>
          </cell>
          <cell r="N35">
            <v>2394286.44</v>
          </cell>
        </row>
        <row r="36">
          <cell r="A36" t="str">
            <v>Ultimate Customers</v>
          </cell>
          <cell r="B36">
            <v>38952589.400000006</v>
          </cell>
          <cell r="C36">
            <v>43279204.919999994</v>
          </cell>
          <cell r="D36">
            <v>43991921.299999997</v>
          </cell>
          <cell r="E36">
            <v>42195824.980000004</v>
          </cell>
          <cell r="F36">
            <v>40544233.339999996</v>
          </cell>
          <cell r="G36">
            <v>37816549.759999998</v>
          </cell>
          <cell r="H36">
            <v>40124442.609999992</v>
          </cell>
          <cell r="I36">
            <v>37356814.539999992</v>
          </cell>
          <cell r="J36">
            <v>0</v>
          </cell>
          <cell r="K36">
            <v>0</v>
          </cell>
          <cell r="L36">
            <v>0</v>
          </cell>
          <cell r="M36">
            <v>0</v>
          </cell>
          <cell r="N36">
            <v>324261580.84999996</v>
          </cell>
        </row>
        <row r="38">
          <cell r="A38" t="str">
            <v>Base Rate Revenue</v>
          </cell>
        </row>
        <row r="39">
          <cell r="A39" t="str">
            <v>Residential</v>
          </cell>
          <cell r="B39">
            <v>29885549.610000003</v>
          </cell>
          <cell r="C39">
            <v>36841198.019999996</v>
          </cell>
          <cell r="D39">
            <v>37736713.920000002</v>
          </cell>
          <cell r="E39">
            <v>35580741.079999998</v>
          </cell>
          <cell r="F39">
            <v>29950463.200000003</v>
          </cell>
          <cell r="G39">
            <v>31899820.880000003</v>
          </cell>
          <cell r="H39">
            <v>32897829.109999999</v>
          </cell>
          <cell r="I39">
            <v>32367706.41</v>
          </cell>
          <cell r="J39">
            <v>0</v>
          </cell>
          <cell r="K39">
            <v>0</v>
          </cell>
          <cell r="L39">
            <v>0</v>
          </cell>
          <cell r="M39">
            <v>0</v>
          </cell>
          <cell r="N39">
            <v>267160022.22999999</v>
          </cell>
        </row>
        <row r="40">
          <cell r="A40" t="str">
            <v>Commercial</v>
          </cell>
          <cell r="B40">
            <v>56386046.189999998</v>
          </cell>
          <cell r="C40">
            <v>57206935.670000002</v>
          </cell>
          <cell r="D40">
            <v>57894977.420000002</v>
          </cell>
          <cell r="E40">
            <v>55699166.400000006</v>
          </cell>
          <cell r="F40">
            <v>54335364.580000013</v>
          </cell>
          <cell r="G40">
            <v>47615512.249999985</v>
          </cell>
          <cell r="H40">
            <v>49176739.479999989</v>
          </cell>
          <cell r="I40">
            <v>46982556.170000002</v>
          </cell>
          <cell r="J40">
            <v>0</v>
          </cell>
          <cell r="K40">
            <v>0</v>
          </cell>
          <cell r="L40">
            <v>0</v>
          </cell>
          <cell r="M40">
            <v>0</v>
          </cell>
          <cell r="N40">
            <v>425297298.16000003</v>
          </cell>
        </row>
        <row r="41">
          <cell r="A41" t="str">
            <v>Industrial</v>
          </cell>
          <cell r="B41">
            <v>10361203.82</v>
          </cell>
          <cell r="C41">
            <v>8797062.3399999999</v>
          </cell>
          <cell r="D41">
            <v>9473269.1500000022</v>
          </cell>
          <cell r="E41">
            <v>10678388.25</v>
          </cell>
          <cell r="F41">
            <v>11106468.879999999</v>
          </cell>
          <cell r="G41">
            <v>8356980.459999999</v>
          </cell>
          <cell r="H41">
            <v>7744728.7100000009</v>
          </cell>
          <cell r="I41">
            <v>8088941.2000000011</v>
          </cell>
          <cell r="J41">
            <v>0</v>
          </cell>
          <cell r="K41">
            <v>0</v>
          </cell>
          <cell r="L41">
            <v>0</v>
          </cell>
          <cell r="M41">
            <v>0</v>
          </cell>
          <cell r="N41">
            <v>74607042.810000002</v>
          </cell>
        </row>
        <row r="42">
          <cell r="A42" t="str">
            <v>Street Lighting</v>
          </cell>
          <cell r="B42">
            <v>527977.17999999993</v>
          </cell>
          <cell r="C42">
            <v>530265.87999999989</v>
          </cell>
          <cell r="D42">
            <v>529318.10999999987</v>
          </cell>
          <cell r="E42">
            <v>94769.440000000031</v>
          </cell>
          <cell r="F42">
            <v>960508.38000000012</v>
          </cell>
          <cell r="G42">
            <v>524959.78</v>
          </cell>
          <cell r="H42">
            <v>525463.42999999993</v>
          </cell>
          <cell r="I42">
            <v>513897.41000000009</v>
          </cell>
          <cell r="J42">
            <v>0</v>
          </cell>
          <cell r="K42">
            <v>0</v>
          </cell>
          <cell r="L42">
            <v>0</v>
          </cell>
          <cell r="M42">
            <v>0</v>
          </cell>
          <cell r="N42">
            <v>4207159.6099999994</v>
          </cell>
        </row>
        <row r="43">
          <cell r="A43" t="str">
            <v>Intradepartmental</v>
          </cell>
          <cell r="B43">
            <v>635920.77</v>
          </cell>
          <cell r="C43">
            <v>637527.15</v>
          </cell>
          <cell r="D43">
            <v>659273.23</v>
          </cell>
          <cell r="E43">
            <v>634932.44999999995</v>
          </cell>
          <cell r="F43">
            <v>598860.85000000009</v>
          </cell>
          <cell r="G43">
            <v>551224.7300000001</v>
          </cell>
          <cell r="H43">
            <v>561440.93999999994</v>
          </cell>
          <cell r="I43">
            <v>525302.7899999998</v>
          </cell>
          <cell r="J43">
            <v>0</v>
          </cell>
          <cell r="K43">
            <v>0</v>
          </cell>
          <cell r="L43">
            <v>0</v>
          </cell>
          <cell r="M43">
            <v>0</v>
          </cell>
          <cell r="N43">
            <v>4804482.9099999992</v>
          </cell>
        </row>
        <row r="44">
          <cell r="A44" t="str">
            <v>Ultimate Customers</v>
          </cell>
          <cell r="B44">
            <v>97796697.570000008</v>
          </cell>
          <cell r="C44">
            <v>104012989.06</v>
          </cell>
          <cell r="D44">
            <v>106293551.83000001</v>
          </cell>
          <cell r="E44">
            <v>102687997.62</v>
          </cell>
          <cell r="F44">
            <v>96951665.890000001</v>
          </cell>
          <cell r="G44">
            <v>88948498.099999994</v>
          </cell>
          <cell r="H44">
            <v>90906201.669999987</v>
          </cell>
          <cell r="I44">
            <v>88478403.980000004</v>
          </cell>
          <cell r="J44">
            <v>0</v>
          </cell>
          <cell r="K44">
            <v>0</v>
          </cell>
          <cell r="L44">
            <v>0</v>
          </cell>
          <cell r="M44">
            <v>0</v>
          </cell>
          <cell r="N44">
            <v>776076005.72000003</v>
          </cell>
        </row>
        <row r="46">
          <cell r="A46" t="str">
            <v>Other Electric Utilities</v>
          </cell>
        </row>
        <row r="47">
          <cell r="A47" t="str">
            <v xml:space="preserve">  Consumption</v>
          </cell>
          <cell r="B47">
            <v>216235000</v>
          </cell>
          <cell r="C47">
            <v>128604000</v>
          </cell>
          <cell r="D47">
            <v>84000000</v>
          </cell>
          <cell r="E47">
            <v>72530000</v>
          </cell>
          <cell r="F47">
            <v>111447000</v>
          </cell>
          <cell r="G47">
            <v>163903000</v>
          </cell>
          <cell r="H47">
            <v>50295000</v>
          </cell>
          <cell r="I47">
            <v>84465000</v>
          </cell>
          <cell r="J47">
            <v>0</v>
          </cell>
          <cell r="K47">
            <v>0</v>
          </cell>
          <cell r="L47">
            <v>0</v>
          </cell>
          <cell r="M47">
            <v>0</v>
          </cell>
          <cell r="N47">
            <v>911479000</v>
          </cell>
        </row>
        <row r="49">
          <cell r="A49" t="str">
            <v xml:space="preserve">  Energy Sales</v>
          </cell>
          <cell r="B49">
            <v>13551541.720000001</v>
          </cell>
          <cell r="C49">
            <v>6512585.29</v>
          </cell>
          <cell r="D49">
            <v>4380850.21</v>
          </cell>
          <cell r="E49">
            <v>2892162.03</v>
          </cell>
          <cell r="F49">
            <v>3337508.77</v>
          </cell>
          <cell r="G49">
            <v>4889603.6399999997</v>
          </cell>
          <cell r="H49">
            <v>2845241.08</v>
          </cell>
          <cell r="I49">
            <v>2616664.7999999998</v>
          </cell>
          <cell r="J49">
            <v>0</v>
          </cell>
          <cell r="K49">
            <v>0</v>
          </cell>
          <cell r="L49">
            <v>0</v>
          </cell>
          <cell r="M49">
            <v>0</v>
          </cell>
          <cell r="N49">
            <v>41026157.539999999</v>
          </cell>
        </row>
        <row r="50">
          <cell r="A50" t="str">
            <v xml:space="preserve">  Capacity Sales</v>
          </cell>
          <cell r="B50">
            <v>742960</v>
          </cell>
          <cell r="C50">
            <v>604410</v>
          </cell>
          <cell r="D50">
            <v>651058</v>
          </cell>
          <cell r="E50">
            <v>102116.25</v>
          </cell>
          <cell r="F50">
            <v>94752.5</v>
          </cell>
          <cell r="G50">
            <v>169410</v>
          </cell>
          <cell r="H50">
            <v>213171</v>
          </cell>
          <cell r="I50">
            <v>163053.5</v>
          </cell>
          <cell r="J50">
            <v>0</v>
          </cell>
          <cell r="K50">
            <v>0</v>
          </cell>
          <cell r="L50">
            <v>0</v>
          </cell>
          <cell r="M50">
            <v>0</v>
          </cell>
          <cell r="N50">
            <v>2740931.25</v>
          </cell>
        </row>
        <row r="51">
          <cell r="A51" t="str">
            <v xml:space="preserve">  Total Revenue</v>
          </cell>
          <cell r="B51">
            <v>14294501.720000001</v>
          </cell>
          <cell r="C51">
            <v>7116995.29</v>
          </cell>
          <cell r="D51">
            <v>5031908.21</v>
          </cell>
          <cell r="E51">
            <v>2994278.28</v>
          </cell>
          <cell r="F51">
            <v>3432261.27</v>
          </cell>
          <cell r="G51">
            <v>5059013.6399999997</v>
          </cell>
          <cell r="H51">
            <v>3058412.08</v>
          </cell>
          <cell r="I51">
            <v>2779718.3</v>
          </cell>
          <cell r="J51">
            <v>0</v>
          </cell>
          <cell r="K51">
            <v>0</v>
          </cell>
          <cell r="L51">
            <v>0</v>
          </cell>
          <cell r="M51">
            <v>0</v>
          </cell>
          <cell r="N51">
            <v>43767088.789999999</v>
          </cell>
        </row>
        <row r="53">
          <cell r="A53" t="str">
            <v>Total Consumption</v>
          </cell>
          <cell r="B53">
            <v>2163864470</v>
          </cell>
          <cell r="C53">
            <v>2292564246</v>
          </cell>
          <cell r="D53">
            <v>2283596065</v>
          </cell>
          <cell r="E53">
            <v>2182321249</v>
          </cell>
          <cell r="F53">
            <v>2138658667</v>
          </cell>
          <cell r="G53">
            <v>2054730488</v>
          </cell>
          <cell r="H53">
            <v>2056517130.3899999</v>
          </cell>
          <cell r="I53">
            <v>1952305727</v>
          </cell>
          <cell r="J53">
            <v>0</v>
          </cell>
          <cell r="K53">
            <v>0</v>
          </cell>
          <cell r="L53">
            <v>0</v>
          </cell>
          <cell r="M53">
            <v>0</v>
          </cell>
          <cell r="N53">
            <v>17124558042.389999</v>
          </cell>
        </row>
        <row r="54">
          <cell r="A54" t="str">
            <v>Total Sales Revenue</v>
          </cell>
          <cell r="B54">
            <v>207785920.50999999</v>
          </cell>
          <cell r="C54">
            <v>216571624.86000001</v>
          </cell>
          <cell r="D54">
            <v>218030538.11000001</v>
          </cell>
          <cell r="E54">
            <v>207906145.26000002</v>
          </cell>
          <cell r="F54">
            <v>197644020.88000003</v>
          </cell>
          <cell r="G54">
            <v>185703222.92999995</v>
          </cell>
          <cell r="H54">
            <v>190384110.27000001</v>
          </cell>
          <cell r="I54">
            <v>180999802.37000003</v>
          </cell>
          <cell r="J54">
            <v>0</v>
          </cell>
          <cell r="K54">
            <v>0</v>
          </cell>
          <cell r="L54">
            <v>0</v>
          </cell>
          <cell r="M54">
            <v>0</v>
          </cell>
          <cell r="N54">
            <v>1605025385.1900001</v>
          </cell>
        </row>
        <row r="56">
          <cell r="A56" t="str">
            <v>Purpose of Enterprise /Miscellaneous Revenue</v>
          </cell>
        </row>
        <row r="57">
          <cell r="A57" t="str">
            <v xml:space="preserve">   Consumption</v>
          </cell>
          <cell r="B57">
            <v>16280645</v>
          </cell>
          <cell r="C57">
            <v>14484167</v>
          </cell>
          <cell r="D57">
            <v>14459597</v>
          </cell>
          <cell r="E57">
            <v>-45923644</v>
          </cell>
          <cell r="F57">
            <v>28165317</v>
          </cell>
          <cell r="G57">
            <v>10747912</v>
          </cell>
          <cell r="H57">
            <v>11229264</v>
          </cell>
          <cell r="I57">
            <v>10050454</v>
          </cell>
          <cell r="J57">
            <v>0</v>
          </cell>
          <cell r="K57">
            <v>0</v>
          </cell>
          <cell r="L57">
            <v>0</v>
          </cell>
          <cell r="M57">
            <v>0</v>
          </cell>
          <cell r="N57">
            <v>59493712</v>
          </cell>
        </row>
        <row r="58">
          <cell r="A58" t="str">
            <v xml:space="preserve">   Revenue</v>
          </cell>
          <cell r="B58">
            <v>67399.789999999994</v>
          </cell>
          <cell r="C58">
            <v>2404.4499999999998</v>
          </cell>
          <cell r="D58">
            <v>140089.24</v>
          </cell>
          <cell r="E58">
            <v>354859.45</v>
          </cell>
          <cell r="F58">
            <v>43724.3</v>
          </cell>
          <cell r="G58">
            <v>78396.45</v>
          </cell>
          <cell r="H58">
            <v>722817.55</v>
          </cell>
          <cell r="I58">
            <v>1594266.39</v>
          </cell>
          <cell r="J58">
            <v>0</v>
          </cell>
          <cell r="K58">
            <v>0</v>
          </cell>
          <cell r="L58">
            <v>0</v>
          </cell>
          <cell r="M58">
            <v>0</v>
          </cell>
          <cell r="N58">
            <v>3003957.62</v>
          </cell>
        </row>
        <row r="63">
          <cell r="N63">
            <v>38058.373776967594</v>
          </cell>
        </row>
        <row r="83">
          <cell r="A83" t="str">
            <v>:prsPAGE1~g</v>
          </cell>
        </row>
        <row r="86">
          <cell r="A86" t="str">
            <v>:plp1qcopqrsQTR~g</v>
          </cell>
        </row>
      </sheetData>
      <sheetData sheetId="5" refreshError="1"/>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A826"/>
      <sheetName val="C&amp;E Report"/>
      <sheetName val="LA"/>
      <sheetName val="Owens"/>
      <sheetName val="LA&amp;Owens"/>
      <sheetName val="Aptmts"/>
      <sheetName val="DefCredit"/>
      <sheetName val="Sales"/>
    </sheetNames>
    <sheetDataSet>
      <sheetData sheetId="0" refreshError="1"/>
      <sheetData sheetId="1"/>
      <sheetData sheetId="2"/>
      <sheetData sheetId="3"/>
      <sheetData sheetId="4" refreshError="1">
        <row r="1">
          <cell r="A1" t="str">
            <v>Energy Services</v>
          </cell>
        </row>
        <row r="2">
          <cell r="A2" t="str">
            <v>C&amp;E Summary - Actual, Los Angeles &amp; Owens Valley</v>
          </cell>
        </row>
        <row r="3">
          <cell r="A3" t="str">
            <v>Fiscal Year 2002/2003</v>
          </cell>
        </row>
        <row r="5">
          <cell r="B5" t="str">
            <v>July 2002</v>
          </cell>
          <cell r="C5" t="str">
            <v>Aug. 2002</v>
          </cell>
          <cell r="D5" t="str">
            <v>Sept. 02</v>
          </cell>
          <cell r="E5" t="str">
            <v>Oct. 02</v>
          </cell>
          <cell r="F5" t="str">
            <v>Nov. 02</v>
          </cell>
          <cell r="G5" t="str">
            <v>Dec. 02</v>
          </cell>
          <cell r="H5" t="str">
            <v>Jan. 03</v>
          </cell>
          <cell r="I5" t="str">
            <v>Feb. 03</v>
          </cell>
          <cell r="J5" t="str">
            <v>Mar. 03</v>
          </cell>
          <cell r="K5" t="str">
            <v>Apr. 03</v>
          </cell>
          <cell r="L5" t="str">
            <v>May 03</v>
          </cell>
          <cell r="M5" t="str">
            <v>Jun 03</v>
          </cell>
          <cell r="N5" t="str">
            <v>YTD Total</v>
          </cell>
        </row>
        <row r="6">
          <cell r="A6" t="str">
            <v>Consumption</v>
          </cell>
        </row>
        <row r="7">
          <cell r="A7" t="str">
            <v>Residential</v>
          </cell>
          <cell r="B7">
            <v>531989839</v>
          </cell>
          <cell r="C7">
            <v>607163592</v>
          </cell>
          <cell r="D7">
            <v>602608723</v>
          </cell>
          <cell r="E7">
            <v>610355088</v>
          </cell>
          <cell r="F7">
            <v>527596917</v>
          </cell>
          <cell r="G7">
            <v>548766985</v>
          </cell>
          <cell r="H7">
            <v>580038790</v>
          </cell>
          <cell r="I7">
            <v>577453806</v>
          </cell>
          <cell r="J7">
            <v>494582011</v>
          </cell>
          <cell r="K7">
            <v>497501366</v>
          </cell>
          <cell r="L7">
            <v>467402497</v>
          </cell>
          <cell r="M7">
            <v>510778025</v>
          </cell>
          <cell r="N7">
            <v>6556237639</v>
          </cell>
        </row>
        <row r="8">
          <cell r="A8" t="str">
            <v>Commercial</v>
          </cell>
          <cell r="B8">
            <v>1216799408</v>
          </cell>
          <cell r="C8">
            <v>1058366285</v>
          </cell>
          <cell r="D8">
            <v>1125893470</v>
          </cell>
          <cell r="E8">
            <v>1165928186</v>
          </cell>
          <cell r="F8">
            <v>1063407657</v>
          </cell>
          <cell r="G8">
            <v>1142100552</v>
          </cell>
          <cell r="H8">
            <v>1030624040</v>
          </cell>
          <cell r="I8">
            <v>1046328544</v>
          </cell>
          <cell r="J8">
            <v>956741911</v>
          </cell>
          <cell r="K8">
            <v>1029616767</v>
          </cell>
          <cell r="L8">
            <v>1027073065</v>
          </cell>
          <cell r="M8">
            <v>1109126671</v>
          </cell>
          <cell r="N8">
            <v>12972006556</v>
          </cell>
        </row>
        <row r="9">
          <cell r="A9" t="str">
            <v>Industrial</v>
          </cell>
          <cell r="B9">
            <v>187118416</v>
          </cell>
          <cell r="C9">
            <v>224880057</v>
          </cell>
          <cell r="D9">
            <v>205187057</v>
          </cell>
          <cell r="E9">
            <v>218688287</v>
          </cell>
          <cell r="F9">
            <v>188847500</v>
          </cell>
          <cell r="G9">
            <v>199570819</v>
          </cell>
          <cell r="H9">
            <v>191606663</v>
          </cell>
          <cell r="I9">
            <v>212332506</v>
          </cell>
          <cell r="J9">
            <v>194809860</v>
          </cell>
          <cell r="K9">
            <v>194768711</v>
          </cell>
          <cell r="L9">
            <v>163529332</v>
          </cell>
          <cell r="M9">
            <v>202817455</v>
          </cell>
          <cell r="N9">
            <v>2384156663</v>
          </cell>
        </row>
        <row r="10">
          <cell r="A10" t="str">
            <v>Street Lighting</v>
          </cell>
          <cell r="B10">
            <v>19755686</v>
          </cell>
          <cell r="C10">
            <v>19737572</v>
          </cell>
          <cell r="D10">
            <v>20291889</v>
          </cell>
          <cell r="E10">
            <v>19709044</v>
          </cell>
          <cell r="F10">
            <v>19820418</v>
          </cell>
          <cell r="G10">
            <v>9125747</v>
          </cell>
          <cell r="H10">
            <v>30322920</v>
          </cell>
          <cell r="I10">
            <v>19666607</v>
          </cell>
          <cell r="J10">
            <v>19590747</v>
          </cell>
          <cell r="K10">
            <v>19537059</v>
          </cell>
          <cell r="L10">
            <v>19430288</v>
          </cell>
          <cell r="M10">
            <v>19479123</v>
          </cell>
          <cell r="N10">
            <v>236467100</v>
          </cell>
        </row>
        <row r="11">
          <cell r="A11" t="str">
            <v>Intradepartmental</v>
          </cell>
          <cell r="B11">
            <v>15958250</v>
          </cell>
          <cell r="C11">
            <v>16631768</v>
          </cell>
          <cell r="D11">
            <v>18442192</v>
          </cell>
          <cell r="E11">
            <v>17318043</v>
          </cell>
          <cell r="F11">
            <v>14231602</v>
          </cell>
          <cell r="G11">
            <v>13594118</v>
          </cell>
          <cell r="H11">
            <v>11963648</v>
          </cell>
          <cell r="I11">
            <v>11332904</v>
          </cell>
          <cell r="J11">
            <v>7366451</v>
          </cell>
          <cell r="K11">
            <v>8301797</v>
          </cell>
          <cell r="L11">
            <v>8724017</v>
          </cell>
          <cell r="M11">
            <v>12856647</v>
          </cell>
          <cell r="N11">
            <v>156721437</v>
          </cell>
        </row>
        <row r="12">
          <cell r="A12" t="str">
            <v>Ultimate Customers</v>
          </cell>
          <cell r="B12">
            <v>1971621599</v>
          </cell>
          <cell r="C12">
            <v>1926779274</v>
          </cell>
          <cell r="D12">
            <v>1972423331</v>
          </cell>
          <cell r="E12">
            <v>2031998648</v>
          </cell>
          <cell r="F12">
            <v>1813904094</v>
          </cell>
          <cell r="G12">
            <v>1913158221</v>
          </cell>
          <cell r="H12">
            <v>1844556061</v>
          </cell>
          <cell r="I12">
            <v>1867114367</v>
          </cell>
          <cell r="J12">
            <v>1673090980</v>
          </cell>
          <cell r="K12">
            <v>1749725700</v>
          </cell>
          <cell r="L12">
            <v>1686159199</v>
          </cell>
          <cell r="M12">
            <v>1855057921</v>
          </cell>
          <cell r="N12">
            <v>22305589395</v>
          </cell>
        </row>
        <row r="14">
          <cell r="A14" t="str">
            <v>Total Revenue</v>
          </cell>
        </row>
        <row r="15">
          <cell r="A15" t="str">
            <v>Residential</v>
          </cell>
          <cell r="B15">
            <v>53656506.089999996</v>
          </cell>
          <cell r="C15">
            <v>61376868.399999999</v>
          </cell>
          <cell r="D15">
            <v>61002594.979999997</v>
          </cell>
          <cell r="E15">
            <v>61686981.560000002</v>
          </cell>
          <cell r="F15">
            <v>53203494.770000003</v>
          </cell>
          <cell r="G15">
            <v>55324818.700000003</v>
          </cell>
          <cell r="H15">
            <v>58640839.310000002</v>
          </cell>
          <cell r="I15">
            <v>58305599.159999996</v>
          </cell>
          <cell r="J15">
            <v>50322792.460000001</v>
          </cell>
          <cell r="K15">
            <v>50466828.630000003</v>
          </cell>
          <cell r="L15">
            <v>47453763.390000001</v>
          </cell>
          <cell r="M15">
            <v>51424365.739999995</v>
          </cell>
          <cell r="N15">
            <v>662865453.19000006</v>
          </cell>
        </row>
        <row r="16">
          <cell r="A16" t="str">
            <v>Commercial</v>
          </cell>
          <cell r="B16">
            <v>113583979.55</v>
          </cell>
          <cell r="C16">
            <v>108778608.28</v>
          </cell>
          <cell r="D16">
            <v>110980272.31999999</v>
          </cell>
          <cell r="E16">
            <v>113731409.27</v>
          </cell>
          <cell r="F16">
            <v>102871752.22</v>
          </cell>
          <cell r="G16">
            <v>103388114.74000001</v>
          </cell>
          <cell r="H16">
            <v>102606849.21000001</v>
          </cell>
          <cell r="I16">
            <v>100751628.64</v>
          </cell>
          <cell r="J16">
            <v>93480020.800000012</v>
          </cell>
          <cell r="K16">
            <v>97648049.370000005</v>
          </cell>
          <cell r="L16">
            <v>98706805.25</v>
          </cell>
          <cell r="M16">
            <v>104015240.03</v>
          </cell>
          <cell r="N16">
            <v>1250542729.6800001</v>
          </cell>
        </row>
        <row r="17">
          <cell r="A17" t="str">
            <v>Industrial</v>
          </cell>
          <cell r="B17">
            <v>17223650.5</v>
          </cell>
          <cell r="C17">
            <v>17459583.380000003</v>
          </cell>
          <cell r="D17">
            <v>16965475.860000003</v>
          </cell>
          <cell r="E17">
            <v>18718796.540000003</v>
          </cell>
          <cell r="F17">
            <v>15947293.91</v>
          </cell>
          <cell r="G17">
            <v>16259514.700000001</v>
          </cell>
          <cell r="H17">
            <v>16327136.529999999</v>
          </cell>
          <cell r="I17">
            <v>17641953.059999999</v>
          </cell>
          <cell r="J17">
            <v>16828758.27</v>
          </cell>
          <cell r="K17">
            <v>18495014.119999997</v>
          </cell>
          <cell r="L17">
            <v>14554959.039999999</v>
          </cell>
          <cell r="M17">
            <v>15664814.92</v>
          </cell>
          <cell r="N17">
            <v>202086950.83000001</v>
          </cell>
        </row>
        <row r="18">
          <cell r="A18" t="str">
            <v>Street Lighting</v>
          </cell>
          <cell r="B18">
            <v>1559677.8699999999</v>
          </cell>
          <cell r="C18">
            <v>1558612.26</v>
          </cell>
          <cell r="D18">
            <v>1614211.1300000001</v>
          </cell>
          <cell r="E18">
            <v>1555961.48</v>
          </cell>
          <cell r="F18">
            <v>1557156.53</v>
          </cell>
          <cell r="G18">
            <v>783286.01</v>
          </cell>
          <cell r="H18">
            <v>2330894.9900000002</v>
          </cell>
          <cell r="I18">
            <v>1552684.6199999999</v>
          </cell>
          <cell r="J18">
            <v>1546628.47</v>
          </cell>
          <cell r="K18">
            <v>1543474.67</v>
          </cell>
          <cell r="L18">
            <v>1535305.07</v>
          </cell>
          <cell r="M18">
            <v>1511460.07</v>
          </cell>
          <cell r="N18">
            <v>18649353.170000002</v>
          </cell>
        </row>
        <row r="19">
          <cell r="A19" t="str">
            <v>Intradepartmental</v>
          </cell>
          <cell r="B19">
            <v>1351999.1300000001</v>
          </cell>
          <cell r="C19">
            <v>1458686.7899999998</v>
          </cell>
          <cell r="D19">
            <v>1569410.6800000002</v>
          </cell>
          <cell r="E19">
            <v>1515777.93</v>
          </cell>
          <cell r="F19">
            <v>1294290.81</v>
          </cell>
          <cell r="G19">
            <v>1232362.45</v>
          </cell>
          <cell r="H19">
            <v>1106146.3500000001</v>
          </cell>
          <cell r="I19">
            <v>1053484.75</v>
          </cell>
          <cell r="J19">
            <v>767878.04999999993</v>
          </cell>
          <cell r="K19">
            <v>845791.53</v>
          </cell>
          <cell r="L19">
            <v>892583.83</v>
          </cell>
          <cell r="M19">
            <v>1197499.1200000001</v>
          </cell>
          <cell r="N19">
            <v>14285911.419999998</v>
          </cell>
        </row>
        <row r="20">
          <cell r="A20" t="str">
            <v>Ultimate Customers</v>
          </cell>
          <cell r="B20">
            <v>187375813.13999999</v>
          </cell>
          <cell r="C20">
            <v>190632359.10999998</v>
          </cell>
          <cell r="D20">
            <v>192131964.97000003</v>
          </cell>
          <cell r="E20">
            <v>197208926.78</v>
          </cell>
          <cell r="F20">
            <v>174873988.24000001</v>
          </cell>
          <cell r="G20">
            <v>176988096.60000002</v>
          </cell>
          <cell r="H20">
            <v>181011866.38999999</v>
          </cell>
          <cell r="I20">
            <v>179305350.23000002</v>
          </cell>
          <cell r="J20">
            <v>162946078.05000004</v>
          </cell>
          <cell r="K20">
            <v>168999158.32000002</v>
          </cell>
          <cell r="L20">
            <v>163143416.57999998</v>
          </cell>
          <cell r="M20">
            <v>173813379.88</v>
          </cell>
          <cell r="N20">
            <v>2148430398.29</v>
          </cell>
        </row>
        <row r="22">
          <cell r="A22" t="str">
            <v>ECAF Revenue</v>
          </cell>
        </row>
        <row r="23">
          <cell r="A23" t="str">
            <v>Residential</v>
          </cell>
          <cell r="B23">
            <v>15638815.98</v>
          </cell>
          <cell r="C23">
            <v>17849821.52</v>
          </cell>
          <cell r="D23">
            <v>17722986.049999997</v>
          </cell>
          <cell r="E23">
            <v>17943318.700000003</v>
          </cell>
          <cell r="F23">
            <v>15509627.430000002</v>
          </cell>
          <cell r="G23">
            <v>16132730.569999998</v>
          </cell>
          <cell r="H23">
            <v>17050153.780000001</v>
          </cell>
          <cell r="I23">
            <v>16975414.550000001</v>
          </cell>
          <cell r="J23">
            <v>14541517.98</v>
          </cell>
          <cell r="K23">
            <v>14623447.43</v>
          </cell>
          <cell r="L23">
            <v>13742165.15</v>
          </cell>
          <cell r="M23">
            <v>15017431.84</v>
          </cell>
          <cell r="N23">
            <v>192747430.98000002</v>
          </cell>
        </row>
        <row r="24">
          <cell r="A24" t="str">
            <v>Commercial</v>
          </cell>
          <cell r="B24">
            <v>34790443.299999997</v>
          </cell>
          <cell r="C24">
            <v>33030901.609999999</v>
          </cell>
          <cell r="D24">
            <v>33012159.190000001</v>
          </cell>
          <cell r="E24">
            <v>34187178.920000002</v>
          </cell>
          <cell r="F24">
            <v>31150781.689999998</v>
          </cell>
          <cell r="G24">
            <v>32488086.370000001</v>
          </cell>
          <cell r="H24">
            <v>31211348.689999998</v>
          </cell>
          <cell r="I24">
            <v>30681622.48</v>
          </cell>
          <cell r="J24">
            <v>28007569.57</v>
          </cell>
          <cell r="K24">
            <v>29066069.010000002</v>
          </cell>
          <cell r="L24">
            <v>30100124.34</v>
          </cell>
          <cell r="M24">
            <v>31518186.23</v>
          </cell>
          <cell r="N24">
            <v>379244471.39999998</v>
          </cell>
        </row>
        <row r="25">
          <cell r="A25" t="str">
            <v>Industrial</v>
          </cell>
          <cell r="B25">
            <v>4538312.54</v>
          </cell>
          <cell r="C25">
            <v>4779084.8100000005</v>
          </cell>
          <cell r="D25">
            <v>4509836.01</v>
          </cell>
          <cell r="E25">
            <v>4532238.76</v>
          </cell>
          <cell r="F25">
            <v>4389581.88</v>
          </cell>
          <cell r="G25">
            <v>4305099.1399999997</v>
          </cell>
          <cell r="H25">
            <v>4089930.72</v>
          </cell>
          <cell r="I25">
            <v>4148045.1399999997</v>
          </cell>
          <cell r="J25">
            <v>4110012.4200000004</v>
          </cell>
          <cell r="K25">
            <v>5647068.6499999994</v>
          </cell>
          <cell r="L25">
            <v>3346411.38</v>
          </cell>
          <cell r="M25">
            <v>4232255.68</v>
          </cell>
          <cell r="N25">
            <v>52627877.130000003</v>
          </cell>
        </row>
        <row r="26">
          <cell r="A26" t="str">
            <v>Street Lighting</v>
          </cell>
          <cell r="B26">
            <v>533834.69000000006</v>
          </cell>
          <cell r="C26">
            <v>533307.61</v>
          </cell>
          <cell r="D26">
            <v>549615.54999999993</v>
          </cell>
          <cell r="E26">
            <v>532494.74</v>
          </cell>
          <cell r="F26">
            <v>532956.4</v>
          </cell>
          <cell r="G26">
            <v>252425.56000000003</v>
          </cell>
          <cell r="H26">
            <v>813388.57000000007</v>
          </cell>
          <cell r="I26">
            <v>531221.21</v>
          </cell>
          <cell r="J26">
            <v>528995.62</v>
          </cell>
          <cell r="K26">
            <v>527442.72</v>
          </cell>
          <cell r="L26">
            <v>524223.36</v>
          </cell>
          <cell r="M26">
            <v>525656.67000000004</v>
          </cell>
          <cell r="N26">
            <v>6385562.7000000002</v>
          </cell>
        </row>
        <row r="27">
          <cell r="A27" t="str">
            <v>Intradepartmental</v>
          </cell>
          <cell r="B27">
            <v>460926.15</v>
          </cell>
          <cell r="C27">
            <v>487892.96</v>
          </cell>
          <cell r="D27">
            <v>541084.18999999994</v>
          </cell>
          <cell r="E27">
            <v>507938.91</v>
          </cell>
          <cell r="F27">
            <v>416859.61</v>
          </cell>
          <cell r="G27">
            <v>396824.75</v>
          </cell>
          <cell r="H27">
            <v>350346.94999999995</v>
          </cell>
          <cell r="I27">
            <v>332106.32</v>
          </cell>
          <cell r="J27">
            <v>215499.7</v>
          </cell>
          <cell r="K27">
            <v>242949.51</v>
          </cell>
          <cell r="L27">
            <v>255331.02000000002</v>
          </cell>
          <cell r="M27">
            <v>376742.14</v>
          </cell>
          <cell r="N27">
            <v>4584502.21</v>
          </cell>
        </row>
        <row r="28">
          <cell r="A28" t="str">
            <v>Ultimate Customers</v>
          </cell>
          <cell r="B28">
            <v>55962332.659999996</v>
          </cell>
          <cell r="C28">
            <v>56681008.509999998</v>
          </cell>
          <cell r="D28">
            <v>56335680.989999995</v>
          </cell>
          <cell r="E28">
            <v>57703170.030000001</v>
          </cell>
          <cell r="F28">
            <v>51999807.010000005</v>
          </cell>
          <cell r="G28">
            <v>53575166.389999993</v>
          </cell>
          <cell r="H28">
            <v>53515168.710000001</v>
          </cell>
          <cell r="I28">
            <v>52668409.699999996</v>
          </cell>
          <cell r="J28">
            <v>47403595.289999999</v>
          </cell>
          <cell r="K28">
            <v>50106977.32</v>
          </cell>
          <cell r="L28">
            <v>47968255.249999993</v>
          </cell>
          <cell r="M28">
            <v>51670272.559999995</v>
          </cell>
          <cell r="N28">
            <v>635589844.42000008</v>
          </cell>
        </row>
        <row r="30">
          <cell r="A30" t="str">
            <v>ECA-Base Rates</v>
          </cell>
        </row>
        <row r="31">
          <cell r="A31" t="str">
            <v>Residential</v>
          </cell>
          <cell r="B31">
            <v>10639796.779999999</v>
          </cell>
          <cell r="C31">
            <v>12143271.84</v>
          </cell>
          <cell r="D31">
            <v>12052174.460000001</v>
          </cell>
          <cell r="E31">
            <v>12207101.76</v>
          </cell>
          <cell r="F31">
            <v>10551938.34</v>
          </cell>
          <cell r="G31">
            <v>10975339.699999999</v>
          </cell>
          <cell r="H31">
            <v>11600775.800000001</v>
          </cell>
          <cell r="I31">
            <v>11549076.119999999</v>
          </cell>
          <cell r="J31">
            <v>9891640.2200000007</v>
          </cell>
          <cell r="K31">
            <v>9950027.3200000003</v>
          </cell>
          <cell r="L31">
            <v>9348049.9399999995</v>
          </cell>
          <cell r="M31">
            <v>10215560.5</v>
          </cell>
          <cell r="N31">
            <v>131124752.78</v>
          </cell>
        </row>
        <row r="32">
          <cell r="A32" t="str">
            <v>Commercial</v>
          </cell>
          <cell r="B32">
            <v>24335988.16</v>
          </cell>
          <cell r="C32">
            <v>21167325.699999999</v>
          </cell>
          <cell r="D32">
            <v>22517869.399999999</v>
          </cell>
          <cell r="E32">
            <v>23318563.719999999</v>
          </cell>
          <cell r="F32">
            <v>21268153.140000001</v>
          </cell>
          <cell r="G32">
            <v>22842011.039999999</v>
          </cell>
          <cell r="H32">
            <v>20612480.800000001</v>
          </cell>
          <cell r="I32">
            <v>20926570.879999999</v>
          </cell>
          <cell r="J32">
            <v>19134838.219999999</v>
          </cell>
          <cell r="K32">
            <v>20592335.34</v>
          </cell>
          <cell r="L32">
            <v>20541461.300000001</v>
          </cell>
          <cell r="M32">
            <v>22182533.420000002</v>
          </cell>
          <cell r="N32">
            <v>259440131.12</v>
          </cell>
        </row>
        <row r="33">
          <cell r="A33" t="str">
            <v>Industrial</v>
          </cell>
          <cell r="B33">
            <v>3742368.32</v>
          </cell>
          <cell r="C33">
            <v>4497601.1399999997</v>
          </cell>
          <cell r="D33">
            <v>4103741.14</v>
          </cell>
          <cell r="E33">
            <v>4373765.74</v>
          </cell>
          <cell r="F33">
            <v>3776950</v>
          </cell>
          <cell r="G33">
            <v>3991416.38</v>
          </cell>
          <cell r="H33">
            <v>3832133.26</v>
          </cell>
          <cell r="I33">
            <v>4246650.12</v>
          </cell>
          <cell r="J33">
            <v>3896197.2</v>
          </cell>
          <cell r="K33">
            <v>3895374.22</v>
          </cell>
          <cell r="L33">
            <v>3270586.64</v>
          </cell>
          <cell r="M33">
            <v>4056349.1</v>
          </cell>
          <cell r="N33">
            <v>47683133.259999998</v>
          </cell>
        </row>
        <row r="34">
          <cell r="A34" t="str">
            <v>Street Lighting</v>
          </cell>
          <cell r="B34">
            <v>395113.72</v>
          </cell>
          <cell r="C34">
            <v>394751.44</v>
          </cell>
          <cell r="D34">
            <v>405837.78</v>
          </cell>
          <cell r="E34">
            <v>394180.88</v>
          </cell>
          <cell r="F34">
            <v>396408.36</v>
          </cell>
          <cell r="G34">
            <v>182514.94</v>
          </cell>
          <cell r="H34">
            <v>606458.4</v>
          </cell>
          <cell r="I34">
            <v>393332.14</v>
          </cell>
          <cell r="J34">
            <v>391814.94</v>
          </cell>
          <cell r="K34">
            <v>390741.18</v>
          </cell>
          <cell r="L34">
            <v>388605.76</v>
          </cell>
          <cell r="M34">
            <v>389582.46</v>
          </cell>
          <cell r="N34">
            <v>4729342</v>
          </cell>
        </row>
        <row r="35">
          <cell r="A35" t="str">
            <v>Intradepartmental</v>
          </cell>
          <cell r="B35">
            <v>319165</v>
          </cell>
          <cell r="C35">
            <v>332635.36</v>
          </cell>
          <cell r="D35">
            <v>368843.84</v>
          </cell>
          <cell r="E35">
            <v>346360.86</v>
          </cell>
          <cell r="F35">
            <v>284632.03999999998</v>
          </cell>
          <cell r="G35">
            <v>271882.36</v>
          </cell>
          <cell r="H35">
            <v>239272.95999999999</v>
          </cell>
          <cell r="I35">
            <v>226658.08</v>
          </cell>
          <cell r="J35">
            <v>147329.01999999999</v>
          </cell>
          <cell r="K35">
            <v>166035.94</v>
          </cell>
          <cell r="L35">
            <v>174480.34</v>
          </cell>
          <cell r="M35">
            <v>257132.94</v>
          </cell>
          <cell r="N35">
            <v>3134428.7399999998</v>
          </cell>
        </row>
        <row r="36">
          <cell r="A36" t="str">
            <v>Ultimate Customers</v>
          </cell>
          <cell r="B36">
            <v>39432431.979999997</v>
          </cell>
          <cell r="C36">
            <v>38535585.479999997</v>
          </cell>
          <cell r="D36">
            <v>39448466.620000005</v>
          </cell>
          <cell r="E36">
            <v>40639972.960000001</v>
          </cell>
          <cell r="F36">
            <v>36278081.880000003</v>
          </cell>
          <cell r="G36">
            <v>38263164.419999994</v>
          </cell>
          <cell r="H36">
            <v>36891121.219999999</v>
          </cell>
          <cell r="I36">
            <v>37342287.339999996</v>
          </cell>
          <cell r="J36">
            <v>33461819.599999998</v>
          </cell>
          <cell r="K36">
            <v>34994514</v>
          </cell>
          <cell r="L36">
            <v>33723183.980000004</v>
          </cell>
          <cell r="M36">
            <v>37101158.420000002</v>
          </cell>
          <cell r="N36">
            <v>446111787.89999998</v>
          </cell>
        </row>
        <row r="38">
          <cell r="A38" t="str">
            <v>Base Rate Revenue</v>
          </cell>
        </row>
        <row r="39">
          <cell r="A39" t="str">
            <v>Residential</v>
          </cell>
          <cell r="B39">
            <v>27377893.329999998</v>
          </cell>
          <cell r="C39">
            <v>31383775.039999995</v>
          </cell>
          <cell r="D39">
            <v>31227434.469999999</v>
          </cell>
          <cell r="E39">
            <v>31536561.100000001</v>
          </cell>
          <cell r="F39">
            <v>27141929.000000004</v>
          </cell>
          <cell r="G39">
            <v>28216748.430000003</v>
          </cell>
          <cell r="H39">
            <v>29989909.73</v>
          </cell>
          <cell r="I39">
            <v>29781108.490000002</v>
          </cell>
          <cell r="J39">
            <v>25889634.260000005</v>
          </cell>
          <cell r="K39">
            <v>25893353.880000003</v>
          </cell>
          <cell r="L39">
            <v>24363548.300000004</v>
          </cell>
          <cell r="M39">
            <v>26191373.399999991</v>
          </cell>
          <cell r="N39">
            <v>338993269.43000001</v>
          </cell>
        </row>
        <row r="40">
          <cell r="A40" t="str">
            <v>Commercial</v>
          </cell>
          <cell r="B40">
            <v>54457548.090000004</v>
          </cell>
          <cell r="C40">
            <v>54580380.969999999</v>
          </cell>
          <cell r="D40">
            <v>55450243.729999997</v>
          </cell>
          <cell r="E40">
            <v>56225666.629999995</v>
          </cell>
          <cell r="F40">
            <v>50452817.390000001</v>
          </cell>
          <cell r="G40">
            <v>48058017.330000006</v>
          </cell>
          <cell r="H40">
            <v>50783019.720000014</v>
          </cell>
          <cell r="I40">
            <v>49143435.280000001</v>
          </cell>
          <cell r="J40">
            <v>46337613.010000013</v>
          </cell>
          <cell r="K40">
            <v>47989645.019999996</v>
          </cell>
          <cell r="L40">
            <v>48065219.609999999</v>
          </cell>
          <cell r="M40">
            <v>50314520.379999995</v>
          </cell>
          <cell r="N40">
            <v>611858127.15999997</v>
          </cell>
        </row>
        <row r="41">
          <cell r="A41" t="str">
            <v>Industrial</v>
          </cell>
          <cell r="B41">
            <v>8942969.6400000006</v>
          </cell>
          <cell r="C41">
            <v>8182897.4300000025</v>
          </cell>
          <cell r="D41">
            <v>8351898.7100000028</v>
          </cell>
          <cell r="E41">
            <v>9812792.0400000028</v>
          </cell>
          <cell r="F41">
            <v>7780762.0300000012</v>
          </cell>
          <cell r="G41">
            <v>7962999.1800000025</v>
          </cell>
          <cell r="H41">
            <v>8405072.5499999989</v>
          </cell>
          <cell r="I41">
            <v>9247257.799999997</v>
          </cell>
          <cell r="J41">
            <v>8822548.6499999985</v>
          </cell>
          <cell r="K41">
            <v>8952571.2499999981</v>
          </cell>
          <cell r="L41">
            <v>7937961.0199999996</v>
          </cell>
          <cell r="M41">
            <v>7376210.1400000006</v>
          </cell>
          <cell r="N41">
            <v>101775940.44</v>
          </cell>
        </row>
        <row r="42">
          <cell r="A42" t="str">
            <v>Street Lighting</v>
          </cell>
          <cell r="B42">
            <v>630729.45999999985</v>
          </cell>
          <cell r="C42">
            <v>630553.21</v>
          </cell>
          <cell r="D42">
            <v>658757.80000000005</v>
          </cell>
          <cell r="E42">
            <v>629285.86</v>
          </cell>
          <cell r="F42">
            <v>627791.77</v>
          </cell>
          <cell r="G42">
            <v>348345.50999999995</v>
          </cell>
          <cell r="H42">
            <v>911048.02000000014</v>
          </cell>
          <cell r="I42">
            <v>628131.2699999999</v>
          </cell>
          <cell r="J42">
            <v>625817.90999999992</v>
          </cell>
          <cell r="K42">
            <v>625290.77</v>
          </cell>
          <cell r="L42">
            <v>622475.95000000007</v>
          </cell>
          <cell r="M42">
            <v>596220.93999999994</v>
          </cell>
          <cell r="N42">
            <v>7534448.4700000007</v>
          </cell>
        </row>
        <row r="43">
          <cell r="A43" t="str">
            <v>Intradepartmental</v>
          </cell>
          <cell r="B43">
            <v>571907.9800000001</v>
          </cell>
          <cell r="C43">
            <v>638158.46999999986</v>
          </cell>
          <cell r="D43">
            <v>659482.65000000014</v>
          </cell>
          <cell r="E43">
            <v>661478.16</v>
          </cell>
          <cell r="F43">
            <v>592799.16000000015</v>
          </cell>
          <cell r="G43">
            <v>563655.34</v>
          </cell>
          <cell r="H43">
            <v>516526.44000000018</v>
          </cell>
          <cell r="I43">
            <v>494720.35</v>
          </cell>
          <cell r="J43">
            <v>405049.32999999984</v>
          </cell>
          <cell r="K43">
            <v>436806.08</v>
          </cell>
          <cell r="L43">
            <v>462772.47</v>
          </cell>
          <cell r="M43">
            <v>563624.04</v>
          </cell>
          <cell r="N43">
            <v>6566980.4699999997</v>
          </cell>
        </row>
        <row r="44">
          <cell r="A44" t="str">
            <v>Ultimate Customers</v>
          </cell>
          <cell r="B44">
            <v>91981048.5</v>
          </cell>
          <cell r="C44">
            <v>95415765.11999999</v>
          </cell>
          <cell r="D44">
            <v>96347817.359999999</v>
          </cell>
          <cell r="E44">
            <v>98865783.789999992</v>
          </cell>
          <cell r="F44">
            <v>86596099.349999994</v>
          </cell>
          <cell r="G44">
            <v>85149765.790000021</v>
          </cell>
          <cell r="H44">
            <v>90605576.460000008</v>
          </cell>
          <cell r="I44">
            <v>89294653.189999998</v>
          </cell>
          <cell r="J44">
            <v>82080663.160000011</v>
          </cell>
          <cell r="K44">
            <v>83897667</v>
          </cell>
          <cell r="L44">
            <v>81451977.349999994</v>
          </cell>
          <cell r="M44">
            <v>85041948.899999991</v>
          </cell>
          <cell r="N44">
            <v>1066728765.97</v>
          </cell>
        </row>
        <row r="46">
          <cell r="A46" t="str">
            <v>Other Electric Utilities</v>
          </cell>
        </row>
        <row r="47">
          <cell r="A47" t="str">
            <v xml:space="preserve">  Consumption</v>
          </cell>
          <cell r="B47">
            <v>377599000</v>
          </cell>
          <cell r="C47">
            <v>335876000</v>
          </cell>
          <cell r="D47">
            <v>269271000</v>
          </cell>
          <cell r="E47">
            <v>36284000</v>
          </cell>
          <cell r="F47">
            <v>53244000</v>
          </cell>
          <cell r="G47">
            <v>33169000</v>
          </cell>
          <cell r="H47">
            <v>23208000</v>
          </cell>
          <cell r="I47">
            <v>24235000</v>
          </cell>
          <cell r="J47">
            <v>65161000</v>
          </cell>
          <cell r="K47">
            <v>35118000</v>
          </cell>
          <cell r="L47">
            <v>73028000</v>
          </cell>
          <cell r="M47">
            <v>112447000</v>
          </cell>
          <cell r="N47">
            <v>1438640000</v>
          </cell>
        </row>
        <row r="49">
          <cell r="A49" t="str">
            <v xml:space="preserve">  Energy Sales</v>
          </cell>
          <cell r="B49">
            <v>15107092</v>
          </cell>
          <cell r="C49">
            <v>11680513.84</v>
          </cell>
          <cell r="D49">
            <v>9695613.4499999993</v>
          </cell>
          <cell r="E49">
            <v>850389.5</v>
          </cell>
          <cell r="F49">
            <v>1673867.5</v>
          </cell>
          <cell r="G49">
            <v>-364714</v>
          </cell>
          <cell r="H49">
            <v>2760406</v>
          </cell>
          <cell r="I49">
            <v>1410694.1</v>
          </cell>
          <cell r="J49">
            <v>3793276.69</v>
          </cell>
          <cell r="K49">
            <v>1476808.81</v>
          </cell>
          <cell r="L49">
            <v>4048252</v>
          </cell>
          <cell r="M49">
            <v>5698326.0600000005</v>
          </cell>
          <cell r="N49">
            <v>57830525.950000003</v>
          </cell>
        </row>
        <row r="50">
          <cell r="A50" t="str">
            <v xml:space="preserve">  Capacity Sales</v>
          </cell>
          <cell r="B50">
            <v>2126390</v>
          </cell>
          <cell r="C50">
            <v>2526358.34</v>
          </cell>
          <cell r="D50">
            <v>2075947.67</v>
          </cell>
          <cell r="E50">
            <v>-423987</v>
          </cell>
          <cell r="F50">
            <v>22955</v>
          </cell>
          <cell r="G50">
            <v>28660</v>
          </cell>
          <cell r="H50">
            <v>64560</v>
          </cell>
          <cell r="I50">
            <v>53316</v>
          </cell>
          <cell r="J50">
            <v>4226.5</v>
          </cell>
          <cell r="K50">
            <v>52083.5</v>
          </cell>
          <cell r="L50">
            <v>83504</v>
          </cell>
          <cell r="M50">
            <v>118169.5</v>
          </cell>
          <cell r="N50">
            <v>6732183.5099999998</v>
          </cell>
        </row>
        <row r="51">
          <cell r="A51" t="str">
            <v xml:space="preserve">  Total Revenue</v>
          </cell>
          <cell r="B51">
            <v>17233482</v>
          </cell>
          <cell r="C51">
            <v>14206872.18</v>
          </cell>
          <cell r="D51">
            <v>11771561.119999999</v>
          </cell>
          <cell r="E51">
            <v>426402.5</v>
          </cell>
          <cell r="F51">
            <v>1696822.5</v>
          </cell>
          <cell r="G51">
            <v>-336054</v>
          </cell>
          <cell r="H51">
            <v>2824966</v>
          </cell>
          <cell r="I51">
            <v>1464010.1</v>
          </cell>
          <cell r="J51">
            <v>3797503.19</v>
          </cell>
          <cell r="K51">
            <v>1528892.31</v>
          </cell>
          <cell r="L51">
            <v>4131756</v>
          </cell>
          <cell r="M51">
            <v>5816495.5600000005</v>
          </cell>
          <cell r="N51">
            <v>64562709.460000001</v>
          </cell>
        </row>
        <row r="53">
          <cell r="A53" t="str">
            <v>Total Consumption</v>
          </cell>
          <cell r="B53">
            <v>2349220599</v>
          </cell>
          <cell r="C53">
            <v>2262655274</v>
          </cell>
          <cell r="D53">
            <v>2241694331</v>
          </cell>
          <cell r="E53">
            <v>2068282648</v>
          </cell>
          <cell r="F53">
            <v>1867148094</v>
          </cell>
          <cell r="G53">
            <v>1946327221</v>
          </cell>
          <cell r="H53">
            <v>1867764061</v>
          </cell>
          <cell r="I53">
            <v>1891349367</v>
          </cell>
          <cell r="J53">
            <v>1738251980</v>
          </cell>
          <cell r="K53">
            <v>1784843700</v>
          </cell>
          <cell r="L53">
            <v>1759187199</v>
          </cell>
          <cell r="M53">
            <v>1967504921</v>
          </cell>
          <cell r="N53">
            <v>23744229395</v>
          </cell>
        </row>
        <row r="54">
          <cell r="A54" t="str">
            <v>Total Sales Revenue</v>
          </cell>
          <cell r="B54">
            <v>204609295.13999999</v>
          </cell>
          <cell r="C54">
            <v>204839231.28999999</v>
          </cell>
          <cell r="D54">
            <v>203903526.09000003</v>
          </cell>
          <cell r="E54">
            <v>197635329.28</v>
          </cell>
          <cell r="F54">
            <v>176570810.74000001</v>
          </cell>
          <cell r="G54">
            <v>176652042.60000002</v>
          </cell>
          <cell r="H54">
            <v>183836832.38999999</v>
          </cell>
          <cell r="I54">
            <v>180769360.33000001</v>
          </cell>
          <cell r="J54">
            <v>166743581.24000004</v>
          </cell>
          <cell r="K54">
            <v>170528050.63000003</v>
          </cell>
          <cell r="L54">
            <v>167275172.57999998</v>
          </cell>
          <cell r="M54">
            <v>179629875.44</v>
          </cell>
          <cell r="N54">
            <v>2212993107.75</v>
          </cell>
        </row>
        <row r="56">
          <cell r="A56" t="str">
            <v>Purpose of Enterprise /Miscellaneous Revenue</v>
          </cell>
        </row>
        <row r="57">
          <cell r="A57" t="str">
            <v xml:space="preserve">   Consumption</v>
          </cell>
          <cell r="B57">
            <v>29568955</v>
          </cell>
          <cell r="C57">
            <v>-2738899</v>
          </cell>
          <cell r="D57">
            <v>72614236</v>
          </cell>
          <cell r="E57">
            <v>19444211</v>
          </cell>
          <cell r="F57">
            <v>16105055</v>
          </cell>
          <cell r="G57">
            <v>25213322</v>
          </cell>
          <cell r="H57">
            <v>6803696</v>
          </cell>
          <cell r="I57">
            <v>10378184</v>
          </cell>
          <cell r="J57">
            <v>9815602</v>
          </cell>
          <cell r="K57">
            <v>10347885</v>
          </cell>
          <cell r="L57">
            <v>10473198</v>
          </cell>
          <cell r="M57">
            <v>13086124</v>
          </cell>
          <cell r="N57">
            <v>221111569</v>
          </cell>
        </row>
        <row r="58">
          <cell r="A58" t="str">
            <v xml:space="preserve">   Revenue</v>
          </cell>
          <cell r="B58">
            <v>2290.5700000000002</v>
          </cell>
          <cell r="C58">
            <v>2170.7199999999998</v>
          </cell>
          <cell r="D58">
            <v>2290.5700000000002</v>
          </cell>
          <cell r="E58">
            <v>2170.7199999999998</v>
          </cell>
          <cell r="F58">
            <v>431936</v>
          </cell>
          <cell r="G58">
            <v>4461.29</v>
          </cell>
          <cell r="H58">
            <v>2260.5700000000002</v>
          </cell>
          <cell r="I58">
            <v>445125.72</v>
          </cell>
          <cell r="J58">
            <v>297917.57</v>
          </cell>
          <cell r="K58">
            <v>200929.03</v>
          </cell>
          <cell r="L58">
            <v>179439.44</v>
          </cell>
          <cell r="M58">
            <v>1757079.9</v>
          </cell>
          <cell r="N58">
            <v>3328072.0999999996</v>
          </cell>
        </row>
        <row r="63">
          <cell r="N63">
            <v>38058.34898599537</v>
          </cell>
        </row>
      </sheetData>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est Scale"/>
      <sheetName val="Principal Schedule"/>
      <sheetName val="Bond Genco"/>
      <sheetName val="Bond Transco"/>
      <sheetName val="Bond Disco"/>
      <sheetName val="New Bond Proceed"/>
      <sheetName val="Public Benefit"/>
      <sheetName val="SCPPA DEBT SERVICE"/>
      <sheetName val="Aggregate Debt Service "/>
      <sheetName val="Current Debts Detail"/>
      <sheetName val="Refunded Bonds"/>
      <sheetName val="Current DWP Debt Services"/>
      <sheetName val="Restructing Bond issues"/>
      <sheetName val="IPA_investment"/>
      <sheetName val="IPA Debt Service"/>
      <sheetName val="RATING AGENCY"/>
      <sheetName val="T &amp; D REV. REQ."/>
      <sheetName val="graphs"/>
      <sheetName val="SELL , OUT,WROFF"/>
      <sheetName val="GEN CO FIN STAT"/>
      <sheetName val="TRANSCO FIN ST"/>
      <sheetName val="DISCO FIN ST"/>
      <sheetName val="Bond Sizing"/>
      <sheetName val="BOND_CT_PAY"/>
      <sheetName val="Amortization Schedule"/>
      <sheetName val="RATIO CALCULATION"/>
      <sheetName val="Depreciation"/>
      <sheetName val="CWIP"/>
      <sheetName val="Other Income"/>
      <sheetName val="Department Debt"/>
      <sheetName val="Cash Flow Statement"/>
      <sheetName val="DRTF"/>
      <sheetName val="OPERATING RESULT"/>
      <sheetName val="SOURCE OF FUNDS"/>
      <sheetName val="Balance Sheet"/>
      <sheetName val="Income Statement"/>
      <sheetName val="SUMMARY REPORT"/>
      <sheetName val="Monthly Income(04-05)  Budget"/>
      <sheetName val="Monthly Income(03-04)"/>
      <sheetName val="Monthly IncomStatement(02-03)"/>
      <sheetName val="Monthly Income Statement(01-02)"/>
      <sheetName val="Monthly Income Statement(00-01)"/>
      <sheetName val="Summary_Pie Charts"/>
      <sheetName val="Revenue Summary"/>
      <sheetName val="Revenue Calculation"/>
      <sheetName val="Base Rate"/>
      <sheetName val="Sales &amp; DSM"/>
      <sheetName val="GEN_COSTS"/>
      <sheetName val="Cover Sheet"/>
      <sheetName val="RPS Revenue"/>
      <sheetName val="interpara"/>
      <sheetName val="Diag_Print"/>
      <sheetName val="Diag_RateCap"/>
      <sheetName val="Diag_Pv"/>
      <sheetName val="Diag_Gen"/>
      <sheetName val="Diag_Dist"/>
      <sheetName val="Diag_Trans"/>
      <sheetName val="Diag_Stranded"/>
      <sheetName val="Diag_Asset"/>
      <sheetName val="Diag_MaintECA"/>
      <sheetName val="Diag_planopt"/>
      <sheetName val="Diag_Bond"/>
      <sheetName val="Diag_CovRatio"/>
      <sheetName val="Diag_DebtRatio"/>
      <sheetName val="Diag_City"/>
      <sheetName val="Diag_ResRate"/>
      <sheetName val="Diag_A1Rate"/>
      <sheetName val="Diag_A2Rate"/>
      <sheetName val="Diag_A3Rate"/>
      <sheetName val="Diag_Escl"/>
      <sheetName val="Diag_FinRate"/>
      <sheetName val="Diag_CTCTime"/>
      <sheetName val="Diag_Allocate"/>
      <sheetName val="Diag_Debt"/>
      <sheetName val="Diag_EnfCov"/>
      <sheetName val="Diag_EnfDebt"/>
      <sheetName val="Diag_EnfCity"/>
      <sheetName val="Deferred Revenue"/>
      <sheetName val="STUDY PARAMETERS"/>
      <sheetName val="Instruction"/>
      <sheetName val="SCENARIO"/>
      <sheetName val="New Input Data"/>
      <sheetName val="INPUT DATA"/>
      <sheetName val="M_Input_data"/>
      <sheetName val="Module1"/>
      <sheetName val="Module3"/>
      <sheetName val="Module2"/>
      <sheetName val="Test"/>
      <sheetName val="Monthly Income(04-05)"/>
      <sheetName val="Revenue Actuals "/>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Pjoy.Chua@ladwp.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L16" sqref="L16:L17"/>
    </sheetView>
  </sheetViews>
  <sheetFormatPr defaultColWidth="8.6640625" defaultRowHeight="11.25" x14ac:dyDescent="0.2"/>
  <cols>
    <col min="1" max="1" width="56.1640625" bestFit="1" customWidth="1"/>
    <col min="2" max="2" width="63.6640625" customWidth="1"/>
  </cols>
  <sheetData>
    <row r="1" spans="1:2" s="107" customFormat="1" ht="20.25" x14ac:dyDescent="0.3">
      <c r="A1" s="241" t="s">
        <v>68</v>
      </c>
      <c r="B1" s="242"/>
    </row>
    <row r="2" spans="1:2" ht="18" x14ac:dyDescent="0.2">
      <c r="A2" s="243"/>
      <c r="B2" s="244"/>
    </row>
    <row r="3" spans="1:2" ht="18" x14ac:dyDescent="0.2">
      <c r="A3" s="243" t="s">
        <v>67</v>
      </c>
      <c r="B3" s="244"/>
    </row>
    <row r="4" spans="1:2" ht="18" x14ac:dyDescent="0.2">
      <c r="A4" s="243" t="s">
        <v>210</v>
      </c>
      <c r="B4" s="248"/>
    </row>
    <row r="5" spans="1:2" ht="18" x14ac:dyDescent="0.2">
      <c r="A5" s="249" t="s">
        <v>209</v>
      </c>
      <c r="B5" s="250"/>
    </row>
    <row r="6" spans="1:2" ht="18" x14ac:dyDescent="0.2">
      <c r="A6" s="34"/>
      <c r="B6" s="35"/>
    </row>
    <row r="7" spans="1:2" ht="232.5" customHeight="1" x14ac:dyDescent="0.2">
      <c r="A7" s="247" t="s">
        <v>221</v>
      </c>
      <c r="B7" s="244"/>
    </row>
    <row r="8" spans="1:2" ht="18.75" customHeight="1" x14ac:dyDescent="0.2">
      <c r="A8" s="162"/>
      <c r="B8" s="163"/>
    </row>
    <row r="9" spans="1:2" ht="15.75" x14ac:dyDescent="0.2">
      <c r="A9" s="172" t="s">
        <v>215</v>
      </c>
      <c r="B9" s="163"/>
    </row>
    <row r="10" spans="1:2" ht="252" customHeight="1" x14ac:dyDescent="0.2">
      <c r="A10" s="247" t="s">
        <v>231</v>
      </c>
      <c r="B10" s="244"/>
    </row>
    <row r="11" spans="1:2" ht="16.5" customHeight="1" x14ac:dyDescent="0.2">
      <c r="A11" s="162"/>
      <c r="B11" s="163"/>
    </row>
    <row r="12" spans="1:2" ht="17.25" customHeight="1" x14ac:dyDescent="0.2">
      <c r="A12" s="252" t="s">
        <v>213</v>
      </c>
      <c r="B12" s="253"/>
    </row>
    <row r="13" spans="1:2" ht="33" customHeight="1" x14ac:dyDescent="0.2">
      <c r="A13" s="247" t="s">
        <v>214</v>
      </c>
      <c r="B13" s="244"/>
    </row>
    <row r="14" spans="1:2" ht="15" x14ac:dyDescent="0.2">
      <c r="A14" s="251"/>
      <c r="B14" s="244"/>
    </row>
    <row r="15" spans="1:2" ht="152.25" customHeight="1" x14ac:dyDescent="0.2">
      <c r="A15" s="247" t="s">
        <v>232</v>
      </c>
      <c r="B15" s="244"/>
    </row>
    <row r="16" spans="1:2" ht="17.25" customHeight="1" x14ac:dyDescent="0.2">
      <c r="A16" s="162"/>
      <c r="B16" s="163"/>
    </row>
    <row r="17" spans="1:2" ht="15.75" x14ac:dyDescent="0.2">
      <c r="A17" s="172" t="s">
        <v>216</v>
      </c>
      <c r="B17" s="36"/>
    </row>
    <row r="18" spans="1:2" ht="84" customHeight="1" x14ac:dyDescent="0.2">
      <c r="A18" s="245" t="s">
        <v>217</v>
      </c>
      <c r="B18" s="246"/>
    </row>
    <row r="19" spans="1:2" ht="15.75" customHeight="1" x14ac:dyDescent="0.2">
      <c r="A19" s="164"/>
      <c r="B19" s="165"/>
    </row>
    <row r="20" spans="1:2" ht="24.75" customHeight="1" x14ac:dyDescent="0.2">
      <c r="A20" s="146" t="s">
        <v>173</v>
      </c>
      <c r="B20" s="36"/>
    </row>
    <row r="21" spans="1:2" s="150" customFormat="1" ht="23.25" customHeight="1" x14ac:dyDescent="0.2">
      <c r="A21" s="175" t="s">
        <v>222</v>
      </c>
      <c r="B21" s="176">
        <v>42779</v>
      </c>
    </row>
    <row r="22" spans="1:2" s="15" customFormat="1" ht="23.25" customHeight="1" x14ac:dyDescent="0.2">
      <c r="A22" s="175" t="s">
        <v>223</v>
      </c>
      <c r="B22" s="176">
        <v>42842</v>
      </c>
    </row>
    <row r="23" spans="1:2" s="15" customFormat="1" ht="20.25" customHeight="1" x14ac:dyDescent="0.2">
      <c r="A23" s="175" t="s">
        <v>224</v>
      </c>
      <c r="B23" s="176">
        <v>42891</v>
      </c>
    </row>
    <row r="24" spans="1:2" s="15" customFormat="1" ht="20.25" customHeight="1" x14ac:dyDescent="0.2">
      <c r="A24" s="60"/>
      <c r="B24" s="173"/>
    </row>
    <row r="25" spans="1:2" ht="33.75" customHeight="1" thickBot="1" x14ac:dyDescent="0.25">
      <c r="A25" s="239" t="s">
        <v>233</v>
      </c>
      <c r="B25" s="240"/>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21" sqref="J21"/>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259" t="s">
        <v>152</v>
      </c>
      <c r="C1" s="259"/>
      <c r="D1" s="259"/>
      <c r="E1" s="259"/>
      <c r="F1" s="259"/>
      <c r="G1" s="259"/>
      <c r="H1" s="259"/>
    </row>
    <row r="2" spans="2:8" ht="12.75" x14ac:dyDescent="0.2">
      <c r="B2" s="284" t="str">
        <f>'FormsList&amp;FilerInfo'!B2</f>
        <v>Los Angeles Department of Water and Power</v>
      </c>
      <c r="C2" s="285"/>
      <c r="D2" s="285"/>
      <c r="E2" s="285"/>
      <c r="F2" s="285"/>
      <c r="G2" s="285"/>
      <c r="H2" s="285"/>
    </row>
    <row r="3" spans="2:8" ht="12.75" x14ac:dyDescent="0.2">
      <c r="B3" s="109"/>
      <c r="C3" s="109"/>
      <c r="D3" s="109"/>
      <c r="E3" s="109"/>
      <c r="F3" s="109"/>
      <c r="G3" s="109"/>
      <c r="H3" s="109"/>
    </row>
    <row r="4" spans="2:8" ht="12.75" x14ac:dyDescent="0.2">
      <c r="B4" s="285" t="s">
        <v>154</v>
      </c>
      <c r="C4" s="285"/>
      <c r="D4" s="285"/>
      <c r="E4" s="285"/>
      <c r="F4" s="285"/>
      <c r="G4" s="285"/>
      <c r="H4" s="285"/>
    </row>
    <row r="5" spans="2:8" ht="15.75" x14ac:dyDescent="0.25">
      <c r="B5" s="286" t="s">
        <v>160</v>
      </c>
      <c r="C5" s="286"/>
      <c r="D5" s="286"/>
      <c r="E5" s="286"/>
      <c r="F5" s="286"/>
      <c r="G5" s="286"/>
      <c r="H5" s="286"/>
    </row>
    <row r="6" spans="2:8" ht="12.75" x14ac:dyDescent="0.2">
      <c r="B6" s="285" t="s">
        <v>205</v>
      </c>
      <c r="C6" s="287"/>
      <c r="D6" s="287"/>
      <c r="E6" s="287"/>
      <c r="F6" s="287"/>
      <c r="G6" s="287"/>
      <c r="H6" s="287"/>
    </row>
    <row r="10" spans="2:8" x14ac:dyDescent="0.2">
      <c r="B10" s="153"/>
      <c r="C10" s="288" t="s">
        <v>161</v>
      </c>
      <c r="D10" s="289"/>
      <c r="E10" s="289"/>
      <c r="F10" s="289"/>
      <c r="G10" s="289"/>
      <c r="H10" s="290"/>
    </row>
    <row r="11" spans="2:8" x14ac:dyDescent="0.2">
      <c r="B11" s="111" t="s">
        <v>13</v>
      </c>
      <c r="C11" s="154" t="s">
        <v>18</v>
      </c>
      <c r="D11" s="154" t="s">
        <v>19</v>
      </c>
      <c r="E11" s="154" t="s">
        <v>17</v>
      </c>
      <c r="F11" s="154" t="s">
        <v>24</v>
      </c>
      <c r="G11" s="154" t="s">
        <v>22</v>
      </c>
      <c r="H11" s="154" t="s">
        <v>14</v>
      </c>
    </row>
    <row r="12" spans="2:8" x14ac:dyDescent="0.2">
      <c r="B12" s="169">
        <v>2000</v>
      </c>
      <c r="C12" s="110"/>
      <c r="D12" s="110"/>
      <c r="E12" s="110"/>
      <c r="F12" s="110"/>
      <c r="G12" s="110"/>
      <c r="H12" s="110"/>
    </row>
    <row r="13" spans="2:8" x14ac:dyDescent="0.2">
      <c r="B13" s="169">
        <v>2001</v>
      </c>
      <c r="C13" s="110"/>
      <c r="D13" s="110"/>
      <c r="E13" s="110"/>
      <c r="F13" s="110"/>
      <c r="G13" s="110"/>
      <c r="H13" s="110"/>
    </row>
    <row r="14" spans="2:8" x14ac:dyDescent="0.2">
      <c r="B14" s="169">
        <v>2002</v>
      </c>
      <c r="C14" s="110"/>
      <c r="D14" s="110"/>
      <c r="E14" s="110"/>
      <c r="F14" s="110"/>
      <c r="G14" s="110"/>
      <c r="H14" s="110"/>
    </row>
    <row r="15" spans="2:8" x14ac:dyDescent="0.2">
      <c r="B15" s="169">
        <v>2003</v>
      </c>
      <c r="C15" s="110"/>
      <c r="D15" s="110"/>
      <c r="E15" s="110"/>
      <c r="F15" s="110"/>
      <c r="G15" s="110"/>
      <c r="H15" s="110"/>
    </row>
    <row r="16" spans="2:8" x14ac:dyDescent="0.2">
      <c r="B16" s="169">
        <v>2004</v>
      </c>
      <c r="C16" s="110"/>
      <c r="D16" s="110"/>
      <c r="E16" s="110"/>
      <c r="F16" s="110"/>
      <c r="G16" s="110"/>
      <c r="H16" s="110"/>
    </row>
    <row r="17" spans="2:24" x14ac:dyDescent="0.2">
      <c r="B17" s="169">
        <v>2005</v>
      </c>
      <c r="C17" s="110"/>
      <c r="D17" s="110"/>
      <c r="E17" s="110"/>
      <c r="F17" s="110"/>
      <c r="G17" s="110"/>
      <c r="H17" s="110"/>
    </row>
    <row r="18" spans="2:24" x14ac:dyDescent="0.2">
      <c r="B18" s="169">
        <v>2006</v>
      </c>
      <c r="C18" s="110"/>
      <c r="D18" s="110"/>
      <c r="E18" s="110"/>
      <c r="F18" s="110"/>
      <c r="G18" s="110"/>
      <c r="H18" s="110"/>
    </row>
    <row r="19" spans="2:24" x14ac:dyDescent="0.2">
      <c r="B19" s="169">
        <v>2007</v>
      </c>
      <c r="C19" s="110"/>
      <c r="D19" s="110"/>
      <c r="E19" s="110"/>
      <c r="F19" s="110"/>
      <c r="G19" s="110"/>
      <c r="H19" s="110"/>
    </row>
    <row r="20" spans="2:24" x14ac:dyDescent="0.2">
      <c r="B20" s="169">
        <v>2008</v>
      </c>
      <c r="C20" s="110"/>
      <c r="D20" s="110"/>
      <c r="E20" s="110"/>
      <c r="F20" s="110"/>
      <c r="G20" s="110"/>
      <c r="H20" s="110"/>
    </row>
    <row r="21" spans="2:24" x14ac:dyDescent="0.2">
      <c r="B21" s="169">
        <v>2009</v>
      </c>
      <c r="C21" s="110"/>
      <c r="D21" s="110"/>
      <c r="E21" s="110"/>
      <c r="F21" s="110"/>
      <c r="G21" s="110"/>
      <c r="H21" s="110"/>
    </row>
    <row r="22" spans="2:24" x14ac:dyDescent="0.2">
      <c r="B22" s="169">
        <v>2010</v>
      </c>
      <c r="C22" s="110"/>
      <c r="D22" s="110"/>
      <c r="E22" s="110"/>
      <c r="F22" s="110"/>
      <c r="G22" s="110"/>
      <c r="H22" s="110"/>
    </row>
    <row r="23" spans="2:24" x14ac:dyDescent="0.2">
      <c r="B23" s="169">
        <v>2011</v>
      </c>
      <c r="C23" s="110"/>
      <c r="D23" s="110"/>
      <c r="E23" s="110"/>
      <c r="F23" s="110"/>
      <c r="G23" s="110"/>
      <c r="H23" s="110"/>
    </row>
    <row r="24" spans="2:24" x14ac:dyDescent="0.2">
      <c r="B24" s="169">
        <v>2012</v>
      </c>
      <c r="C24" s="110"/>
      <c r="D24" s="110"/>
      <c r="E24" s="110"/>
      <c r="F24" s="110"/>
      <c r="G24" s="110"/>
      <c r="H24" s="110"/>
    </row>
    <row r="25" spans="2:24" x14ac:dyDescent="0.2">
      <c r="B25" s="169">
        <v>2013</v>
      </c>
      <c r="C25" s="110"/>
      <c r="D25" s="110"/>
      <c r="E25" s="110"/>
      <c r="F25" s="110"/>
      <c r="G25" s="110"/>
      <c r="H25" s="110"/>
    </row>
    <row r="26" spans="2:24" x14ac:dyDescent="0.2">
      <c r="B26" s="169">
        <v>2014</v>
      </c>
      <c r="C26" s="110"/>
      <c r="D26" s="110"/>
      <c r="E26" s="110"/>
      <c r="F26" s="110"/>
      <c r="G26" s="110"/>
      <c r="H26" s="110"/>
    </row>
    <row r="27" spans="2:24" x14ac:dyDescent="0.2">
      <c r="B27" s="169">
        <v>2015</v>
      </c>
      <c r="C27" s="181">
        <v>90.69</v>
      </c>
      <c r="D27" s="181">
        <v>60.9</v>
      </c>
      <c r="E27" s="153"/>
      <c r="F27" s="153"/>
      <c r="G27" s="153"/>
      <c r="H27" s="153">
        <f>C27+D27</f>
        <v>151.59</v>
      </c>
    </row>
    <row r="28" spans="2:24" x14ac:dyDescent="0.2">
      <c r="B28" s="169">
        <v>2016</v>
      </c>
      <c r="C28" s="181">
        <v>128.20099999999999</v>
      </c>
      <c r="D28" s="181">
        <v>69.745000000000005</v>
      </c>
      <c r="E28" s="153"/>
      <c r="F28" s="153"/>
      <c r="G28" s="153"/>
      <c r="H28" s="153">
        <f>C28+D28</f>
        <v>197.946</v>
      </c>
    </row>
    <row r="29" spans="2:24" x14ac:dyDescent="0.2">
      <c r="B29" s="112"/>
    </row>
    <row r="31" spans="2:24" x14ac:dyDescent="0.2">
      <c r="B31" s="153"/>
      <c r="C31" s="288" t="s">
        <v>167</v>
      </c>
      <c r="D31" s="289"/>
      <c r="E31" s="289"/>
      <c r="F31" s="289"/>
      <c r="G31" s="289"/>
      <c r="H31" s="290"/>
      <c r="J31" s="153"/>
      <c r="K31" s="288" t="s">
        <v>167</v>
      </c>
      <c r="L31" s="289"/>
      <c r="M31" s="289"/>
      <c r="N31" s="289"/>
      <c r="O31" s="289"/>
      <c r="P31" s="290"/>
      <c r="R31" s="153"/>
      <c r="S31" s="288" t="s">
        <v>167</v>
      </c>
      <c r="T31" s="289"/>
      <c r="U31" s="289"/>
      <c r="V31" s="289"/>
      <c r="W31" s="289"/>
      <c r="X31" s="290"/>
    </row>
    <row r="32" spans="2:24" x14ac:dyDescent="0.2">
      <c r="B32" s="154" t="s">
        <v>13</v>
      </c>
      <c r="C32" s="154" t="s">
        <v>18</v>
      </c>
      <c r="D32" s="154" t="s">
        <v>19</v>
      </c>
      <c r="E32" s="154" t="s">
        <v>17</v>
      </c>
      <c r="F32" s="154" t="s">
        <v>24</v>
      </c>
      <c r="G32" s="154" t="s">
        <v>22</v>
      </c>
      <c r="H32" s="154" t="s">
        <v>14</v>
      </c>
      <c r="J32" s="154" t="s">
        <v>13</v>
      </c>
      <c r="K32" s="154" t="s">
        <v>18</v>
      </c>
      <c r="L32" s="154" t="s">
        <v>19</v>
      </c>
      <c r="M32" s="154" t="s">
        <v>17</v>
      </c>
      <c r="N32" s="154" t="s">
        <v>24</v>
      </c>
      <c r="O32" s="154" t="s">
        <v>22</v>
      </c>
      <c r="P32" s="154" t="s">
        <v>14</v>
      </c>
      <c r="R32" s="154" t="s">
        <v>13</v>
      </c>
      <c r="S32" s="154" t="s">
        <v>18</v>
      </c>
      <c r="T32" s="154" t="s">
        <v>19</v>
      </c>
      <c r="U32" s="154" t="s">
        <v>17</v>
      </c>
      <c r="V32" s="154" t="s">
        <v>24</v>
      </c>
      <c r="W32" s="154" t="s">
        <v>22</v>
      </c>
      <c r="X32" s="154" t="s">
        <v>14</v>
      </c>
    </row>
    <row r="33" spans="2:24" x14ac:dyDescent="0.2">
      <c r="B33" s="169">
        <v>2000</v>
      </c>
      <c r="C33" s="110"/>
      <c r="D33" s="110"/>
      <c r="E33" s="110"/>
      <c r="F33" s="110"/>
      <c r="G33" s="110"/>
      <c r="H33" s="110"/>
      <c r="J33" s="169">
        <v>2000</v>
      </c>
      <c r="K33" s="110"/>
      <c r="L33" s="110"/>
      <c r="M33" s="110"/>
      <c r="N33" s="110"/>
      <c r="O33" s="110"/>
      <c r="P33" s="110"/>
      <c r="R33" s="169">
        <v>2000</v>
      </c>
      <c r="S33" s="110"/>
      <c r="T33" s="110"/>
      <c r="U33" s="110"/>
      <c r="V33" s="110"/>
      <c r="W33" s="110"/>
      <c r="X33" s="110"/>
    </row>
    <row r="34" spans="2:24" x14ac:dyDescent="0.2">
      <c r="B34" s="169">
        <v>2001</v>
      </c>
      <c r="C34" s="110"/>
      <c r="D34" s="110"/>
      <c r="E34" s="110"/>
      <c r="F34" s="110"/>
      <c r="G34" s="110"/>
      <c r="H34" s="110"/>
      <c r="J34" s="169">
        <v>2001</v>
      </c>
      <c r="K34" s="110"/>
      <c r="L34" s="110"/>
      <c r="M34" s="110"/>
      <c r="N34" s="110"/>
      <c r="O34" s="110"/>
      <c r="P34" s="110"/>
      <c r="R34" s="169">
        <v>2001</v>
      </c>
      <c r="S34" s="110"/>
      <c r="T34" s="110"/>
      <c r="U34" s="110"/>
      <c r="V34" s="110"/>
      <c r="W34" s="110"/>
      <c r="X34" s="110"/>
    </row>
    <row r="35" spans="2:24" x14ac:dyDescent="0.2">
      <c r="B35" s="169">
        <v>2002</v>
      </c>
      <c r="C35" s="110"/>
      <c r="D35" s="110"/>
      <c r="E35" s="110"/>
      <c r="F35" s="110"/>
      <c r="G35" s="110"/>
      <c r="H35" s="110"/>
      <c r="J35" s="169">
        <v>2002</v>
      </c>
      <c r="K35" s="110"/>
      <c r="L35" s="110"/>
      <c r="M35" s="110"/>
      <c r="N35" s="110"/>
      <c r="O35" s="110"/>
      <c r="P35" s="110"/>
      <c r="R35" s="169">
        <v>2002</v>
      </c>
      <c r="S35" s="110"/>
      <c r="T35" s="110"/>
      <c r="U35" s="110"/>
      <c r="V35" s="110"/>
      <c r="W35" s="110"/>
      <c r="X35" s="110"/>
    </row>
    <row r="36" spans="2:24" x14ac:dyDescent="0.2">
      <c r="B36" s="169">
        <v>2003</v>
      </c>
      <c r="C36" s="110"/>
      <c r="D36" s="110"/>
      <c r="E36" s="110"/>
      <c r="F36" s="110"/>
      <c r="G36" s="110"/>
      <c r="H36" s="110"/>
      <c r="J36" s="169">
        <v>2003</v>
      </c>
      <c r="K36" s="110"/>
      <c r="L36" s="110"/>
      <c r="M36" s="110"/>
      <c r="N36" s="110"/>
      <c r="O36" s="110"/>
      <c r="P36" s="110"/>
      <c r="R36" s="169">
        <v>2003</v>
      </c>
      <c r="S36" s="110"/>
      <c r="T36" s="110"/>
      <c r="U36" s="110"/>
      <c r="V36" s="110"/>
      <c r="W36" s="110"/>
      <c r="X36" s="110"/>
    </row>
    <row r="37" spans="2:24" x14ac:dyDescent="0.2">
      <c r="B37" s="169">
        <v>2004</v>
      </c>
      <c r="C37" s="110"/>
      <c r="D37" s="110"/>
      <c r="E37" s="110"/>
      <c r="F37" s="110"/>
      <c r="G37" s="110"/>
      <c r="H37" s="110"/>
      <c r="J37" s="169">
        <v>2004</v>
      </c>
      <c r="K37" s="110"/>
      <c r="L37" s="110"/>
      <c r="M37" s="110"/>
      <c r="N37" s="110"/>
      <c r="O37" s="110"/>
      <c r="P37" s="110"/>
      <c r="R37" s="169">
        <v>2004</v>
      </c>
      <c r="S37" s="110"/>
      <c r="T37" s="110"/>
      <c r="U37" s="110"/>
      <c r="V37" s="110"/>
      <c r="W37" s="110"/>
      <c r="X37" s="110"/>
    </row>
    <row r="38" spans="2:24" x14ac:dyDescent="0.2">
      <c r="B38" s="169">
        <v>2005</v>
      </c>
      <c r="C38" s="110"/>
      <c r="D38" s="110"/>
      <c r="E38" s="110"/>
      <c r="F38" s="110"/>
      <c r="G38" s="110"/>
      <c r="H38" s="110"/>
      <c r="J38" s="169">
        <v>2005</v>
      </c>
      <c r="K38" s="110"/>
      <c r="L38" s="110"/>
      <c r="M38" s="110"/>
      <c r="N38" s="110"/>
      <c r="O38" s="110"/>
      <c r="P38" s="110"/>
      <c r="R38" s="169">
        <v>2005</v>
      </c>
      <c r="S38" s="110"/>
      <c r="T38" s="110"/>
      <c r="U38" s="110"/>
      <c r="V38" s="110"/>
      <c r="W38" s="110"/>
      <c r="X38" s="110"/>
    </row>
    <row r="39" spans="2:24" x14ac:dyDescent="0.2">
      <c r="B39" s="169">
        <v>2006</v>
      </c>
      <c r="C39" s="110"/>
      <c r="D39" s="110"/>
      <c r="E39" s="110"/>
      <c r="F39" s="110"/>
      <c r="G39" s="110"/>
      <c r="H39" s="110"/>
      <c r="J39" s="169">
        <v>2006</v>
      </c>
      <c r="K39" s="110"/>
      <c r="L39" s="110"/>
      <c r="M39" s="110"/>
      <c r="N39" s="110"/>
      <c r="O39" s="110"/>
      <c r="P39" s="110"/>
      <c r="R39" s="169">
        <v>2006</v>
      </c>
      <c r="S39" s="110"/>
      <c r="T39" s="110"/>
      <c r="U39" s="110"/>
      <c r="V39" s="110"/>
      <c r="W39" s="110"/>
      <c r="X39" s="110"/>
    </row>
    <row r="40" spans="2:24" x14ac:dyDescent="0.2">
      <c r="B40" s="169">
        <v>2007</v>
      </c>
      <c r="C40" s="110"/>
      <c r="D40" s="110"/>
      <c r="E40" s="110"/>
      <c r="F40" s="110"/>
      <c r="G40" s="110"/>
      <c r="H40" s="110"/>
      <c r="J40" s="169">
        <v>2007</v>
      </c>
      <c r="K40" s="110"/>
      <c r="L40" s="110"/>
      <c r="M40" s="110"/>
      <c r="N40" s="110"/>
      <c r="O40" s="110"/>
      <c r="P40" s="110"/>
      <c r="R40" s="169">
        <v>2007</v>
      </c>
      <c r="S40" s="110"/>
      <c r="T40" s="110"/>
      <c r="U40" s="110"/>
      <c r="V40" s="110"/>
      <c r="W40" s="110"/>
      <c r="X40" s="110"/>
    </row>
    <row r="41" spans="2:24" x14ac:dyDescent="0.2">
      <c r="B41" s="169">
        <v>2008</v>
      </c>
      <c r="C41" s="110"/>
      <c r="D41" s="110"/>
      <c r="E41" s="110"/>
      <c r="F41" s="110"/>
      <c r="G41" s="110"/>
      <c r="H41" s="110"/>
      <c r="J41" s="169">
        <v>2008</v>
      </c>
      <c r="K41" s="110"/>
      <c r="L41" s="110"/>
      <c r="M41" s="110"/>
      <c r="N41" s="110"/>
      <c r="O41" s="110"/>
      <c r="P41" s="110"/>
      <c r="R41" s="169">
        <v>2008</v>
      </c>
      <c r="S41" s="110"/>
      <c r="T41" s="110"/>
      <c r="U41" s="110"/>
      <c r="V41" s="110"/>
      <c r="W41" s="110"/>
      <c r="X41" s="110"/>
    </row>
    <row r="42" spans="2:24" x14ac:dyDescent="0.2">
      <c r="B42" s="169">
        <v>2009</v>
      </c>
      <c r="C42" s="110"/>
      <c r="D42" s="110"/>
      <c r="E42" s="110"/>
      <c r="F42" s="110"/>
      <c r="G42" s="110"/>
      <c r="H42" s="110"/>
      <c r="J42" s="169">
        <v>2009</v>
      </c>
      <c r="K42" s="110"/>
      <c r="L42" s="110"/>
      <c r="M42" s="110"/>
      <c r="N42" s="110"/>
      <c r="O42" s="110"/>
      <c r="P42" s="110"/>
      <c r="R42" s="169">
        <v>2009</v>
      </c>
      <c r="S42" s="110"/>
      <c r="T42" s="110"/>
      <c r="U42" s="110"/>
      <c r="V42" s="110"/>
      <c r="W42" s="110"/>
      <c r="X42" s="110"/>
    </row>
    <row r="43" spans="2:24" x14ac:dyDescent="0.2">
      <c r="B43" s="169">
        <v>2010</v>
      </c>
      <c r="C43" s="110"/>
      <c r="D43" s="110"/>
      <c r="E43" s="110"/>
      <c r="F43" s="110"/>
      <c r="G43" s="110"/>
      <c r="H43" s="110"/>
      <c r="J43" s="169">
        <v>2010</v>
      </c>
      <c r="K43" s="110"/>
      <c r="L43" s="110"/>
      <c r="M43" s="110"/>
      <c r="N43" s="110"/>
      <c r="O43" s="110"/>
      <c r="P43" s="110"/>
      <c r="R43" s="169">
        <v>2010</v>
      </c>
      <c r="S43" s="110"/>
      <c r="T43" s="110"/>
      <c r="U43" s="110"/>
      <c r="V43" s="110"/>
      <c r="W43" s="110"/>
      <c r="X43" s="110"/>
    </row>
    <row r="44" spans="2:24" x14ac:dyDescent="0.2">
      <c r="B44" s="169">
        <v>2011</v>
      </c>
      <c r="C44" s="110"/>
      <c r="D44" s="110"/>
      <c r="E44" s="110"/>
      <c r="F44" s="110"/>
      <c r="G44" s="110"/>
      <c r="H44" s="110"/>
      <c r="J44" s="169">
        <v>2011</v>
      </c>
      <c r="K44" s="110"/>
      <c r="L44" s="110"/>
      <c r="M44" s="110"/>
      <c r="N44" s="110"/>
      <c r="O44" s="110"/>
      <c r="P44" s="110"/>
      <c r="R44" s="169">
        <v>2011</v>
      </c>
      <c r="S44" s="110"/>
      <c r="T44" s="110"/>
      <c r="U44" s="110"/>
      <c r="V44" s="110"/>
      <c r="W44" s="110"/>
      <c r="X44" s="110"/>
    </row>
    <row r="45" spans="2:24" x14ac:dyDescent="0.2">
      <c r="B45" s="169">
        <v>2012</v>
      </c>
      <c r="C45" s="110"/>
      <c r="D45" s="110"/>
      <c r="E45" s="110"/>
      <c r="F45" s="110"/>
      <c r="G45" s="110"/>
      <c r="H45" s="110"/>
      <c r="J45" s="169">
        <v>2012</v>
      </c>
      <c r="K45" s="110"/>
      <c r="L45" s="110"/>
      <c r="M45" s="110"/>
      <c r="N45" s="110"/>
      <c r="O45" s="110"/>
      <c r="P45" s="110"/>
      <c r="R45" s="169">
        <v>2012</v>
      </c>
      <c r="S45" s="110"/>
      <c r="T45" s="110"/>
      <c r="U45" s="110"/>
      <c r="V45" s="110"/>
      <c r="W45" s="110"/>
      <c r="X45" s="110"/>
    </row>
    <row r="46" spans="2:24" x14ac:dyDescent="0.2">
      <c r="B46" s="169">
        <v>2013</v>
      </c>
      <c r="C46" s="110"/>
      <c r="D46" s="110"/>
      <c r="E46" s="110"/>
      <c r="F46" s="110"/>
      <c r="G46" s="110"/>
      <c r="H46" s="110"/>
      <c r="J46" s="169">
        <v>2013</v>
      </c>
      <c r="K46" s="110"/>
      <c r="L46" s="110"/>
      <c r="M46" s="110"/>
      <c r="N46" s="110"/>
      <c r="O46" s="110"/>
      <c r="P46" s="110"/>
      <c r="R46" s="169">
        <v>2013</v>
      </c>
      <c r="S46" s="110"/>
      <c r="T46" s="110"/>
      <c r="U46" s="110"/>
      <c r="V46" s="110"/>
      <c r="W46" s="110"/>
      <c r="X46" s="110"/>
    </row>
    <row r="47" spans="2:24" x14ac:dyDescent="0.2">
      <c r="B47" s="169">
        <v>2014</v>
      </c>
      <c r="C47" s="110"/>
      <c r="D47" s="110"/>
      <c r="E47" s="110"/>
      <c r="F47" s="110"/>
      <c r="G47" s="110"/>
      <c r="H47" s="110"/>
      <c r="J47" s="169">
        <v>2014</v>
      </c>
      <c r="K47" s="110"/>
      <c r="L47" s="110"/>
      <c r="M47" s="110"/>
      <c r="N47" s="110"/>
      <c r="O47" s="110"/>
      <c r="P47" s="110"/>
      <c r="R47" s="169">
        <v>2014</v>
      </c>
      <c r="S47" s="110"/>
      <c r="T47" s="110"/>
      <c r="U47" s="110"/>
      <c r="V47" s="110"/>
      <c r="W47" s="110"/>
      <c r="X47" s="110"/>
    </row>
    <row r="48" spans="2:24" x14ac:dyDescent="0.2">
      <c r="B48" s="169">
        <v>2015</v>
      </c>
      <c r="C48" s="153"/>
      <c r="D48" s="153">
        <v>71.399999999999991</v>
      </c>
      <c r="E48" s="153">
        <v>162</v>
      </c>
      <c r="F48" s="153"/>
      <c r="G48" s="153"/>
      <c r="H48" s="153">
        <v>233.39999999999998</v>
      </c>
      <c r="J48" s="169">
        <v>2015</v>
      </c>
      <c r="K48" s="153"/>
      <c r="L48" s="153"/>
      <c r="M48" s="153"/>
      <c r="N48" s="153"/>
      <c r="O48" s="153"/>
      <c r="P48" s="153"/>
      <c r="R48" s="169">
        <v>2015</v>
      </c>
      <c r="S48" s="153"/>
      <c r="T48" s="153"/>
      <c r="U48" s="153"/>
      <c r="V48" s="153"/>
      <c r="W48" s="153"/>
      <c r="X48" s="153"/>
    </row>
    <row r="49" spans="2:24" x14ac:dyDescent="0.2">
      <c r="B49" s="169">
        <v>2016</v>
      </c>
      <c r="C49" s="153"/>
      <c r="D49" s="153">
        <v>71.399999999999991</v>
      </c>
      <c r="E49" s="153">
        <v>162</v>
      </c>
      <c r="F49" s="153"/>
      <c r="G49" s="153"/>
      <c r="H49" s="153">
        <v>233.39999999999998</v>
      </c>
      <c r="J49" s="169">
        <v>2016</v>
      </c>
      <c r="K49" s="153"/>
      <c r="L49" s="153"/>
      <c r="M49" s="153"/>
      <c r="N49" s="153"/>
      <c r="O49" s="153"/>
      <c r="P49" s="153"/>
      <c r="R49" s="169">
        <v>2016</v>
      </c>
      <c r="S49" s="153"/>
      <c r="T49" s="153"/>
      <c r="U49" s="153"/>
      <c r="V49" s="153"/>
      <c r="W49" s="153"/>
      <c r="X49" s="153"/>
    </row>
    <row r="52" spans="2:24" x14ac:dyDescent="0.2">
      <c r="B52" s="153"/>
      <c r="C52" s="288" t="s">
        <v>168</v>
      </c>
      <c r="D52" s="289"/>
      <c r="E52" s="289"/>
      <c r="F52" s="289"/>
      <c r="G52" s="289"/>
      <c r="H52" s="290"/>
      <c r="J52" s="153"/>
      <c r="K52" s="288" t="s">
        <v>168</v>
      </c>
      <c r="L52" s="289"/>
      <c r="M52" s="289"/>
      <c r="N52" s="289"/>
      <c r="O52" s="289"/>
      <c r="P52" s="290"/>
      <c r="R52" s="153"/>
      <c r="S52" s="288" t="s">
        <v>168</v>
      </c>
      <c r="T52" s="289"/>
      <c r="U52" s="289"/>
      <c r="V52" s="289"/>
      <c r="W52" s="289"/>
      <c r="X52" s="290"/>
    </row>
    <row r="53" spans="2:24" x14ac:dyDescent="0.2">
      <c r="B53" s="154" t="s">
        <v>13</v>
      </c>
      <c r="C53" s="154" t="s">
        <v>18</v>
      </c>
      <c r="D53" s="154" t="s">
        <v>19</v>
      </c>
      <c r="E53" s="154" t="s">
        <v>17</v>
      </c>
      <c r="F53" s="154" t="s">
        <v>24</v>
      </c>
      <c r="G53" s="154" t="s">
        <v>22</v>
      </c>
      <c r="H53" s="154" t="s">
        <v>14</v>
      </c>
      <c r="J53" s="154" t="s">
        <v>13</v>
      </c>
      <c r="K53" s="154" t="s">
        <v>18</v>
      </c>
      <c r="L53" s="154" t="s">
        <v>19</v>
      </c>
      <c r="M53" s="154" t="s">
        <v>17</v>
      </c>
      <c r="N53" s="154" t="s">
        <v>24</v>
      </c>
      <c r="O53" s="154" t="s">
        <v>22</v>
      </c>
      <c r="P53" s="154" t="s">
        <v>14</v>
      </c>
      <c r="R53" s="154" t="s">
        <v>13</v>
      </c>
      <c r="S53" s="154" t="s">
        <v>18</v>
      </c>
      <c r="T53" s="154" t="s">
        <v>19</v>
      </c>
      <c r="U53" s="154" t="s">
        <v>17</v>
      </c>
      <c r="V53" s="154" t="s">
        <v>24</v>
      </c>
      <c r="W53" s="154" t="s">
        <v>22</v>
      </c>
      <c r="X53" s="154" t="s">
        <v>14</v>
      </c>
    </row>
    <row r="54" spans="2:24" x14ac:dyDescent="0.2">
      <c r="B54" s="169">
        <v>2000</v>
      </c>
      <c r="C54" s="110"/>
      <c r="D54" s="110"/>
      <c r="E54" s="110"/>
      <c r="F54" s="110"/>
      <c r="G54" s="110"/>
      <c r="H54" s="110"/>
      <c r="J54" s="169">
        <v>2000</v>
      </c>
      <c r="K54" s="110"/>
      <c r="L54" s="110"/>
      <c r="M54" s="110"/>
      <c r="N54" s="110"/>
      <c r="O54" s="110"/>
      <c r="P54" s="110"/>
      <c r="R54" s="169">
        <v>2000</v>
      </c>
      <c r="S54" s="110"/>
      <c r="T54" s="110"/>
      <c r="U54" s="110"/>
      <c r="V54" s="110"/>
      <c r="W54" s="110"/>
      <c r="X54" s="110"/>
    </row>
    <row r="55" spans="2:24" x14ac:dyDescent="0.2">
      <c r="B55" s="169">
        <v>2001</v>
      </c>
      <c r="C55" s="110"/>
      <c r="D55" s="110"/>
      <c r="E55" s="110"/>
      <c r="F55" s="110"/>
      <c r="G55" s="110"/>
      <c r="H55" s="110"/>
      <c r="J55" s="169">
        <v>2001</v>
      </c>
      <c r="K55" s="110"/>
      <c r="L55" s="110"/>
      <c r="M55" s="110"/>
      <c r="N55" s="110"/>
      <c r="O55" s="110"/>
      <c r="P55" s="110"/>
      <c r="R55" s="169">
        <v>2001</v>
      </c>
      <c r="S55" s="110"/>
      <c r="T55" s="110"/>
      <c r="U55" s="110"/>
      <c r="V55" s="110"/>
      <c r="W55" s="110"/>
      <c r="X55" s="110"/>
    </row>
    <row r="56" spans="2:24" x14ac:dyDescent="0.2">
      <c r="B56" s="169">
        <v>2002</v>
      </c>
      <c r="C56" s="110"/>
      <c r="D56" s="110"/>
      <c r="E56" s="110"/>
      <c r="F56" s="110"/>
      <c r="G56" s="110"/>
      <c r="H56" s="110"/>
      <c r="J56" s="169">
        <v>2002</v>
      </c>
      <c r="K56" s="110"/>
      <c r="L56" s="110"/>
      <c r="M56" s="110"/>
      <c r="N56" s="110"/>
      <c r="O56" s="110"/>
      <c r="P56" s="110"/>
      <c r="R56" s="169">
        <v>2002</v>
      </c>
      <c r="S56" s="110"/>
      <c r="T56" s="110"/>
      <c r="U56" s="110"/>
      <c r="V56" s="110"/>
      <c r="W56" s="110"/>
      <c r="X56" s="110"/>
    </row>
    <row r="57" spans="2:24" x14ac:dyDescent="0.2">
      <c r="B57" s="169">
        <v>2003</v>
      </c>
      <c r="C57" s="110"/>
      <c r="D57" s="110"/>
      <c r="E57" s="110"/>
      <c r="F57" s="110"/>
      <c r="G57" s="110"/>
      <c r="H57" s="110"/>
      <c r="J57" s="169">
        <v>2003</v>
      </c>
      <c r="K57" s="110"/>
      <c r="L57" s="110"/>
      <c r="M57" s="110"/>
      <c r="N57" s="110"/>
      <c r="O57" s="110"/>
      <c r="P57" s="110"/>
      <c r="R57" s="169">
        <v>2003</v>
      </c>
      <c r="S57" s="110"/>
      <c r="T57" s="110"/>
      <c r="U57" s="110"/>
      <c r="V57" s="110"/>
      <c r="W57" s="110"/>
      <c r="X57" s="110"/>
    </row>
    <row r="58" spans="2:24" x14ac:dyDescent="0.2">
      <c r="B58" s="169">
        <v>2004</v>
      </c>
      <c r="C58" s="110"/>
      <c r="D58" s="110"/>
      <c r="E58" s="110"/>
      <c r="F58" s="110"/>
      <c r="G58" s="110"/>
      <c r="H58" s="110"/>
      <c r="J58" s="169">
        <v>2004</v>
      </c>
      <c r="K58" s="110"/>
      <c r="L58" s="110"/>
      <c r="M58" s="110"/>
      <c r="N58" s="110"/>
      <c r="O58" s="110"/>
      <c r="P58" s="110"/>
      <c r="R58" s="169">
        <v>2004</v>
      </c>
      <c r="S58" s="110"/>
      <c r="T58" s="110"/>
      <c r="U58" s="110"/>
      <c r="V58" s="110"/>
      <c r="W58" s="110"/>
      <c r="X58" s="110"/>
    </row>
    <row r="59" spans="2:24" x14ac:dyDescent="0.2">
      <c r="B59" s="169">
        <v>2005</v>
      </c>
      <c r="C59" s="110"/>
      <c r="D59" s="110"/>
      <c r="E59" s="110"/>
      <c r="F59" s="110"/>
      <c r="G59" s="110"/>
      <c r="H59" s="110"/>
      <c r="J59" s="169">
        <v>2005</v>
      </c>
      <c r="K59" s="110"/>
      <c r="L59" s="110"/>
      <c r="M59" s="110"/>
      <c r="N59" s="110"/>
      <c r="O59" s="110"/>
      <c r="P59" s="110"/>
      <c r="R59" s="169">
        <v>2005</v>
      </c>
      <c r="S59" s="110"/>
      <c r="T59" s="110"/>
      <c r="U59" s="110"/>
      <c r="V59" s="110"/>
      <c r="W59" s="110"/>
      <c r="X59" s="110"/>
    </row>
    <row r="60" spans="2:24" x14ac:dyDescent="0.2">
      <c r="B60" s="169">
        <v>2006</v>
      </c>
      <c r="C60" s="110"/>
      <c r="D60" s="110"/>
      <c r="E60" s="110"/>
      <c r="F60" s="110"/>
      <c r="G60" s="110"/>
      <c r="H60" s="110"/>
      <c r="J60" s="169">
        <v>2006</v>
      </c>
      <c r="K60" s="110"/>
      <c r="L60" s="110"/>
      <c r="M60" s="110"/>
      <c r="N60" s="110"/>
      <c r="O60" s="110"/>
      <c r="P60" s="110"/>
      <c r="R60" s="169">
        <v>2006</v>
      </c>
      <c r="S60" s="110"/>
      <c r="T60" s="110"/>
      <c r="U60" s="110"/>
      <c r="V60" s="110"/>
      <c r="W60" s="110"/>
      <c r="X60" s="110"/>
    </row>
    <row r="61" spans="2:24" x14ac:dyDescent="0.2">
      <c r="B61" s="169">
        <v>2007</v>
      </c>
      <c r="C61" s="110"/>
      <c r="D61" s="110"/>
      <c r="E61" s="110"/>
      <c r="F61" s="110"/>
      <c r="G61" s="110"/>
      <c r="H61" s="110"/>
      <c r="J61" s="169">
        <v>2007</v>
      </c>
      <c r="K61" s="110"/>
      <c r="L61" s="110"/>
      <c r="M61" s="110"/>
      <c r="N61" s="110"/>
      <c r="O61" s="110"/>
      <c r="P61" s="110"/>
      <c r="R61" s="169">
        <v>2007</v>
      </c>
      <c r="S61" s="110"/>
      <c r="T61" s="110"/>
      <c r="U61" s="110"/>
      <c r="V61" s="110"/>
      <c r="W61" s="110"/>
      <c r="X61" s="110"/>
    </row>
    <row r="62" spans="2:24" x14ac:dyDescent="0.2">
      <c r="B62" s="169">
        <v>2008</v>
      </c>
      <c r="C62" s="110"/>
      <c r="D62" s="110"/>
      <c r="E62" s="110"/>
      <c r="F62" s="110"/>
      <c r="G62" s="110"/>
      <c r="H62" s="110"/>
      <c r="J62" s="169">
        <v>2008</v>
      </c>
      <c r="K62" s="110"/>
      <c r="L62" s="110"/>
      <c r="M62" s="110"/>
      <c r="N62" s="110"/>
      <c r="O62" s="110"/>
      <c r="P62" s="110"/>
      <c r="R62" s="169">
        <v>2008</v>
      </c>
      <c r="S62" s="110"/>
      <c r="T62" s="110"/>
      <c r="U62" s="110"/>
      <c r="V62" s="110"/>
      <c r="W62" s="110"/>
      <c r="X62" s="110"/>
    </row>
    <row r="63" spans="2:24" x14ac:dyDescent="0.2">
      <c r="B63" s="169">
        <v>2009</v>
      </c>
      <c r="C63" s="110"/>
      <c r="D63" s="110"/>
      <c r="E63" s="110"/>
      <c r="F63" s="110"/>
      <c r="G63" s="110"/>
      <c r="H63" s="110"/>
      <c r="J63" s="169">
        <v>2009</v>
      </c>
      <c r="K63" s="110"/>
      <c r="L63" s="110"/>
      <c r="M63" s="110"/>
      <c r="N63" s="110"/>
      <c r="O63" s="110"/>
      <c r="P63" s="110"/>
      <c r="R63" s="169">
        <v>2009</v>
      </c>
      <c r="S63" s="110"/>
      <c r="T63" s="110"/>
      <c r="U63" s="110"/>
      <c r="V63" s="110"/>
      <c r="W63" s="110"/>
      <c r="X63" s="110"/>
    </row>
    <row r="64" spans="2:24" x14ac:dyDescent="0.2">
      <c r="B64" s="169">
        <v>2010</v>
      </c>
      <c r="C64" s="110"/>
      <c r="D64" s="110"/>
      <c r="E64" s="110"/>
      <c r="F64" s="110"/>
      <c r="G64" s="110"/>
      <c r="H64" s="110"/>
      <c r="J64" s="169">
        <v>2010</v>
      </c>
      <c r="K64" s="110"/>
      <c r="L64" s="110"/>
      <c r="M64" s="110"/>
      <c r="N64" s="110"/>
      <c r="O64" s="110"/>
      <c r="P64" s="110"/>
      <c r="R64" s="169">
        <v>2010</v>
      </c>
      <c r="S64" s="110"/>
      <c r="T64" s="110"/>
      <c r="U64" s="110"/>
      <c r="V64" s="110"/>
      <c r="W64" s="110"/>
      <c r="X64" s="110"/>
    </row>
    <row r="65" spans="2:24" x14ac:dyDescent="0.2">
      <c r="B65" s="169">
        <v>2011</v>
      </c>
      <c r="C65" s="110"/>
      <c r="D65" s="110"/>
      <c r="E65" s="110"/>
      <c r="F65" s="110"/>
      <c r="G65" s="110"/>
      <c r="H65" s="110"/>
      <c r="J65" s="169">
        <v>2011</v>
      </c>
      <c r="K65" s="110"/>
      <c r="L65" s="110"/>
      <c r="M65" s="110"/>
      <c r="N65" s="110"/>
      <c r="O65" s="110"/>
      <c r="P65" s="110"/>
      <c r="R65" s="169">
        <v>2011</v>
      </c>
      <c r="S65" s="110"/>
      <c r="T65" s="110"/>
      <c r="U65" s="110"/>
      <c r="V65" s="110"/>
      <c r="W65" s="110"/>
      <c r="X65" s="110"/>
    </row>
    <row r="66" spans="2:24" x14ac:dyDescent="0.2">
      <c r="B66" s="169">
        <v>2012</v>
      </c>
      <c r="C66" s="110"/>
      <c r="D66" s="110"/>
      <c r="E66" s="110"/>
      <c r="F66" s="110"/>
      <c r="G66" s="110"/>
      <c r="H66" s="110"/>
      <c r="J66" s="169">
        <v>2012</v>
      </c>
      <c r="K66" s="110"/>
      <c r="L66" s="110"/>
      <c r="M66" s="110"/>
      <c r="N66" s="110"/>
      <c r="O66" s="110"/>
      <c r="P66" s="110"/>
      <c r="R66" s="169">
        <v>2012</v>
      </c>
      <c r="S66" s="110"/>
      <c r="T66" s="110"/>
      <c r="U66" s="110"/>
      <c r="V66" s="110"/>
      <c r="W66" s="110"/>
      <c r="X66" s="110"/>
    </row>
    <row r="67" spans="2:24" x14ac:dyDescent="0.2">
      <c r="B67" s="169">
        <v>2013</v>
      </c>
      <c r="C67" s="110"/>
      <c r="D67" s="110"/>
      <c r="E67" s="110"/>
      <c r="F67" s="110"/>
      <c r="G67" s="110"/>
      <c r="H67" s="110"/>
      <c r="J67" s="169">
        <v>2013</v>
      </c>
      <c r="K67" s="110"/>
      <c r="L67" s="110"/>
      <c r="M67" s="110"/>
      <c r="N67" s="110"/>
      <c r="O67" s="110"/>
      <c r="P67" s="110"/>
      <c r="R67" s="169">
        <v>2013</v>
      </c>
      <c r="S67" s="110"/>
      <c r="T67" s="110"/>
      <c r="U67" s="110"/>
      <c r="V67" s="110"/>
      <c r="W67" s="110"/>
      <c r="X67" s="110"/>
    </row>
    <row r="68" spans="2:24" x14ac:dyDescent="0.2">
      <c r="B68" s="169">
        <v>2014</v>
      </c>
      <c r="C68" s="110"/>
      <c r="D68" s="110"/>
      <c r="E68" s="110"/>
      <c r="F68" s="110"/>
      <c r="G68" s="110"/>
      <c r="H68" s="110"/>
      <c r="J68" s="169">
        <v>2014</v>
      </c>
      <c r="K68" s="110"/>
      <c r="L68" s="110"/>
      <c r="M68" s="110"/>
      <c r="N68" s="110"/>
      <c r="O68" s="110"/>
      <c r="P68" s="110"/>
      <c r="R68" s="169">
        <v>2014</v>
      </c>
      <c r="S68" s="110"/>
      <c r="T68" s="110"/>
      <c r="U68" s="110"/>
      <c r="V68" s="110"/>
      <c r="W68" s="110"/>
      <c r="X68" s="110"/>
    </row>
    <row r="69" spans="2:24" x14ac:dyDescent="0.2">
      <c r="B69" s="169">
        <v>2015</v>
      </c>
      <c r="C69" s="2"/>
      <c r="D69" s="2"/>
      <c r="E69" s="2"/>
      <c r="F69" s="2"/>
      <c r="G69" s="2"/>
      <c r="H69" s="2"/>
      <c r="J69" s="169">
        <v>2015</v>
      </c>
      <c r="K69" s="2"/>
      <c r="L69" s="2"/>
      <c r="M69" s="2"/>
      <c r="N69" s="2"/>
      <c r="O69" s="2"/>
      <c r="P69" s="2"/>
      <c r="R69" s="169">
        <v>2015</v>
      </c>
      <c r="S69" s="2"/>
      <c r="T69" s="2"/>
      <c r="U69" s="2"/>
      <c r="V69" s="2"/>
      <c r="W69" s="2"/>
      <c r="X69" s="2"/>
    </row>
    <row r="70" spans="2:24" x14ac:dyDescent="0.2">
      <c r="B70" s="169">
        <v>2016</v>
      </c>
      <c r="C70" s="2"/>
      <c r="D70" s="2"/>
      <c r="E70" s="2"/>
      <c r="F70" s="2"/>
      <c r="G70" s="2"/>
      <c r="H70" s="2"/>
      <c r="J70" s="169">
        <v>2016</v>
      </c>
      <c r="K70" s="2"/>
      <c r="L70" s="2"/>
      <c r="M70" s="2"/>
      <c r="N70" s="2"/>
      <c r="O70" s="2"/>
      <c r="P70" s="2"/>
      <c r="R70" s="169">
        <v>2016</v>
      </c>
      <c r="S70" s="2"/>
      <c r="T70" s="2"/>
      <c r="U70" s="2"/>
      <c r="V70" s="2"/>
      <c r="W70" s="2"/>
      <c r="X70" s="2"/>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2"/>
  <sheetViews>
    <sheetView showGridLines="0" zoomScaleNormal="100" workbookViewId="0">
      <selection activeCell="K28" sqref="K28"/>
    </sheetView>
  </sheetViews>
  <sheetFormatPr defaultColWidth="17.6640625" defaultRowHeight="11.25" x14ac:dyDescent="0.2"/>
  <cols>
    <col min="1" max="1" width="1.6640625" style="231" customWidth="1"/>
    <col min="2" max="2" width="11.1640625" style="231" customWidth="1"/>
    <col min="3" max="3" width="13.5" style="231" customWidth="1"/>
    <col min="4" max="4" width="12.6640625" style="231" customWidth="1"/>
    <col min="5" max="5" width="13.1640625" style="231" bestFit="1" customWidth="1"/>
    <col min="6" max="6" width="15.5" style="231" customWidth="1"/>
    <col min="7" max="7" width="15.6640625" style="231" customWidth="1"/>
    <col min="8" max="9" width="12.6640625" style="231" customWidth="1"/>
    <col min="10" max="10" width="13.1640625" style="231" customWidth="1"/>
    <col min="11" max="11" width="14.5" style="231" customWidth="1"/>
    <col min="12" max="12" width="13.6640625" style="231" customWidth="1"/>
    <col min="13" max="16384" width="17.6640625" style="231"/>
  </cols>
  <sheetData>
    <row r="1" spans="2:10" s="230" customFormat="1" ht="15.75" x14ac:dyDescent="0.25">
      <c r="B1" s="291" t="s">
        <v>30</v>
      </c>
      <c r="C1" s="291"/>
      <c r="D1" s="291"/>
      <c r="E1" s="291"/>
      <c r="F1" s="291"/>
      <c r="G1" s="291"/>
      <c r="H1" s="291"/>
      <c r="I1" s="291"/>
      <c r="J1" s="292"/>
    </row>
    <row r="2" spans="2:10" ht="12.75" x14ac:dyDescent="0.2">
      <c r="B2" s="293" t="str">
        <f>'FormsList&amp;FilerInfo'!B2</f>
        <v>Los Angeles Department of Water and Power</v>
      </c>
      <c r="C2" s="294"/>
      <c r="D2" s="294"/>
      <c r="E2" s="294"/>
      <c r="F2" s="294"/>
      <c r="G2" s="294"/>
      <c r="H2" s="294"/>
      <c r="I2" s="294"/>
      <c r="J2" s="294"/>
    </row>
    <row r="3" spans="2:10" ht="12.75" x14ac:dyDescent="0.2">
      <c r="B3" s="221"/>
      <c r="C3" s="221"/>
      <c r="D3" s="221"/>
      <c r="E3" s="221"/>
      <c r="F3" s="221"/>
      <c r="G3" s="221"/>
      <c r="H3" s="221"/>
      <c r="I3" s="221"/>
      <c r="J3" s="221"/>
    </row>
    <row r="4" spans="2:10" ht="12.75" x14ac:dyDescent="0.2">
      <c r="B4" s="221"/>
      <c r="C4" s="221"/>
      <c r="D4" s="221"/>
      <c r="E4" s="221"/>
      <c r="F4" s="221"/>
      <c r="G4" s="221"/>
      <c r="H4" s="221"/>
      <c r="I4" s="221"/>
      <c r="J4" s="221"/>
    </row>
    <row r="5" spans="2:10" s="230" customFormat="1" ht="15.75" x14ac:dyDescent="0.25">
      <c r="B5" s="295" t="s">
        <v>191</v>
      </c>
      <c r="C5" s="295"/>
      <c r="D5" s="295"/>
      <c r="E5" s="295"/>
      <c r="F5" s="295"/>
      <c r="G5" s="295"/>
      <c r="H5" s="295"/>
      <c r="I5" s="295"/>
      <c r="J5" s="295"/>
    </row>
    <row r="6" spans="2:10" ht="12.75" x14ac:dyDescent="0.2">
      <c r="B6" s="294" t="s">
        <v>46</v>
      </c>
      <c r="C6" s="294"/>
      <c r="D6" s="294"/>
      <c r="E6" s="294"/>
      <c r="F6" s="294"/>
      <c r="G6" s="294"/>
      <c r="H6" s="294"/>
      <c r="I6" s="294"/>
      <c r="J6" s="294"/>
    </row>
    <row r="7" spans="2:10" ht="12.75" x14ac:dyDescent="0.2">
      <c r="B7" s="221"/>
      <c r="C7" s="221"/>
      <c r="D7" s="221"/>
      <c r="E7" s="221"/>
      <c r="F7" s="221"/>
      <c r="G7" s="221"/>
      <c r="H7" s="221"/>
      <c r="I7" s="221"/>
      <c r="J7" s="221"/>
    </row>
    <row r="8" spans="2:10" x14ac:dyDescent="0.2">
      <c r="B8" s="296" t="s">
        <v>158</v>
      </c>
      <c r="C8" s="296"/>
      <c r="D8" s="296"/>
      <c r="E8" s="296"/>
      <c r="F8" s="296"/>
      <c r="G8" s="296"/>
      <c r="H8" s="296"/>
      <c r="I8" s="296"/>
      <c r="J8" s="220"/>
    </row>
    <row r="9" spans="2:10" ht="56.25" x14ac:dyDescent="0.2">
      <c r="B9" s="33"/>
      <c r="C9" s="108" t="s">
        <v>230</v>
      </c>
      <c r="D9" s="14" t="s">
        <v>228</v>
      </c>
      <c r="E9" s="14" t="s">
        <v>31</v>
      </c>
      <c r="F9" s="108" t="s">
        <v>229</v>
      </c>
      <c r="G9" s="14" t="s">
        <v>299</v>
      </c>
      <c r="H9" s="14" t="s">
        <v>300</v>
      </c>
      <c r="I9" s="14" t="s">
        <v>32</v>
      </c>
      <c r="J9" s="14" t="s">
        <v>227</v>
      </c>
    </row>
    <row r="10" spans="2:10" x14ac:dyDescent="0.2">
      <c r="B10" s="161">
        <v>2000</v>
      </c>
      <c r="C10" s="158"/>
      <c r="D10" s="158"/>
      <c r="E10" s="158"/>
      <c r="F10" s="158"/>
      <c r="G10" s="158"/>
      <c r="H10" s="158"/>
      <c r="I10" s="158"/>
      <c r="J10" s="158"/>
    </row>
    <row r="11" spans="2:10" x14ac:dyDescent="0.2">
      <c r="B11" s="161">
        <v>2001</v>
      </c>
      <c r="C11" s="158"/>
      <c r="D11" s="158"/>
      <c r="E11" s="158"/>
      <c r="F11" s="158"/>
      <c r="G11" s="158"/>
      <c r="H11" s="158"/>
      <c r="I11" s="158"/>
      <c r="J11" s="158"/>
    </row>
    <row r="12" spans="2:10" x14ac:dyDescent="0.2">
      <c r="B12" s="161">
        <v>2002</v>
      </c>
      <c r="C12" s="158"/>
      <c r="D12" s="158"/>
      <c r="E12" s="158"/>
      <c r="F12" s="158"/>
      <c r="G12" s="158"/>
      <c r="H12" s="158"/>
      <c r="I12" s="158"/>
      <c r="J12" s="158"/>
    </row>
    <row r="13" spans="2:10" x14ac:dyDescent="0.2">
      <c r="B13" s="161">
        <v>2003</v>
      </c>
      <c r="C13" s="158"/>
      <c r="D13" s="158"/>
      <c r="E13" s="158"/>
      <c r="F13" s="158"/>
      <c r="G13" s="158"/>
      <c r="H13" s="158"/>
      <c r="I13" s="158"/>
      <c r="J13" s="158"/>
    </row>
    <row r="14" spans="2:10" x14ac:dyDescent="0.2">
      <c r="B14" s="161">
        <v>2004</v>
      </c>
      <c r="C14" s="158"/>
      <c r="D14" s="158"/>
      <c r="E14" s="158"/>
      <c r="F14" s="158"/>
      <c r="G14" s="158"/>
      <c r="H14" s="158"/>
      <c r="I14" s="158"/>
      <c r="J14" s="158"/>
    </row>
    <row r="15" spans="2:10" x14ac:dyDescent="0.2">
      <c r="B15" s="161">
        <v>2005</v>
      </c>
      <c r="C15" s="158"/>
      <c r="D15" s="158"/>
      <c r="E15" s="158"/>
      <c r="F15" s="158"/>
      <c r="G15" s="158"/>
      <c r="H15" s="158"/>
      <c r="I15" s="158"/>
      <c r="J15" s="158"/>
    </row>
    <row r="16" spans="2:10" x14ac:dyDescent="0.2">
      <c r="B16" s="161">
        <v>2006</v>
      </c>
      <c r="C16" s="158"/>
      <c r="D16" s="158"/>
      <c r="E16" s="158"/>
      <c r="F16" s="158"/>
      <c r="G16" s="158"/>
      <c r="H16" s="158"/>
      <c r="I16" s="158"/>
      <c r="J16" s="158"/>
    </row>
    <row r="17" spans="2:12" x14ac:dyDescent="0.2">
      <c r="B17" s="161">
        <v>2007</v>
      </c>
      <c r="C17" s="158"/>
      <c r="D17" s="158"/>
      <c r="E17" s="158"/>
      <c r="F17" s="158"/>
      <c r="G17" s="158"/>
      <c r="H17" s="158"/>
      <c r="I17" s="158"/>
      <c r="J17" s="158"/>
    </row>
    <row r="18" spans="2:12" x14ac:dyDescent="0.2">
      <c r="B18" s="161">
        <v>2008</v>
      </c>
      <c r="C18" s="158"/>
      <c r="D18" s="158"/>
      <c r="E18" s="158"/>
      <c r="F18" s="158"/>
      <c r="G18" s="158"/>
      <c r="H18" s="158"/>
      <c r="I18" s="158"/>
      <c r="J18" s="158"/>
    </row>
    <row r="19" spans="2:12" x14ac:dyDescent="0.2">
      <c r="B19" s="161">
        <v>2009</v>
      </c>
      <c r="C19" s="158"/>
      <c r="D19" s="158"/>
      <c r="E19" s="158"/>
      <c r="F19" s="158"/>
      <c r="G19" s="158"/>
      <c r="H19" s="158"/>
      <c r="I19" s="158"/>
      <c r="J19" s="158"/>
      <c r="L19" s="232"/>
    </row>
    <row r="20" spans="2:12" x14ac:dyDescent="0.2">
      <c r="B20" s="161">
        <v>2010</v>
      </c>
      <c r="C20" s="158"/>
      <c r="D20" s="158"/>
      <c r="E20" s="158"/>
      <c r="F20" s="158"/>
      <c r="G20" s="158"/>
      <c r="H20" s="158"/>
      <c r="I20" s="158"/>
      <c r="J20" s="158"/>
      <c r="L20" s="232"/>
    </row>
    <row r="21" spans="2:12" x14ac:dyDescent="0.2">
      <c r="B21" s="161">
        <v>2011</v>
      </c>
      <c r="C21" s="158"/>
      <c r="D21" s="158"/>
      <c r="E21" s="158"/>
      <c r="F21" s="158"/>
      <c r="G21" s="158"/>
      <c r="H21" s="158"/>
      <c r="I21" s="158"/>
      <c r="J21" s="158"/>
      <c r="L21" s="232"/>
    </row>
    <row r="22" spans="2:12" x14ac:dyDescent="0.2">
      <c r="B22" s="161">
        <v>2012</v>
      </c>
      <c r="C22" s="158"/>
      <c r="D22" s="158"/>
      <c r="E22" s="158"/>
      <c r="F22" s="158"/>
      <c r="G22" s="158"/>
      <c r="H22" s="158"/>
      <c r="I22" s="158"/>
      <c r="J22" s="158"/>
      <c r="L22" s="232"/>
    </row>
    <row r="23" spans="2:12" x14ac:dyDescent="0.2">
      <c r="B23" s="161">
        <v>2013</v>
      </c>
      <c r="C23" s="158"/>
      <c r="D23" s="158"/>
      <c r="E23" s="158"/>
      <c r="F23" s="158"/>
      <c r="G23" s="158"/>
      <c r="H23" s="158"/>
      <c r="I23" s="158"/>
      <c r="J23" s="158"/>
      <c r="L23" s="232"/>
    </row>
    <row r="24" spans="2:12" x14ac:dyDescent="0.2">
      <c r="B24" s="161">
        <v>2014</v>
      </c>
      <c r="C24" s="158"/>
      <c r="D24" s="158"/>
      <c r="E24" s="158"/>
      <c r="F24" s="158"/>
      <c r="G24" s="158"/>
      <c r="H24" s="158"/>
      <c r="I24" s="158"/>
      <c r="J24" s="158"/>
      <c r="L24" s="232"/>
    </row>
    <row r="25" spans="2:12" x14ac:dyDescent="0.2">
      <c r="B25" s="2">
        <v>2015</v>
      </c>
      <c r="C25" s="233">
        <v>1</v>
      </c>
      <c r="D25" s="3">
        <v>3865.9036930304983</v>
      </c>
      <c r="E25" s="3">
        <v>1367769.0742187484</v>
      </c>
      <c r="F25" s="3"/>
      <c r="G25" s="3">
        <v>4274.018</v>
      </c>
      <c r="H25" s="3">
        <v>462.34800000000001</v>
      </c>
      <c r="I25" s="3"/>
      <c r="J25" s="3">
        <v>687111.54837987793</v>
      </c>
      <c r="L25" s="232"/>
    </row>
    <row r="26" spans="2:12" x14ac:dyDescent="0.2">
      <c r="B26" s="2">
        <v>2016</v>
      </c>
      <c r="C26" s="233">
        <v>1.0269258013825222</v>
      </c>
      <c r="D26" s="3">
        <v>3886.7967696331743</v>
      </c>
      <c r="E26" s="3">
        <v>1383480.6630311646</v>
      </c>
      <c r="F26" s="3"/>
      <c r="G26" s="3">
        <v>4377.3360000000002</v>
      </c>
      <c r="H26" s="3">
        <v>476.93799999999999</v>
      </c>
      <c r="I26" s="3"/>
      <c r="J26" s="3">
        <v>689343.20809253433</v>
      </c>
      <c r="L26" s="232"/>
    </row>
    <row r="27" spans="2:12" x14ac:dyDescent="0.2">
      <c r="B27" s="2">
        <v>2017</v>
      </c>
      <c r="C27" s="233">
        <v>1.054559962220829</v>
      </c>
      <c r="D27" s="3">
        <v>3907.7359142617674</v>
      </c>
      <c r="E27" s="3">
        <v>1396316.960843581</v>
      </c>
      <c r="F27" s="3"/>
      <c r="G27" s="3">
        <v>4451.2129999999997</v>
      </c>
      <c r="H27" s="3">
        <v>489.80399999999997</v>
      </c>
      <c r="I27" s="3"/>
      <c r="J27" s="3">
        <v>692159.91741672868</v>
      </c>
      <c r="L27" s="232"/>
    </row>
    <row r="28" spans="2:12" x14ac:dyDescent="0.2">
      <c r="B28" s="2">
        <v>2018</v>
      </c>
      <c r="C28" s="233">
        <v>1.0739421425023814</v>
      </c>
      <c r="D28" s="3">
        <v>3928.8570650363326</v>
      </c>
      <c r="E28" s="3">
        <v>1406418.4916559975</v>
      </c>
      <c r="F28" s="3"/>
      <c r="G28" s="3">
        <v>4489.951</v>
      </c>
      <c r="H28" s="3">
        <v>497.22399999999999</v>
      </c>
      <c r="I28" s="3"/>
      <c r="J28" s="3">
        <v>695399.18282118253</v>
      </c>
      <c r="L28" s="232"/>
    </row>
    <row r="29" spans="2:12" x14ac:dyDescent="0.2">
      <c r="B29" s="2">
        <v>2019</v>
      </c>
      <c r="C29" s="233">
        <v>1.0880523371791009</v>
      </c>
      <c r="D29" s="3">
        <v>3950.0680938936894</v>
      </c>
      <c r="E29" s="3">
        <v>1419298.8474684141</v>
      </c>
      <c r="F29" s="3"/>
      <c r="G29" s="3">
        <v>4551.6210000000001</v>
      </c>
      <c r="H29" s="3">
        <v>500.09500000000003</v>
      </c>
      <c r="I29" s="3"/>
      <c r="J29" s="3">
        <v>698855.63602580782</v>
      </c>
      <c r="L29" s="232"/>
    </row>
    <row r="30" spans="2:12" x14ac:dyDescent="0.2">
      <c r="B30" s="2">
        <v>2020</v>
      </c>
      <c r="C30" s="233">
        <v>1.108822739152737</v>
      </c>
      <c r="D30" s="3">
        <v>3971.4276253115313</v>
      </c>
      <c r="E30" s="3">
        <v>1431639.0232808304</v>
      </c>
      <c r="F30" s="3"/>
      <c r="G30" s="3">
        <v>4582.6450000000004</v>
      </c>
      <c r="H30" s="3">
        <v>497.49599999999998</v>
      </c>
      <c r="I30" s="3"/>
      <c r="J30" s="3">
        <v>702457.37263773149</v>
      </c>
      <c r="L30" s="232"/>
    </row>
    <row r="31" spans="2:12" x14ac:dyDescent="0.2">
      <c r="B31" s="2">
        <v>2021</v>
      </c>
      <c r="C31" s="233">
        <v>1.1294221578094594</v>
      </c>
      <c r="D31" s="3">
        <v>3990.4505953942075</v>
      </c>
      <c r="E31" s="3">
        <v>1443123.9040932469</v>
      </c>
      <c r="F31" s="3"/>
      <c r="G31" s="3">
        <v>4644.4179999999997</v>
      </c>
      <c r="H31" s="3">
        <v>512.54700000000003</v>
      </c>
      <c r="I31" s="3"/>
      <c r="J31" s="3">
        <v>705128.91703056078</v>
      </c>
    </row>
    <row r="32" spans="2:12" x14ac:dyDescent="0.2">
      <c r="B32" s="2">
        <v>2022</v>
      </c>
      <c r="C32" s="233">
        <v>1.1674578037600045</v>
      </c>
      <c r="D32" s="3">
        <v>4009.5875969226745</v>
      </c>
      <c r="E32" s="3">
        <v>1453328.5608732793</v>
      </c>
      <c r="F32" s="3"/>
      <c r="G32" s="3">
        <v>4693.9859999999999</v>
      </c>
      <c r="H32" s="3">
        <v>536.51300000000003</v>
      </c>
      <c r="I32" s="3"/>
      <c r="J32" s="3">
        <v>707909.30749534816</v>
      </c>
    </row>
    <row r="33" spans="2:11" x14ac:dyDescent="0.2">
      <c r="B33" s="2">
        <v>2023</v>
      </c>
      <c r="C33" s="233">
        <v>1.200437228767536</v>
      </c>
      <c r="D33" s="3">
        <v>4028.82080944471</v>
      </c>
      <c r="E33" s="3">
        <v>1463268.1884116929</v>
      </c>
      <c r="F33" s="3"/>
      <c r="G33" s="3">
        <v>4743.4269999999997</v>
      </c>
      <c r="H33" s="3">
        <v>560.45100000000002</v>
      </c>
      <c r="I33" s="3"/>
      <c r="J33" s="3">
        <v>710732.66378072137</v>
      </c>
    </row>
    <row r="34" spans="2:11" x14ac:dyDescent="0.2">
      <c r="B34" s="2">
        <v>2024</v>
      </c>
      <c r="C34" s="233">
        <v>1.2549483386121039</v>
      </c>
      <c r="D34" s="3">
        <v>4048.1589877161482</v>
      </c>
      <c r="E34" s="3">
        <v>1472419.4952774239</v>
      </c>
      <c r="F34" s="3"/>
      <c r="G34" s="3">
        <v>4790.5929999999998</v>
      </c>
      <c r="H34" s="3">
        <v>577.45899999999995</v>
      </c>
      <c r="I34" s="3"/>
      <c r="J34" s="3">
        <v>713639.54106257018</v>
      </c>
    </row>
    <row r="35" spans="2:11" s="234" customFormat="1" x14ac:dyDescent="0.2">
      <c r="B35" s="2">
        <v>2025</v>
      </c>
      <c r="C35" s="233">
        <v>1.2884610687271514</v>
      </c>
      <c r="D35" s="3">
        <v>4067.6024913129845</v>
      </c>
      <c r="E35" s="3">
        <v>1481800.281267537</v>
      </c>
      <c r="F35" s="3"/>
      <c r="G35" s="3">
        <v>4839.3450000000003</v>
      </c>
      <c r="H35" s="3">
        <v>589.28399999999999</v>
      </c>
      <c r="I35" s="3"/>
      <c r="J35" s="3">
        <v>716565.97571058886</v>
      </c>
      <c r="K35" s="231"/>
    </row>
    <row r="36" spans="2:11" x14ac:dyDescent="0.2">
      <c r="B36" s="2">
        <v>2026</v>
      </c>
      <c r="C36" s="233">
        <v>1.3170315667771273</v>
      </c>
      <c r="D36" s="3">
        <v>4083.9453377293307</v>
      </c>
      <c r="E36" s="3">
        <v>1491643.2547903245</v>
      </c>
      <c r="F36" s="3"/>
      <c r="G36" s="3">
        <v>4884.2160000000003</v>
      </c>
      <c r="H36" s="3">
        <v>598.52700000000004</v>
      </c>
      <c r="I36" s="3"/>
      <c r="J36" s="3">
        <v>719476.45494072814</v>
      </c>
    </row>
    <row r="37" spans="2:11" x14ac:dyDescent="0.2">
      <c r="B37" s="2">
        <v>2027</v>
      </c>
      <c r="C37" s="233">
        <v>1.3463511345964385</v>
      </c>
      <c r="D37" s="3">
        <v>4100.3625788932077</v>
      </c>
      <c r="E37" s="3">
        <v>1501885.2031479646</v>
      </c>
      <c r="F37" s="3"/>
      <c r="G37" s="3">
        <v>4925.402</v>
      </c>
      <c r="H37" s="3">
        <v>606.32299999999998</v>
      </c>
      <c r="I37" s="3"/>
      <c r="J37" s="3">
        <v>722404.01482439588</v>
      </c>
    </row>
    <row r="38" spans="2:11" x14ac:dyDescent="0.2">
      <c r="B38" s="2">
        <v>2028</v>
      </c>
      <c r="C38" s="233">
        <v>1.3749623429599653</v>
      </c>
      <c r="D38" s="3">
        <v>4116.852959635733</v>
      </c>
      <c r="E38" s="3">
        <v>1512438.1040627805</v>
      </c>
      <c r="F38" s="3"/>
      <c r="G38" s="3">
        <v>4967.576</v>
      </c>
      <c r="H38" s="3">
        <v>612.96</v>
      </c>
      <c r="I38" s="3"/>
      <c r="J38" s="3">
        <v>725346.86756427598</v>
      </c>
    </row>
    <row r="40" spans="2:11" x14ac:dyDescent="0.2">
      <c r="C40" s="231" t="s">
        <v>301</v>
      </c>
    </row>
    <row r="41" spans="2:11" x14ac:dyDescent="0.2">
      <c r="C41" s="231" t="s">
        <v>302</v>
      </c>
    </row>
    <row r="42" spans="2:11" x14ac:dyDescent="0.2">
      <c r="C42" s="231" t="s">
        <v>303</v>
      </c>
    </row>
  </sheetData>
  <mergeCells count="5">
    <mergeCell ref="B1:J1"/>
    <mergeCell ref="B2:J2"/>
    <mergeCell ref="B5:J5"/>
    <mergeCell ref="B6:J6"/>
    <mergeCell ref="B8:I8"/>
  </mergeCells>
  <printOptions horizontalCentered="1"/>
  <pageMargins left="0.25" right="0.25" top="0.5" bottom="0.5" header="0.5" footer="0.5"/>
  <pageSetup scale="89" orientation="landscape"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I38"/>
  <sheetViews>
    <sheetView showGridLines="0" zoomScaleNormal="100" workbookViewId="0">
      <selection activeCell="B2" sqref="B2"/>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9" width="12" customWidth="1"/>
  </cols>
  <sheetData>
    <row r="1" spans="2:9" s="23" customFormat="1" ht="15.75" x14ac:dyDescent="0.25">
      <c r="B1" s="27" t="s">
        <v>33</v>
      </c>
      <c r="C1" s="27"/>
      <c r="D1" s="27"/>
      <c r="E1" s="27"/>
      <c r="F1" s="27"/>
      <c r="G1" s="27"/>
      <c r="H1" s="27"/>
      <c r="I1" s="27"/>
    </row>
    <row r="2" spans="2:9" s="9" customFormat="1" ht="12.75" x14ac:dyDescent="0.2">
      <c r="B2" s="170" t="str">
        <f>'FormsList&amp;FilerInfo'!B2</f>
        <v>Los Angeles Department of Water and Power</v>
      </c>
      <c r="C2" s="10"/>
      <c r="D2" s="10"/>
      <c r="E2" s="10"/>
      <c r="F2" s="10"/>
      <c r="G2" s="10"/>
      <c r="H2" s="10"/>
      <c r="I2" s="10"/>
    </row>
    <row r="3" spans="2:9" s="9" customFormat="1" ht="12.75" x14ac:dyDescent="0.2">
      <c r="B3" s="10"/>
      <c r="C3" s="10"/>
      <c r="D3" s="10"/>
      <c r="E3" s="10"/>
      <c r="F3" s="10"/>
      <c r="G3" s="10"/>
      <c r="H3" s="10"/>
      <c r="I3" s="10"/>
    </row>
    <row r="4" spans="2:9" s="9" customFormat="1" ht="12.75" x14ac:dyDescent="0.2">
      <c r="B4" s="17"/>
      <c r="C4" s="17"/>
      <c r="D4" s="17"/>
      <c r="E4" s="17"/>
      <c r="F4" s="17"/>
      <c r="G4" s="17"/>
      <c r="H4" s="17"/>
      <c r="I4" s="17"/>
    </row>
    <row r="5" spans="2:9" s="23" customFormat="1" ht="15.75" x14ac:dyDescent="0.25">
      <c r="B5" s="25" t="s">
        <v>62</v>
      </c>
      <c r="C5" s="25"/>
      <c r="D5" s="26"/>
      <c r="E5" s="26"/>
      <c r="F5" s="26"/>
      <c r="G5" s="26"/>
      <c r="H5" s="26"/>
      <c r="I5" s="26"/>
    </row>
    <row r="6" spans="2:9" ht="13.5" customHeight="1" x14ac:dyDescent="0.2">
      <c r="B6" s="10" t="s">
        <v>219</v>
      </c>
      <c r="C6" s="10"/>
      <c r="D6" s="11"/>
      <c r="E6" s="11"/>
      <c r="F6" s="11"/>
      <c r="G6" s="11"/>
      <c r="H6" s="11"/>
      <c r="I6" s="11"/>
    </row>
    <row r="7" spans="2:9" ht="13.5" customHeight="1" x14ac:dyDescent="0.2">
      <c r="B7" s="10"/>
      <c r="C7" s="10"/>
      <c r="D7" s="11"/>
      <c r="E7" s="11"/>
      <c r="F7" s="11"/>
      <c r="G7" s="11"/>
      <c r="H7" s="11"/>
      <c r="I7" s="11"/>
    </row>
    <row r="8" spans="2:9" ht="21.75" customHeight="1" x14ac:dyDescent="0.2">
      <c r="B8" s="8"/>
      <c r="C8" s="297" t="s">
        <v>220</v>
      </c>
      <c r="D8" s="297"/>
      <c r="E8" s="297"/>
      <c r="F8" s="297"/>
      <c r="G8" s="297"/>
      <c r="H8" s="297"/>
      <c r="I8" s="297"/>
    </row>
    <row r="9" spans="2:9" ht="60.75" customHeight="1" x14ac:dyDescent="0.2">
      <c r="B9" s="14" t="s">
        <v>13</v>
      </c>
      <c r="C9" s="108" t="s">
        <v>218</v>
      </c>
      <c r="D9" s="108" t="s">
        <v>78</v>
      </c>
      <c r="E9" s="108" t="s">
        <v>174</v>
      </c>
      <c r="F9" s="108" t="s">
        <v>175</v>
      </c>
      <c r="G9" s="108" t="s">
        <v>234</v>
      </c>
      <c r="H9" s="108" t="s">
        <v>176</v>
      </c>
      <c r="I9" s="108" t="s">
        <v>235</v>
      </c>
    </row>
    <row r="10" spans="2:9" x14ac:dyDescent="0.2">
      <c r="B10" s="161">
        <v>2000</v>
      </c>
      <c r="C10" s="161">
        <v>1</v>
      </c>
      <c r="D10" s="183">
        <v>10.131058200358419</v>
      </c>
      <c r="E10" s="183">
        <v>9.4959234095937521</v>
      </c>
      <c r="F10" s="183">
        <v>8.2928422732962712</v>
      </c>
      <c r="G10" s="183">
        <v>7.2301231160643837</v>
      </c>
      <c r="H10" s="183">
        <v>9.6579098356648192</v>
      </c>
      <c r="I10" s="183">
        <v>9.5170592432237058</v>
      </c>
    </row>
    <row r="11" spans="2:9" ht="11.25" customHeight="1" x14ac:dyDescent="0.2">
      <c r="B11" s="161">
        <v>2001</v>
      </c>
      <c r="C11" s="161">
        <v>1</v>
      </c>
      <c r="D11" s="183">
        <v>10.130270122352693</v>
      </c>
      <c r="E11" s="183">
        <v>9.4926116572988928</v>
      </c>
      <c r="F11" s="183">
        <v>8.3063580686435348</v>
      </c>
      <c r="G11" s="183">
        <v>8.5568284209652212</v>
      </c>
      <c r="H11" s="183">
        <v>7.021004860804779</v>
      </c>
      <c r="I11" s="183">
        <v>9.6315352039531241</v>
      </c>
    </row>
    <row r="12" spans="2:9" x14ac:dyDescent="0.2">
      <c r="B12" s="161">
        <v>2002</v>
      </c>
      <c r="C12" s="161">
        <v>1</v>
      </c>
      <c r="D12" s="183">
        <v>10.149723188285281</v>
      </c>
      <c r="E12" s="183">
        <v>9.5432870229841864</v>
      </c>
      <c r="F12" s="183">
        <v>8.1793309294159169</v>
      </c>
      <c r="G12" s="183">
        <v>9.1695272715355678</v>
      </c>
      <c r="H12" s="183">
        <v>7.0672306262375901</v>
      </c>
      <c r="I12" s="183">
        <v>9.6676765595867007</v>
      </c>
    </row>
    <row r="13" spans="2:9" x14ac:dyDescent="0.2">
      <c r="B13" s="161">
        <v>2003</v>
      </c>
      <c r="C13" s="161">
        <v>1</v>
      </c>
      <c r="D13" s="183">
        <v>10.183360627899608</v>
      </c>
      <c r="E13" s="183">
        <v>9.5750157463792043</v>
      </c>
      <c r="F13" s="183">
        <v>8.5273162370411519</v>
      </c>
      <c r="G13" s="183">
        <v>9.0903447019187738</v>
      </c>
      <c r="H13" s="183">
        <v>6.3604204397352788</v>
      </c>
      <c r="I13" s="183">
        <v>9.662553479693182</v>
      </c>
    </row>
    <row r="14" spans="2:9" x14ac:dyDescent="0.2">
      <c r="B14" s="161">
        <v>2004</v>
      </c>
      <c r="C14" s="161">
        <v>1</v>
      </c>
      <c r="D14" s="183">
        <v>10.228473515990983</v>
      </c>
      <c r="E14" s="183">
        <v>9.6243606121516265</v>
      </c>
      <c r="F14" s="183">
        <v>8.5446071380400994</v>
      </c>
      <c r="G14" s="183">
        <v>9.2173019549427568</v>
      </c>
      <c r="H14" s="183">
        <v>6.3998764338725449</v>
      </c>
      <c r="I14" s="183">
        <v>9.3125372525769556</v>
      </c>
    </row>
    <row r="15" spans="2:9" x14ac:dyDescent="0.2">
      <c r="B15" s="161">
        <v>2005</v>
      </c>
      <c r="C15" s="161">
        <v>1</v>
      </c>
      <c r="D15" s="183">
        <v>10.238023719491158</v>
      </c>
      <c r="E15" s="183">
        <v>9.5466931444088292</v>
      </c>
      <c r="F15" s="183">
        <v>8.4615358749104743</v>
      </c>
      <c r="G15" s="183">
        <v>9.4050403131146822</v>
      </c>
      <c r="H15" s="183">
        <v>6.313392698819623</v>
      </c>
      <c r="I15" s="183">
        <v>9.9766211444012587</v>
      </c>
    </row>
    <row r="16" spans="2:9" x14ac:dyDescent="0.2">
      <c r="B16" s="161">
        <v>2006</v>
      </c>
      <c r="C16" s="161">
        <v>1</v>
      </c>
      <c r="D16" s="183">
        <v>10.248852104723783</v>
      </c>
      <c r="E16" s="183">
        <v>9.5386622023777043</v>
      </c>
      <c r="F16" s="183">
        <v>8.7989220842960538</v>
      </c>
      <c r="G16" s="183">
        <v>10.080164699742872</v>
      </c>
      <c r="H16" s="183">
        <v>6.1939578551644416</v>
      </c>
      <c r="I16" s="183">
        <v>8.9148107889021251</v>
      </c>
    </row>
    <row r="17" spans="2:9" x14ac:dyDescent="0.2">
      <c r="B17" s="161">
        <v>2007</v>
      </c>
      <c r="C17" s="161">
        <v>1</v>
      </c>
      <c r="D17" s="183">
        <v>10.370712509331188</v>
      </c>
      <c r="E17" s="183">
        <v>9.6644147839510453</v>
      </c>
      <c r="F17" s="183">
        <v>8.8515547281600764</v>
      </c>
      <c r="G17" s="183">
        <v>9.7617806771155209</v>
      </c>
      <c r="H17" s="183">
        <v>5.2892525335932223</v>
      </c>
      <c r="I17" s="183">
        <v>10.078038343999049</v>
      </c>
    </row>
    <row r="18" spans="2:9" ht="11.25" customHeight="1" x14ac:dyDescent="0.2">
      <c r="B18" s="161">
        <v>2008</v>
      </c>
      <c r="C18" s="161">
        <v>1</v>
      </c>
      <c r="D18" s="183">
        <v>10.76352613357432</v>
      </c>
      <c r="E18" s="183">
        <v>10.054387026756086</v>
      </c>
      <c r="F18" s="183">
        <v>9.2484482156313987</v>
      </c>
      <c r="G18" s="183">
        <v>10.441910557604233</v>
      </c>
      <c r="H18" s="183">
        <v>5.2793719368979914</v>
      </c>
      <c r="I18" s="183">
        <v>9.4743347446976092</v>
      </c>
    </row>
    <row r="19" spans="2:9" x14ac:dyDescent="0.2">
      <c r="B19" s="161">
        <v>2009</v>
      </c>
      <c r="C19" s="161">
        <v>1</v>
      </c>
      <c r="D19" s="183">
        <v>11.707235643642614</v>
      </c>
      <c r="E19" s="183">
        <v>11.10951771381364</v>
      </c>
      <c r="F19" s="183">
        <v>9.8986233149472316</v>
      </c>
      <c r="G19" s="183">
        <v>11.307086018119925</v>
      </c>
      <c r="H19" s="183">
        <v>5.02638042297332</v>
      </c>
      <c r="I19" s="183">
        <v>10.6060435944235</v>
      </c>
    </row>
    <row r="20" spans="2:9" x14ac:dyDescent="0.2">
      <c r="B20" s="161">
        <v>2010</v>
      </c>
      <c r="C20" s="161">
        <v>1</v>
      </c>
      <c r="D20" s="183">
        <v>12.446397163831515</v>
      </c>
      <c r="E20" s="183">
        <v>12.025423617600371</v>
      </c>
      <c r="F20" s="183">
        <v>10.861382932525636</v>
      </c>
      <c r="G20" s="183">
        <v>11.903475191228063</v>
      </c>
      <c r="H20" s="183">
        <v>6.0469963609670838</v>
      </c>
      <c r="I20" s="183">
        <v>10.429012261196744</v>
      </c>
    </row>
    <row r="21" spans="2:9" x14ac:dyDescent="0.2">
      <c r="B21" s="161">
        <v>2011</v>
      </c>
      <c r="C21" s="161">
        <v>1</v>
      </c>
      <c r="D21" s="183">
        <v>13.016461038406876</v>
      </c>
      <c r="E21" s="183">
        <v>12.76358406112176</v>
      </c>
      <c r="F21" s="183">
        <v>11.141662317513216</v>
      </c>
      <c r="G21" s="183">
        <v>13.049829415822</v>
      </c>
      <c r="H21" s="183">
        <v>7.0014409504878321</v>
      </c>
      <c r="I21" s="183">
        <v>11.092023625695839</v>
      </c>
    </row>
    <row r="22" spans="2:9" x14ac:dyDescent="0.2">
      <c r="B22" s="161">
        <v>2012</v>
      </c>
      <c r="C22" s="161">
        <v>1</v>
      </c>
      <c r="D22" s="183">
        <v>12.981700434687029</v>
      </c>
      <c r="E22" s="183">
        <v>12.712579451084277</v>
      </c>
      <c r="F22" s="183">
        <v>11.685591972418036</v>
      </c>
      <c r="G22" s="183">
        <v>13.246404513305809</v>
      </c>
      <c r="H22" s="183">
        <v>7.1123574857511098</v>
      </c>
      <c r="I22" s="183">
        <v>11.252183320386102</v>
      </c>
    </row>
    <row r="23" spans="2:9" x14ac:dyDescent="0.2">
      <c r="B23" s="161">
        <v>2013</v>
      </c>
      <c r="C23" s="161">
        <v>1</v>
      </c>
      <c r="D23" s="183">
        <v>13.431010161012191</v>
      </c>
      <c r="E23" s="183">
        <v>13.188428485530446</v>
      </c>
      <c r="F23" s="183">
        <v>11.99845400809823</v>
      </c>
      <c r="G23" s="183">
        <v>13.652011725227705</v>
      </c>
      <c r="H23" s="183">
        <v>6.8794956196604726</v>
      </c>
      <c r="I23" s="183">
        <v>12.621574783595227</v>
      </c>
    </row>
    <row r="24" spans="2:9" x14ac:dyDescent="0.2">
      <c r="B24" s="161">
        <v>2014</v>
      </c>
      <c r="C24" s="161">
        <v>1</v>
      </c>
      <c r="D24" s="183">
        <v>13.913714279206562</v>
      </c>
      <c r="E24" s="183">
        <v>14.942799832270568</v>
      </c>
      <c r="F24" s="183">
        <v>14.27061205497783</v>
      </c>
      <c r="G24" s="183">
        <v>2.4030404109642012</v>
      </c>
      <c r="H24" s="183">
        <v>12.351853634760085</v>
      </c>
      <c r="I24" s="183">
        <v>14.091872620320467</v>
      </c>
    </row>
    <row r="25" spans="2:9" x14ac:dyDescent="0.2">
      <c r="B25" s="7">
        <v>2015</v>
      </c>
      <c r="C25" s="7">
        <v>1</v>
      </c>
      <c r="D25" s="182">
        <v>14.958624321158503</v>
      </c>
      <c r="E25" s="182">
        <v>15.061523793649032</v>
      </c>
      <c r="F25" s="182">
        <v>14.208758771347702</v>
      </c>
      <c r="G25" s="182">
        <v>13.762289048894891</v>
      </c>
      <c r="H25" s="182">
        <v>10.532088583595428</v>
      </c>
      <c r="I25" s="182">
        <v>15.365362824435188</v>
      </c>
    </row>
    <row r="26" spans="2:9" x14ac:dyDescent="0.2">
      <c r="B26" s="7">
        <v>2016</v>
      </c>
      <c r="C26" s="7">
        <v>1</v>
      </c>
      <c r="D26" s="182">
        <v>14.946006489025468</v>
      </c>
      <c r="E26" s="182">
        <v>14.712780327294345</v>
      </c>
      <c r="F26" s="182">
        <v>13.824345067183136</v>
      </c>
      <c r="G26" s="182">
        <v>14.816473955379919</v>
      </c>
      <c r="H26" s="182">
        <v>10.187405060857998</v>
      </c>
      <c r="I26" s="182">
        <v>14.892272553163741</v>
      </c>
    </row>
    <row r="27" spans="2:9" x14ac:dyDescent="0.2">
      <c r="B27" s="7">
        <v>2017</v>
      </c>
      <c r="C27" s="7">
        <v>1</v>
      </c>
      <c r="D27" s="182">
        <v>15.754000694831563</v>
      </c>
      <c r="E27" s="182">
        <v>15.323492266328198</v>
      </c>
      <c r="F27" s="182">
        <v>14.147952603221952</v>
      </c>
      <c r="G27" s="182">
        <v>13.956989106678186</v>
      </c>
      <c r="H27" s="182">
        <v>8.9290474946861274</v>
      </c>
      <c r="I27" s="182">
        <v>15.444445872919808</v>
      </c>
    </row>
    <row r="28" spans="2:9" x14ac:dyDescent="0.2">
      <c r="B28" s="2">
        <v>2018</v>
      </c>
      <c r="C28" s="2">
        <v>1</v>
      </c>
      <c r="D28" s="183">
        <v>17.088379605607042</v>
      </c>
      <c r="E28" s="183">
        <v>16.681466651520488</v>
      </c>
      <c r="F28" s="183">
        <v>15.56671098541046</v>
      </c>
      <c r="G28" s="183">
        <v>15.337009593124899</v>
      </c>
      <c r="H28" s="183">
        <v>9.7012541468258977</v>
      </c>
      <c r="I28" s="183">
        <v>16.787855521549208</v>
      </c>
    </row>
    <row r="29" spans="2:9" x14ac:dyDescent="0.2">
      <c r="B29" s="7">
        <v>2019</v>
      </c>
      <c r="C29" s="7">
        <v>1</v>
      </c>
      <c r="D29" s="182">
        <v>17.793774338618473</v>
      </c>
      <c r="E29" s="182">
        <v>17.421943995339547</v>
      </c>
      <c r="F29" s="182">
        <v>16.472365755452802</v>
      </c>
      <c r="G29" s="182">
        <v>16.16446179381736</v>
      </c>
      <c r="H29" s="182">
        <v>9.9331726966489082</v>
      </c>
      <c r="I29" s="182">
        <v>17.487914518151278</v>
      </c>
    </row>
    <row r="30" spans="2:9" x14ac:dyDescent="0.2">
      <c r="B30" s="7">
        <v>2020</v>
      </c>
      <c r="C30" s="7">
        <v>1</v>
      </c>
      <c r="D30" s="182">
        <v>18.455657016959158</v>
      </c>
      <c r="E30" s="182">
        <v>18.100449985433496</v>
      </c>
      <c r="F30" s="182">
        <v>17.093647070143785</v>
      </c>
      <c r="G30" s="182">
        <v>16.768716514391478</v>
      </c>
      <c r="H30" s="182">
        <v>9.7920380500877471</v>
      </c>
      <c r="I30" s="182">
        <v>18.170060636774561</v>
      </c>
    </row>
    <row r="31" spans="2:9" x14ac:dyDescent="0.2">
      <c r="B31" s="7">
        <v>2021</v>
      </c>
      <c r="C31" s="7">
        <v>1</v>
      </c>
      <c r="D31" s="182">
        <v>18.971764132693846</v>
      </c>
      <c r="E31" s="182">
        <v>18.564645343053733</v>
      </c>
      <c r="F31" s="182">
        <v>17.483996890675659</v>
      </c>
      <c r="G31" s="182">
        <v>17.137100290897294</v>
      </c>
      <c r="H31" s="182">
        <v>9.8079671951284269</v>
      </c>
      <c r="I31" s="182">
        <v>18.639371988458162</v>
      </c>
    </row>
    <row r="32" spans="2:9" x14ac:dyDescent="0.2">
      <c r="B32" s="2">
        <v>2022</v>
      </c>
      <c r="C32" s="2">
        <v>1</v>
      </c>
      <c r="D32" s="183">
        <v>19.351637359795557</v>
      </c>
      <c r="E32" s="183">
        <v>18.970230586205517</v>
      </c>
      <c r="F32" s="183">
        <v>17.895613790343024</v>
      </c>
      <c r="G32" s="183">
        <v>17.54750215446634</v>
      </c>
      <c r="H32" s="183">
        <v>9.963293269164291</v>
      </c>
      <c r="I32" s="183">
        <v>19.046242584025443</v>
      </c>
    </row>
    <row r="33" spans="2:9" x14ac:dyDescent="0.2">
      <c r="B33" s="7">
        <v>2023</v>
      </c>
      <c r="C33" s="7">
        <v>1</v>
      </c>
      <c r="D33" s="182">
        <v>19.822919164885995</v>
      </c>
      <c r="E33" s="182">
        <v>19.422099527061544</v>
      </c>
      <c r="F33" s="182">
        <v>18.307227531123463</v>
      </c>
      <c r="G33" s="182">
        <v>17.943857511795049</v>
      </c>
      <c r="H33" s="182">
        <v>9.9939217179467921</v>
      </c>
      <c r="I33" s="182">
        <v>19.502100908519473</v>
      </c>
    </row>
    <row r="34" spans="2:9" x14ac:dyDescent="0.2">
      <c r="B34" s="2">
        <v>2024</v>
      </c>
      <c r="C34" s="2">
        <v>1</v>
      </c>
      <c r="D34" s="183">
        <v>20.554750469704931</v>
      </c>
      <c r="E34" s="183">
        <v>20.190177065649848</v>
      </c>
      <c r="F34" s="183">
        <v>19.089534397177644</v>
      </c>
      <c r="G34" s="183">
        <v>18.724126700079637</v>
      </c>
      <c r="H34" s="183">
        <v>10.450550344258252</v>
      </c>
      <c r="I34" s="183">
        <v>20.271417515605886</v>
      </c>
    </row>
    <row r="35" spans="2:9" x14ac:dyDescent="0.2">
      <c r="B35" s="2">
        <v>2025</v>
      </c>
      <c r="C35" s="2">
        <v>1</v>
      </c>
      <c r="D35" s="190">
        <v>21.515793345981603</v>
      </c>
      <c r="E35" s="190">
        <v>21.126072885194226</v>
      </c>
      <c r="F35" s="190">
        <v>19.995043884692418</v>
      </c>
      <c r="G35" s="190">
        <v>19.615778394753363</v>
      </c>
      <c r="H35" s="190">
        <v>11.020371261458962</v>
      </c>
      <c r="I35" s="190">
        <v>21.211776414491037</v>
      </c>
    </row>
    <row r="36" spans="2:9" s="1" customFormat="1" x14ac:dyDescent="0.2">
      <c r="B36" s="2">
        <v>2026</v>
      </c>
      <c r="C36" s="2">
        <v>1</v>
      </c>
      <c r="D36" s="190">
        <v>21.725205686290305</v>
      </c>
      <c r="E36" s="190">
        <v>21.303554183076496</v>
      </c>
      <c r="F36" s="190">
        <v>20.143784813941338</v>
      </c>
      <c r="G36" s="190">
        <v>19.753036990527242</v>
      </c>
      <c r="H36" s="190">
        <v>11.054550954918993</v>
      </c>
      <c r="I36" s="190">
        <v>21.391540276874764</v>
      </c>
    </row>
    <row r="37" spans="2:9" x14ac:dyDescent="0.2">
      <c r="B37" s="2">
        <v>2027</v>
      </c>
      <c r="C37" s="2">
        <v>1</v>
      </c>
      <c r="D37" s="190">
        <v>22.638715397618974</v>
      </c>
      <c r="E37" s="190">
        <v>22.198567248462567</v>
      </c>
      <c r="F37" s="190">
        <v>20.98435916760571</v>
      </c>
      <c r="G37" s="190">
        <v>20.57292632935626</v>
      </c>
      <c r="H37" s="190">
        <v>11.304050493563997</v>
      </c>
      <c r="I37" s="190">
        <v>22.292123932973826</v>
      </c>
    </row>
    <row r="38" spans="2:9" x14ac:dyDescent="0.2">
      <c r="B38" s="2">
        <v>2028</v>
      </c>
      <c r="C38" s="2">
        <v>1</v>
      </c>
      <c r="D38" s="190">
        <v>23.563005424543533</v>
      </c>
      <c r="E38" s="190">
        <v>23.098018968643018</v>
      </c>
      <c r="F38" s="190">
        <v>21.816692456696394</v>
      </c>
      <c r="G38" s="190">
        <v>21.380785249236254</v>
      </c>
      <c r="H38" s="190">
        <v>11.458967338402141</v>
      </c>
      <c r="I38" s="190">
        <v>23.197765189420839</v>
      </c>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2"/>
  <sheetViews>
    <sheetView showGridLines="0" zoomScaleNormal="100" workbookViewId="0">
      <selection activeCell="H12" sqref="H12"/>
    </sheetView>
  </sheetViews>
  <sheetFormatPr defaultColWidth="17.6640625" defaultRowHeight="11.25" x14ac:dyDescent="0.2"/>
  <cols>
    <col min="1" max="1" width="1.6640625" style="231" customWidth="1"/>
    <col min="2" max="2" width="12.6640625" style="231" customWidth="1"/>
    <col min="3" max="7" width="15.6640625" style="231" customWidth="1"/>
    <col min="8" max="16384" width="17.6640625" style="231"/>
  </cols>
  <sheetData>
    <row r="1" spans="2:7" s="230" customFormat="1" ht="15.75" x14ac:dyDescent="0.25">
      <c r="B1" s="291" t="s">
        <v>72</v>
      </c>
      <c r="C1" s="291"/>
      <c r="D1" s="291"/>
      <c r="E1" s="291"/>
      <c r="F1" s="291"/>
      <c r="G1" s="291"/>
    </row>
    <row r="2" spans="2:7" ht="12.75" x14ac:dyDescent="0.2">
      <c r="B2" s="32" t="str">
        <f>CoName</f>
        <v>Los Angeles Department of Water and Power</v>
      </c>
      <c r="C2" s="32"/>
      <c r="D2" s="32"/>
      <c r="E2" s="32"/>
      <c r="F2" s="32"/>
      <c r="G2" s="32"/>
    </row>
    <row r="3" spans="2:7" ht="12.75" x14ac:dyDescent="0.2">
      <c r="B3" s="32"/>
      <c r="C3" s="32"/>
      <c r="D3" s="32"/>
      <c r="E3" s="32"/>
      <c r="F3" s="32"/>
      <c r="G3" s="32"/>
    </row>
    <row r="4" spans="2:7" ht="12.75" x14ac:dyDescent="0.2">
      <c r="B4" s="32"/>
      <c r="C4" s="32"/>
      <c r="D4" s="32"/>
      <c r="E4" s="32"/>
      <c r="F4" s="32"/>
      <c r="G4" s="32"/>
    </row>
    <row r="5" spans="2:7" s="230" customFormat="1" ht="15.75" x14ac:dyDescent="0.25">
      <c r="B5" s="235" t="s">
        <v>57</v>
      </c>
      <c r="C5" s="235"/>
      <c r="D5" s="235"/>
      <c r="E5" s="235"/>
      <c r="F5" s="235"/>
      <c r="G5" s="235"/>
    </row>
    <row r="6" spans="2:7" s="230" customFormat="1" ht="15.75" x14ac:dyDescent="0.25">
      <c r="B6" s="298" t="str">
        <f>'FormsList&amp;FilerInfo'!B2</f>
        <v>Los Angeles Department of Water and Power</v>
      </c>
      <c r="C6" s="298"/>
      <c r="D6" s="298"/>
      <c r="E6" s="298"/>
      <c r="F6" s="298"/>
      <c r="G6" s="298"/>
    </row>
    <row r="7" spans="2:7" ht="22.5" customHeight="1" x14ac:dyDescent="0.2">
      <c r="B7" s="296" t="str">
        <f>+'[16]Form 1.3'!C7</f>
        <v>(Modify categories below to be consistent with sectors or classes reported on Form 1.1)</v>
      </c>
      <c r="C7" s="296"/>
      <c r="D7" s="296"/>
      <c r="E7" s="296"/>
      <c r="F7" s="296"/>
      <c r="G7" s="296"/>
    </row>
    <row r="8" spans="2:7" x14ac:dyDescent="0.2">
      <c r="B8" s="30"/>
      <c r="C8" s="236" t="s">
        <v>53</v>
      </c>
      <c r="D8" s="29"/>
      <c r="E8" s="29"/>
      <c r="F8" s="29"/>
      <c r="G8" s="29"/>
    </row>
    <row r="9" spans="2:7" x14ac:dyDescent="0.2">
      <c r="B9" s="31" t="s">
        <v>13</v>
      </c>
      <c r="C9" s="147" t="s">
        <v>78</v>
      </c>
      <c r="D9" s="147" t="s">
        <v>174</v>
      </c>
      <c r="E9" s="147" t="s">
        <v>175</v>
      </c>
      <c r="F9" s="147" t="s">
        <v>176</v>
      </c>
      <c r="G9" s="147" t="s">
        <v>235</v>
      </c>
    </row>
    <row r="10" spans="2:7" x14ac:dyDescent="0.2">
      <c r="B10" s="161">
        <v>2000</v>
      </c>
      <c r="C10" s="158"/>
      <c r="D10" s="158"/>
      <c r="E10" s="158"/>
      <c r="F10" s="158"/>
      <c r="G10" s="158"/>
    </row>
    <row r="11" spans="2:7" x14ac:dyDescent="0.2">
      <c r="B11" s="161">
        <v>2001</v>
      </c>
      <c r="C11" s="158"/>
      <c r="D11" s="158"/>
      <c r="E11" s="158"/>
      <c r="F11" s="158"/>
      <c r="G11" s="158"/>
    </row>
    <row r="12" spans="2:7" x14ac:dyDescent="0.2">
      <c r="B12" s="161">
        <v>2002</v>
      </c>
      <c r="C12" s="158"/>
      <c r="D12" s="158"/>
      <c r="E12" s="158"/>
      <c r="F12" s="158"/>
      <c r="G12" s="158"/>
    </row>
    <row r="13" spans="2:7" x14ac:dyDescent="0.2">
      <c r="B13" s="161">
        <v>2003</v>
      </c>
      <c r="C13" s="158"/>
      <c r="D13" s="158"/>
      <c r="E13" s="158"/>
      <c r="F13" s="158"/>
      <c r="G13" s="158"/>
    </row>
    <row r="14" spans="2:7" x14ac:dyDescent="0.2">
      <c r="B14" s="161">
        <v>2004</v>
      </c>
      <c r="C14" s="158"/>
      <c r="D14" s="158"/>
      <c r="E14" s="158"/>
      <c r="F14" s="158"/>
      <c r="G14" s="158"/>
    </row>
    <row r="15" spans="2:7" x14ac:dyDescent="0.2">
      <c r="B15" s="161">
        <v>2005</v>
      </c>
      <c r="C15" s="158"/>
      <c r="D15" s="158"/>
      <c r="E15" s="158"/>
      <c r="F15" s="158"/>
      <c r="G15" s="158"/>
    </row>
    <row r="16" spans="2:7" x14ac:dyDescent="0.2">
      <c r="B16" s="161">
        <v>2006</v>
      </c>
      <c r="C16" s="158"/>
      <c r="D16" s="158"/>
      <c r="E16" s="158"/>
      <c r="F16" s="158"/>
      <c r="G16" s="158"/>
    </row>
    <row r="17" spans="2:7" x14ac:dyDescent="0.2">
      <c r="B17" s="161">
        <v>2007</v>
      </c>
      <c r="C17" s="158"/>
      <c r="D17" s="158"/>
      <c r="E17" s="158"/>
      <c r="F17" s="158"/>
      <c r="G17" s="158"/>
    </row>
    <row r="18" spans="2:7" x14ac:dyDescent="0.2">
      <c r="B18" s="161">
        <v>2008</v>
      </c>
      <c r="C18" s="158"/>
      <c r="D18" s="158"/>
      <c r="E18" s="158"/>
      <c r="F18" s="158"/>
      <c r="G18" s="158"/>
    </row>
    <row r="19" spans="2:7" x14ac:dyDescent="0.2">
      <c r="B19" s="161">
        <v>2009</v>
      </c>
      <c r="C19" s="158"/>
      <c r="D19" s="158"/>
      <c r="E19" s="158"/>
      <c r="F19" s="158"/>
      <c r="G19" s="158"/>
    </row>
    <row r="20" spans="2:7" x14ac:dyDescent="0.2">
      <c r="B20" s="161">
        <v>2010</v>
      </c>
      <c r="C20" s="158"/>
      <c r="D20" s="158"/>
      <c r="E20" s="158"/>
      <c r="F20" s="158"/>
      <c r="G20" s="158"/>
    </row>
    <row r="21" spans="2:7" x14ac:dyDescent="0.2">
      <c r="B21" s="161">
        <v>2011</v>
      </c>
      <c r="C21" s="158"/>
      <c r="D21" s="158"/>
      <c r="E21" s="158"/>
      <c r="F21" s="158"/>
      <c r="G21" s="158"/>
    </row>
    <row r="22" spans="2:7" x14ac:dyDescent="0.2">
      <c r="B22" s="161">
        <v>2012</v>
      </c>
      <c r="C22" s="158"/>
      <c r="D22" s="158"/>
      <c r="E22" s="158"/>
      <c r="F22" s="158"/>
      <c r="G22" s="158"/>
    </row>
    <row r="23" spans="2:7" x14ac:dyDescent="0.2">
      <c r="B23" s="161">
        <v>2013</v>
      </c>
      <c r="C23" s="158"/>
      <c r="D23" s="158"/>
      <c r="E23" s="158"/>
      <c r="F23" s="158"/>
      <c r="G23" s="158"/>
    </row>
    <row r="24" spans="2:7" x14ac:dyDescent="0.2">
      <c r="B24" s="161">
        <v>2014</v>
      </c>
      <c r="C24" s="158"/>
      <c r="D24" s="158"/>
      <c r="E24" s="158"/>
      <c r="F24" s="158"/>
      <c r="G24" s="158"/>
    </row>
    <row r="25" spans="2:7" x14ac:dyDescent="0.2">
      <c r="B25" s="2">
        <v>2015</v>
      </c>
      <c r="C25" s="3">
        <v>1297573.9166666667</v>
      </c>
      <c r="D25" s="3">
        <v>131668.5</v>
      </c>
      <c r="E25" s="3">
        <v>10582.75</v>
      </c>
      <c r="F25" s="3"/>
      <c r="G25" s="3">
        <v>5756.916666666667</v>
      </c>
    </row>
    <row r="26" spans="2:7" x14ac:dyDescent="0.2">
      <c r="B26" s="2">
        <v>2016</v>
      </c>
      <c r="C26" s="3">
        <v>1302315.3333333333</v>
      </c>
      <c r="D26" s="3">
        <v>134569.5</v>
      </c>
      <c r="E26" s="3">
        <v>9869.0833333333339</v>
      </c>
      <c r="F26" s="3"/>
      <c r="G26" s="3">
        <v>5785</v>
      </c>
    </row>
    <row r="27" spans="2:7" x14ac:dyDescent="0.2">
      <c r="B27" s="2">
        <v>2017</v>
      </c>
      <c r="C27" s="3"/>
      <c r="D27" s="3"/>
      <c r="E27" s="3"/>
      <c r="F27" s="3"/>
      <c r="G27" s="3"/>
    </row>
    <row r="28" spans="2:7" x14ac:dyDescent="0.2">
      <c r="B28" s="2">
        <v>2018</v>
      </c>
      <c r="C28" s="3"/>
      <c r="D28" s="3"/>
      <c r="E28" s="3"/>
      <c r="F28" s="3"/>
      <c r="G28" s="3"/>
    </row>
    <row r="29" spans="2:7" x14ac:dyDescent="0.2">
      <c r="B29" s="2">
        <v>2019</v>
      </c>
      <c r="C29" s="3"/>
      <c r="D29" s="3"/>
      <c r="E29" s="3"/>
      <c r="F29" s="3"/>
      <c r="G29" s="3"/>
    </row>
    <row r="30" spans="2:7" x14ac:dyDescent="0.2">
      <c r="B30" s="2">
        <v>2020</v>
      </c>
      <c r="C30" s="3"/>
      <c r="D30" s="3"/>
      <c r="E30" s="3"/>
      <c r="F30" s="3"/>
      <c r="G30" s="3"/>
    </row>
    <row r="31" spans="2:7" x14ac:dyDescent="0.2">
      <c r="B31" s="2">
        <v>2021</v>
      </c>
      <c r="C31" s="3"/>
      <c r="D31" s="3"/>
      <c r="E31" s="3"/>
      <c r="F31" s="3"/>
      <c r="G31" s="3"/>
    </row>
    <row r="32" spans="2:7" x14ac:dyDescent="0.2">
      <c r="B32" s="2">
        <v>2022</v>
      </c>
      <c r="C32" s="3"/>
      <c r="D32" s="3"/>
      <c r="E32" s="3"/>
      <c r="F32" s="3"/>
      <c r="G32" s="3"/>
    </row>
    <row r="33" spans="2:8" x14ac:dyDescent="0.2">
      <c r="B33" s="2">
        <v>2023</v>
      </c>
      <c r="C33" s="3"/>
      <c r="D33" s="3"/>
      <c r="E33" s="3"/>
      <c r="F33" s="3"/>
      <c r="G33" s="3"/>
    </row>
    <row r="34" spans="2:8" x14ac:dyDescent="0.2">
      <c r="B34" s="2">
        <v>2024</v>
      </c>
      <c r="C34" s="3"/>
      <c r="D34" s="3"/>
      <c r="E34" s="3"/>
      <c r="F34" s="3"/>
      <c r="G34" s="3"/>
    </row>
    <row r="35" spans="2:8" s="234" customFormat="1" x14ac:dyDescent="0.2">
      <c r="B35" s="2">
        <v>2025</v>
      </c>
      <c r="C35" s="3"/>
      <c r="D35" s="3"/>
      <c r="E35" s="3"/>
      <c r="F35" s="3"/>
      <c r="G35" s="3"/>
      <c r="H35" s="231"/>
    </row>
    <row r="36" spans="2:8" x14ac:dyDescent="0.2">
      <c r="B36" s="2">
        <v>2026</v>
      </c>
      <c r="C36" s="237"/>
      <c r="D36" s="237"/>
      <c r="E36" s="237"/>
      <c r="F36" s="237"/>
      <c r="G36" s="237"/>
    </row>
    <row r="37" spans="2:8" x14ac:dyDescent="0.2">
      <c r="B37" s="2">
        <v>2027</v>
      </c>
      <c r="C37" s="3"/>
      <c r="D37" s="3"/>
      <c r="E37" s="3"/>
      <c r="F37" s="3"/>
      <c r="G37" s="3"/>
    </row>
    <row r="38" spans="2:8" x14ac:dyDescent="0.2">
      <c r="B38" s="2">
        <v>2028</v>
      </c>
      <c r="C38" s="237"/>
      <c r="D38" s="237"/>
      <c r="E38" s="237"/>
      <c r="F38" s="237"/>
      <c r="G38" s="237"/>
    </row>
    <row r="40" spans="2:8" x14ac:dyDescent="0.2">
      <c r="C40" s="231" t="s">
        <v>304</v>
      </c>
    </row>
    <row r="41" spans="2:8" x14ac:dyDescent="0.2">
      <c r="C41" s="231" t="s">
        <v>305</v>
      </c>
    </row>
    <row r="42" spans="2:8" x14ac:dyDescent="0.2">
      <c r="C42" s="231" t="s">
        <v>306</v>
      </c>
    </row>
  </sheetData>
  <mergeCells count="3">
    <mergeCell ref="B1:G1"/>
    <mergeCell ref="B7:G7"/>
    <mergeCell ref="B6:G6"/>
  </mergeCells>
  <printOptions horizontalCentered="1"/>
  <pageMargins left="0.25" right="0.25" top="0.5" bottom="0.5" header="0.5" footer="0.5"/>
  <pageSetup scale="98"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1"/>
  <sheetViews>
    <sheetView zoomScale="70" zoomScaleNormal="70" workbookViewId="0">
      <pane ySplit="6" topLeftCell="A7" activePane="bottomLeft" state="frozen"/>
      <selection pane="bottomLeft" activeCell="K22" sqref="K22"/>
    </sheetView>
  </sheetViews>
  <sheetFormatPr defaultRowHeight="11.25" x14ac:dyDescent="0.2"/>
  <cols>
    <col min="1" max="1" width="49.83203125" style="126" customWidth="1"/>
    <col min="2" max="2" width="57.33203125" style="126" customWidth="1"/>
    <col min="3" max="16384" width="9.33203125" style="126"/>
  </cols>
  <sheetData>
    <row r="1" spans="1:17" ht="15.75" x14ac:dyDescent="0.25">
      <c r="A1" s="259" t="s">
        <v>192</v>
      </c>
      <c r="B1" s="259"/>
      <c r="C1" s="259"/>
      <c r="D1" s="259"/>
      <c r="E1" s="259"/>
      <c r="F1" s="259"/>
      <c r="G1" s="259"/>
      <c r="H1" s="259"/>
      <c r="I1" s="259"/>
      <c r="J1" s="259"/>
      <c r="K1" s="259"/>
      <c r="L1" s="259"/>
      <c r="M1" s="259"/>
      <c r="N1" s="259"/>
      <c r="O1" s="259"/>
      <c r="P1" s="259"/>
      <c r="Q1" s="259"/>
    </row>
    <row r="2" spans="1:17" ht="12.75" x14ac:dyDescent="0.2">
      <c r="A2" s="260" t="str">
        <f>CoName</f>
        <v>Los Angeles Department of Water and Power</v>
      </c>
      <c r="B2" s="261"/>
      <c r="C2" s="261"/>
      <c r="D2" s="261"/>
      <c r="E2" s="261"/>
      <c r="F2" s="261"/>
      <c r="G2" s="261"/>
      <c r="H2" s="261"/>
      <c r="I2" s="261"/>
      <c r="J2" s="261"/>
      <c r="K2" s="261"/>
      <c r="L2" s="261"/>
      <c r="M2" s="261"/>
      <c r="N2" s="261"/>
      <c r="O2" s="261"/>
      <c r="P2" s="261"/>
      <c r="Q2" s="261"/>
    </row>
    <row r="3" spans="1:17" ht="12.75" x14ac:dyDescent="0.2">
      <c r="A3" s="179"/>
      <c r="B3" s="179"/>
      <c r="C3" s="179"/>
      <c r="D3" s="179"/>
      <c r="E3" s="179"/>
      <c r="F3" s="179"/>
      <c r="G3" s="179"/>
      <c r="H3" s="179"/>
      <c r="I3" s="179"/>
      <c r="J3" s="179"/>
      <c r="K3" s="179"/>
      <c r="L3" s="179"/>
      <c r="M3" s="179"/>
      <c r="N3" s="179"/>
      <c r="O3" s="179"/>
      <c r="P3" s="179"/>
      <c r="Q3" s="179"/>
    </row>
    <row r="4" spans="1:17" ht="15.75" x14ac:dyDescent="0.25">
      <c r="A4" s="189" t="s">
        <v>196</v>
      </c>
      <c r="B4" s="189"/>
      <c r="C4" s="189"/>
      <c r="D4" s="189"/>
      <c r="E4" s="189"/>
      <c r="F4" s="189"/>
      <c r="G4" s="189"/>
      <c r="H4" s="123"/>
      <c r="I4" s="123"/>
      <c r="J4" s="123"/>
      <c r="K4" s="123"/>
      <c r="L4" s="123"/>
      <c r="M4" s="123"/>
      <c r="N4" s="123"/>
      <c r="O4" s="123"/>
      <c r="P4" s="123"/>
      <c r="Q4" s="123"/>
    </row>
    <row r="5" spans="1:17" ht="12.75" x14ac:dyDescent="0.2">
      <c r="A5" s="188"/>
      <c r="B5" s="187"/>
      <c r="C5" s="187"/>
    </row>
    <row r="6" spans="1:17" ht="24" x14ac:dyDescent="0.2">
      <c r="A6" s="186" t="s">
        <v>10</v>
      </c>
      <c r="B6" s="186" t="s">
        <v>193</v>
      </c>
      <c r="C6" s="186"/>
      <c r="D6" s="185" t="s">
        <v>236</v>
      </c>
      <c r="E6" s="185" t="s">
        <v>237</v>
      </c>
      <c r="F6" s="185" t="s">
        <v>238</v>
      </c>
      <c r="G6" s="185" t="s">
        <v>239</v>
      </c>
      <c r="H6" s="185" t="s">
        <v>240</v>
      </c>
      <c r="I6" s="185" t="s">
        <v>241</v>
      </c>
      <c r="J6" s="184">
        <v>2021</v>
      </c>
      <c r="K6" s="184">
        <v>2022</v>
      </c>
      <c r="L6" s="184">
        <v>2023</v>
      </c>
      <c r="M6" s="184">
        <v>2024</v>
      </c>
      <c r="N6" s="184">
        <v>2025</v>
      </c>
      <c r="O6" s="184">
        <v>2026</v>
      </c>
      <c r="P6" s="184">
        <v>2027</v>
      </c>
      <c r="Q6" s="184">
        <v>2028</v>
      </c>
    </row>
    <row r="7" spans="1:17" x14ac:dyDescent="0.2">
      <c r="A7" s="134" t="s">
        <v>242</v>
      </c>
      <c r="B7" s="134" t="s">
        <v>243</v>
      </c>
      <c r="C7" s="191" t="s">
        <v>42</v>
      </c>
      <c r="D7" s="192">
        <v>1.5840132773225153</v>
      </c>
      <c r="E7" s="192">
        <v>0.88334999999999997</v>
      </c>
      <c r="F7" s="192">
        <v>6.1716970383041838</v>
      </c>
      <c r="G7" s="192">
        <v>7.2068604105426104</v>
      </c>
      <c r="H7" s="192">
        <v>6.7353076572112931</v>
      </c>
      <c r="I7" s="192">
        <v>5.8637852342326111</v>
      </c>
      <c r="J7" s="192"/>
      <c r="K7" s="192"/>
      <c r="L7" s="192"/>
      <c r="M7" s="192"/>
      <c r="N7" s="134"/>
      <c r="O7" s="134"/>
      <c r="P7" s="134"/>
      <c r="Q7" s="134"/>
    </row>
    <row r="8" spans="1:17" x14ac:dyDescent="0.2">
      <c r="A8" s="134"/>
      <c r="B8" s="134"/>
      <c r="C8" s="191" t="s">
        <v>41</v>
      </c>
      <c r="D8" s="193">
        <v>37.941581999999997</v>
      </c>
      <c r="E8" s="193">
        <v>26.663440999999999</v>
      </c>
      <c r="F8" s="193">
        <v>37.677202005624366</v>
      </c>
      <c r="G8" s="193">
        <v>41.98316794912428</v>
      </c>
      <c r="H8" s="193">
        <v>38.26100684824371</v>
      </c>
      <c r="I8" s="193">
        <v>32.799999999999997</v>
      </c>
      <c r="J8" s="193"/>
      <c r="K8" s="193"/>
      <c r="L8" s="193"/>
      <c r="M8" s="193"/>
      <c r="N8" s="134"/>
      <c r="O8" s="134"/>
      <c r="P8" s="134"/>
      <c r="Q8" s="134"/>
    </row>
    <row r="9" spans="1:17" x14ac:dyDescent="0.2">
      <c r="A9" s="134"/>
      <c r="B9" s="134"/>
      <c r="C9" s="194" t="s">
        <v>159</v>
      </c>
      <c r="D9" s="193"/>
      <c r="E9" s="193"/>
      <c r="F9" s="193"/>
      <c r="G9" s="193"/>
      <c r="H9" s="193"/>
      <c r="I9" s="193"/>
      <c r="J9" s="134"/>
      <c r="K9" s="134"/>
      <c r="L9" s="134"/>
      <c r="M9" s="134"/>
      <c r="N9" s="134"/>
      <c r="O9" s="134"/>
      <c r="P9" s="134"/>
      <c r="Q9" s="134"/>
    </row>
    <row r="10" spans="1:17" x14ac:dyDescent="0.2">
      <c r="A10" s="134" t="s">
        <v>242</v>
      </c>
      <c r="B10" s="134" t="s">
        <v>244</v>
      </c>
      <c r="C10" s="191" t="s">
        <v>42</v>
      </c>
      <c r="D10" s="192">
        <v>0.36599999999999999</v>
      </c>
      <c r="E10" s="192">
        <v>0</v>
      </c>
      <c r="F10" s="192">
        <v>0.32878484843157951</v>
      </c>
      <c r="G10" s="192">
        <v>0.45942641852462157</v>
      </c>
      <c r="H10" s="192">
        <v>0.51662484863006286</v>
      </c>
      <c r="I10" s="192">
        <v>0.51781300348517856</v>
      </c>
      <c r="J10" s="192"/>
      <c r="K10" s="192"/>
      <c r="L10" s="192"/>
      <c r="M10" s="192"/>
      <c r="N10" s="134"/>
      <c r="O10" s="134"/>
      <c r="P10" s="134"/>
      <c r="Q10" s="134"/>
    </row>
    <row r="11" spans="1:17" x14ac:dyDescent="0.2">
      <c r="A11" s="134"/>
      <c r="B11" s="134"/>
      <c r="C11" s="191" t="s">
        <v>41</v>
      </c>
      <c r="D11" s="193">
        <v>1.5418970000000001</v>
      </c>
      <c r="E11" s="193">
        <v>0</v>
      </c>
      <c r="F11" s="193">
        <v>1.7096607993902058</v>
      </c>
      <c r="G11" s="193">
        <v>2.381313256293502</v>
      </c>
      <c r="H11" s="193">
        <v>2.6703273438094652</v>
      </c>
      <c r="I11" s="193">
        <v>2.6703273438094648</v>
      </c>
      <c r="J11" s="193"/>
      <c r="K11" s="193"/>
      <c r="L11" s="193"/>
      <c r="M11" s="193"/>
      <c r="N11" s="134"/>
      <c r="O11" s="134"/>
      <c r="P11" s="134"/>
      <c r="Q11" s="134"/>
    </row>
    <row r="12" spans="1:17" x14ac:dyDescent="0.2">
      <c r="A12" s="134"/>
      <c r="B12" s="134"/>
      <c r="C12" s="194" t="s">
        <v>159</v>
      </c>
      <c r="D12" s="193"/>
      <c r="E12" s="193"/>
      <c r="F12" s="193"/>
      <c r="G12" s="193"/>
      <c r="H12" s="193"/>
      <c r="I12" s="193"/>
      <c r="J12" s="134"/>
      <c r="K12" s="134"/>
      <c r="L12" s="134"/>
      <c r="M12" s="134"/>
      <c r="N12" s="134"/>
      <c r="O12" s="134"/>
      <c r="P12" s="134"/>
      <c r="Q12" s="134"/>
    </row>
    <row r="13" spans="1:17" x14ac:dyDescent="0.2">
      <c r="A13" s="134" t="s">
        <v>245</v>
      </c>
      <c r="B13" s="134" t="s">
        <v>246</v>
      </c>
      <c r="C13" s="191" t="s">
        <v>42</v>
      </c>
      <c r="D13" s="192">
        <v>1.002</v>
      </c>
      <c r="E13" s="192">
        <v>1.1259999999999999</v>
      </c>
      <c r="F13" s="192">
        <v>2.246600954005864</v>
      </c>
      <c r="G13" s="192">
        <v>3.1982017658781574</v>
      </c>
      <c r="H13" s="192">
        <v>3.6439048901390185</v>
      </c>
      <c r="I13" s="192">
        <v>2.6614158619505148</v>
      </c>
      <c r="J13" s="192"/>
      <c r="K13" s="192"/>
      <c r="L13" s="192"/>
      <c r="M13" s="192"/>
      <c r="N13" s="134"/>
      <c r="O13" s="134"/>
      <c r="P13" s="134"/>
      <c r="Q13" s="134"/>
    </row>
    <row r="14" spans="1:17" x14ac:dyDescent="0.2">
      <c r="A14" s="134"/>
      <c r="B14" s="134"/>
      <c r="C14" s="191" t="s">
        <v>41</v>
      </c>
      <c r="D14" s="193">
        <v>6.6767859999999999</v>
      </c>
      <c r="E14" s="193">
        <v>7.4721859999999998</v>
      </c>
      <c r="F14" s="193">
        <v>11.705927663277279</v>
      </c>
      <c r="G14" s="193">
        <v>16.110505453338995</v>
      </c>
      <c r="H14" s="193">
        <v>18.010051253272735</v>
      </c>
      <c r="I14" s="193">
        <v>13.038</v>
      </c>
      <c r="J14" s="193"/>
      <c r="K14" s="193"/>
      <c r="L14" s="193"/>
      <c r="M14" s="193"/>
      <c r="N14" s="134"/>
      <c r="O14" s="134"/>
      <c r="P14" s="134"/>
      <c r="Q14" s="134"/>
    </row>
    <row r="15" spans="1:17" x14ac:dyDescent="0.2">
      <c r="A15" s="134"/>
      <c r="B15" s="134"/>
      <c r="C15" s="194" t="s">
        <v>159</v>
      </c>
      <c r="D15" s="193"/>
      <c r="E15" s="193"/>
      <c r="F15" s="193"/>
      <c r="G15" s="193"/>
      <c r="H15" s="193"/>
      <c r="I15" s="193"/>
      <c r="J15" s="134"/>
      <c r="K15" s="134"/>
      <c r="L15" s="134"/>
      <c r="M15" s="134"/>
      <c r="N15" s="134"/>
      <c r="O15" s="134"/>
      <c r="P15" s="134"/>
      <c r="Q15" s="134"/>
    </row>
    <row r="16" spans="1:17" x14ac:dyDescent="0.2">
      <c r="A16" s="134" t="s">
        <v>245</v>
      </c>
      <c r="B16" s="134" t="s">
        <v>247</v>
      </c>
      <c r="C16" s="191" t="s">
        <v>42</v>
      </c>
      <c r="D16" s="192">
        <v>0.70599999999999996</v>
      </c>
      <c r="E16" s="192">
        <v>0.75800000000000001</v>
      </c>
      <c r="F16" s="192">
        <v>3.6082524685795079</v>
      </c>
      <c r="G16" s="192">
        <v>5.0902139511830704</v>
      </c>
      <c r="H16" s="192">
        <v>5.7466646975923448</v>
      </c>
      <c r="I16" s="192">
        <v>4.7305298397196296</v>
      </c>
      <c r="J16" s="192"/>
      <c r="K16" s="192"/>
      <c r="L16" s="192"/>
      <c r="M16" s="192"/>
      <c r="N16" s="134"/>
      <c r="O16" s="134"/>
      <c r="P16" s="134"/>
      <c r="Q16" s="134"/>
    </row>
    <row r="17" spans="1:17" x14ac:dyDescent="0.2">
      <c r="A17" s="134"/>
      <c r="B17" s="134"/>
      <c r="C17" s="191" t="s">
        <v>41</v>
      </c>
      <c r="D17" s="193">
        <v>4.5789419999999996</v>
      </c>
      <c r="E17" s="193">
        <v>4.9837059999999997</v>
      </c>
      <c r="F17" s="193">
        <v>17.47012062927325</v>
      </c>
      <c r="G17" s="193">
        <v>24.333382305059185</v>
      </c>
      <c r="H17" s="193">
        <v>27.286664601912516</v>
      </c>
      <c r="I17" s="193">
        <v>22.385999999999999</v>
      </c>
      <c r="J17" s="193"/>
      <c r="K17" s="193"/>
      <c r="L17" s="193"/>
      <c r="M17" s="193"/>
      <c r="N17" s="134"/>
      <c r="O17" s="134"/>
      <c r="P17" s="134"/>
      <c r="Q17" s="134"/>
    </row>
    <row r="18" spans="1:17" x14ac:dyDescent="0.2">
      <c r="A18" s="134"/>
      <c r="B18" s="134"/>
      <c r="C18" s="194" t="s">
        <v>159</v>
      </c>
      <c r="D18" s="193"/>
      <c r="E18" s="193"/>
      <c r="F18" s="193"/>
      <c r="G18" s="193"/>
      <c r="H18" s="193"/>
      <c r="I18" s="193"/>
      <c r="J18" s="134"/>
      <c r="K18" s="134"/>
      <c r="L18" s="134"/>
      <c r="M18" s="134"/>
      <c r="N18" s="134"/>
      <c r="O18" s="134"/>
      <c r="P18" s="134"/>
      <c r="Q18" s="134"/>
    </row>
    <row r="19" spans="1:17" x14ac:dyDescent="0.2">
      <c r="A19" s="134" t="s">
        <v>245</v>
      </c>
      <c r="B19" s="134" t="s">
        <v>248</v>
      </c>
      <c r="C19" s="191" t="s">
        <v>42</v>
      </c>
      <c r="D19" s="192">
        <v>4.7039999999999997</v>
      </c>
      <c r="E19" s="192">
        <v>4.3259999999999996</v>
      </c>
      <c r="F19" s="192">
        <v>5.2714081172310925</v>
      </c>
      <c r="G19" s="192">
        <v>5.5293517733951623</v>
      </c>
      <c r="H19" s="192">
        <v>8.1743490209360434</v>
      </c>
      <c r="I19" s="192">
        <v>4.3269816065520397</v>
      </c>
      <c r="J19" s="192"/>
      <c r="K19" s="192"/>
      <c r="L19" s="192"/>
      <c r="M19" s="192"/>
      <c r="N19" s="134"/>
      <c r="O19" s="134"/>
      <c r="P19" s="134"/>
      <c r="Q19" s="134"/>
    </row>
    <row r="20" spans="1:17" x14ac:dyDescent="0.2">
      <c r="A20" s="134"/>
      <c r="B20" s="134"/>
      <c r="C20" s="191" t="s">
        <v>41</v>
      </c>
      <c r="D20" s="193">
        <v>5.911448</v>
      </c>
      <c r="E20" s="193">
        <v>5.3979200000000001</v>
      </c>
      <c r="F20" s="193">
        <v>12.872167854489568</v>
      </c>
      <c r="G20" s="193">
        <v>14.34327275214552</v>
      </c>
      <c r="H20" s="193">
        <v>22.63671329401194</v>
      </c>
      <c r="I20" s="193">
        <v>11.808</v>
      </c>
      <c r="J20" s="193"/>
      <c r="K20" s="193"/>
      <c r="L20" s="193"/>
      <c r="M20" s="193"/>
      <c r="N20" s="134"/>
      <c r="O20" s="134"/>
      <c r="P20" s="134"/>
      <c r="Q20" s="134"/>
    </row>
    <row r="21" spans="1:17" x14ac:dyDescent="0.2">
      <c r="A21" s="134"/>
      <c r="B21" s="134"/>
      <c r="C21" s="194" t="s">
        <v>159</v>
      </c>
      <c r="D21" s="193"/>
      <c r="E21" s="193"/>
      <c r="F21" s="193"/>
      <c r="G21" s="193"/>
      <c r="H21" s="193"/>
      <c r="I21" s="193"/>
      <c r="J21" s="134"/>
      <c r="K21" s="134"/>
      <c r="L21" s="134"/>
      <c r="M21" s="134"/>
      <c r="N21" s="134"/>
      <c r="O21" s="134"/>
      <c r="P21" s="134"/>
      <c r="Q21" s="134"/>
    </row>
    <row r="22" spans="1:17" x14ac:dyDescent="0.2">
      <c r="A22" s="134" t="s">
        <v>245</v>
      </c>
      <c r="B22" s="134" t="s">
        <v>249</v>
      </c>
      <c r="C22" s="191" t="s">
        <v>42</v>
      </c>
      <c r="D22" s="192">
        <v>1.153</v>
      </c>
      <c r="E22" s="192">
        <v>0.66359999999999997</v>
      </c>
      <c r="F22" s="192">
        <v>0.55161232929935322</v>
      </c>
      <c r="G22" s="192">
        <v>0.79658014597235149</v>
      </c>
      <c r="H22" s="192">
        <v>1.2313597373828373</v>
      </c>
      <c r="I22" s="192">
        <v>1.5553717344492222</v>
      </c>
      <c r="J22" s="192"/>
      <c r="K22" s="192"/>
      <c r="L22" s="192"/>
      <c r="M22" s="192"/>
      <c r="N22" s="134"/>
      <c r="O22" s="134"/>
      <c r="P22" s="134"/>
      <c r="Q22" s="134"/>
    </row>
    <row r="23" spans="1:17" x14ac:dyDescent="0.2">
      <c r="A23" s="134"/>
      <c r="B23" s="134"/>
      <c r="C23" s="191" t="s">
        <v>41</v>
      </c>
      <c r="D23" s="193">
        <v>3.2090114299999999</v>
      </c>
      <c r="E23" s="193">
        <v>2.1259235899999998</v>
      </c>
      <c r="F23" s="193">
        <v>2.3011656682539234</v>
      </c>
      <c r="G23" s="193">
        <v>3.2224489315711158</v>
      </c>
      <c r="H23" s="193">
        <v>4.99285686885628</v>
      </c>
      <c r="I23" s="193">
        <v>6.1508199999999995</v>
      </c>
      <c r="J23" s="193"/>
      <c r="K23" s="193"/>
      <c r="L23" s="193"/>
      <c r="M23" s="193"/>
      <c r="N23" s="134"/>
      <c r="O23" s="134"/>
      <c r="P23" s="134"/>
      <c r="Q23" s="134"/>
    </row>
    <row r="24" spans="1:17" x14ac:dyDescent="0.2">
      <c r="A24" s="134"/>
      <c r="B24" s="134"/>
      <c r="C24" s="194" t="s">
        <v>159</v>
      </c>
      <c r="D24" s="193"/>
      <c r="E24" s="193"/>
      <c r="F24" s="193"/>
      <c r="G24" s="193"/>
      <c r="H24" s="193"/>
      <c r="I24" s="193"/>
      <c r="J24" s="134"/>
      <c r="K24" s="134"/>
      <c r="L24" s="134"/>
      <c r="M24" s="134"/>
      <c r="N24" s="134"/>
      <c r="O24" s="134"/>
      <c r="P24" s="134"/>
      <c r="Q24" s="134"/>
    </row>
    <row r="25" spans="1:17" x14ac:dyDescent="0.2">
      <c r="A25" s="134" t="s">
        <v>245</v>
      </c>
      <c r="B25" s="134" t="s">
        <v>250</v>
      </c>
      <c r="C25" s="191" t="s">
        <v>42</v>
      </c>
      <c r="D25" s="192">
        <v>0.61509000000000003</v>
      </c>
      <c r="E25" s="192">
        <v>0.66359999999999997</v>
      </c>
      <c r="F25" s="192">
        <v>1.7615088095860254</v>
      </c>
      <c r="G25" s="192">
        <v>2.5049951471052823</v>
      </c>
      <c r="H25" s="192">
        <v>2.8410788449966531</v>
      </c>
      <c r="I25" s="192">
        <v>2.8604234971338642</v>
      </c>
      <c r="J25" s="192"/>
      <c r="K25" s="192"/>
      <c r="L25" s="192"/>
      <c r="M25" s="192"/>
      <c r="N25" s="134"/>
      <c r="O25" s="134"/>
      <c r="P25" s="134"/>
      <c r="Q25" s="134"/>
    </row>
    <row r="26" spans="1:17" x14ac:dyDescent="0.2">
      <c r="A26" s="134"/>
      <c r="B26" s="134"/>
      <c r="C26" s="191" t="s">
        <v>41</v>
      </c>
      <c r="D26" s="193">
        <v>0.4980443</v>
      </c>
      <c r="E26" s="193">
        <v>0.67782419999999999</v>
      </c>
      <c r="F26" s="193">
        <v>1.0002075356722187</v>
      </c>
      <c r="G26" s="193">
        <v>1.3931462104005914</v>
      </c>
      <c r="H26" s="193">
        <v>1.5622289128594655</v>
      </c>
      <c r="I26" s="193">
        <v>1.562228912859466</v>
      </c>
      <c r="J26" s="193"/>
      <c r="K26" s="193"/>
      <c r="L26" s="193"/>
      <c r="M26" s="193"/>
      <c r="N26" s="134"/>
      <c r="O26" s="134"/>
      <c r="P26" s="134"/>
      <c r="Q26" s="134"/>
    </row>
    <row r="27" spans="1:17" x14ac:dyDescent="0.2">
      <c r="A27" s="134"/>
      <c r="B27" s="134"/>
      <c r="C27" s="194" t="s">
        <v>159</v>
      </c>
      <c r="D27" s="193"/>
      <c r="E27" s="193"/>
      <c r="F27" s="193"/>
      <c r="G27" s="193"/>
      <c r="H27" s="193"/>
      <c r="I27" s="193"/>
      <c r="J27" s="134"/>
      <c r="K27" s="134"/>
      <c r="L27" s="134"/>
      <c r="M27" s="134"/>
      <c r="N27" s="134"/>
      <c r="O27" s="134"/>
      <c r="P27" s="134"/>
      <c r="Q27" s="134"/>
    </row>
    <row r="28" spans="1:17" x14ac:dyDescent="0.2">
      <c r="A28" s="134" t="s">
        <v>245</v>
      </c>
      <c r="B28" s="134" t="s">
        <v>251</v>
      </c>
      <c r="C28" s="191" t="s">
        <v>42</v>
      </c>
      <c r="D28" s="192">
        <v>0.86204899999999995</v>
      </c>
      <c r="E28" s="192">
        <v>3.2738320045219216</v>
      </c>
      <c r="F28" s="192">
        <v>2.2131726992610701</v>
      </c>
      <c r="G28" s="192">
        <v>2.9706962559408274</v>
      </c>
      <c r="H28" s="192">
        <v>3.3171900685586326</v>
      </c>
      <c r="I28" s="192">
        <v>3.3157685836494273</v>
      </c>
      <c r="J28" s="192"/>
      <c r="K28" s="192"/>
      <c r="L28" s="192"/>
      <c r="M28" s="192"/>
      <c r="N28" s="134"/>
      <c r="O28" s="134"/>
      <c r="P28" s="134"/>
      <c r="Q28" s="134"/>
    </row>
    <row r="29" spans="1:17" x14ac:dyDescent="0.2">
      <c r="A29" s="134"/>
      <c r="B29" s="134"/>
      <c r="C29" s="191" t="s">
        <v>41</v>
      </c>
      <c r="D29" s="193">
        <v>2.0983558599999999</v>
      </c>
      <c r="E29" s="193">
        <v>7.7284977200000018</v>
      </c>
      <c r="F29" s="193">
        <v>9.533461989977301</v>
      </c>
      <c r="G29" s="193">
        <v>13.241511193384165</v>
      </c>
      <c r="H29" s="193">
        <v>15.137696665459083</v>
      </c>
      <c r="I29" s="193">
        <v>15.398354021686758</v>
      </c>
      <c r="J29" s="193"/>
      <c r="K29" s="193"/>
      <c r="L29" s="193"/>
      <c r="M29" s="193"/>
      <c r="N29" s="134"/>
      <c r="O29" s="134"/>
      <c r="P29" s="134"/>
      <c r="Q29" s="134"/>
    </row>
    <row r="30" spans="1:17" x14ac:dyDescent="0.2">
      <c r="A30" s="134"/>
      <c r="B30" s="134"/>
      <c r="C30" s="194" t="s">
        <v>159</v>
      </c>
      <c r="D30" s="193"/>
      <c r="E30" s="193"/>
      <c r="F30" s="193"/>
      <c r="G30" s="193"/>
      <c r="H30" s="193"/>
      <c r="I30" s="193"/>
      <c r="J30" s="134"/>
      <c r="K30" s="134"/>
      <c r="L30" s="134"/>
      <c r="M30" s="134"/>
      <c r="N30" s="134"/>
      <c r="O30" s="134"/>
      <c r="P30" s="134"/>
      <c r="Q30" s="134"/>
    </row>
    <row r="31" spans="1:17" x14ac:dyDescent="0.2">
      <c r="A31" s="134" t="s">
        <v>245</v>
      </c>
      <c r="B31" s="134" t="s">
        <v>252</v>
      </c>
      <c r="C31" s="191" t="s">
        <v>42</v>
      </c>
      <c r="D31" s="192">
        <v>0</v>
      </c>
      <c r="E31" s="192">
        <v>0</v>
      </c>
      <c r="F31" s="192">
        <v>3.5591325306682347</v>
      </c>
      <c r="G31" s="192">
        <v>3.9658905341731767</v>
      </c>
      <c r="H31" s="192">
        <v>4.169269535925646</v>
      </c>
      <c r="I31" s="192">
        <v>4.169269535925646</v>
      </c>
      <c r="J31" s="192"/>
      <c r="K31" s="192"/>
      <c r="L31" s="192"/>
      <c r="M31" s="192"/>
      <c r="N31" s="134"/>
      <c r="O31" s="134"/>
      <c r="P31" s="134"/>
      <c r="Q31" s="134"/>
    </row>
    <row r="32" spans="1:17" x14ac:dyDescent="0.2">
      <c r="A32" s="134"/>
      <c r="B32" s="134"/>
      <c r="C32" s="191" t="s">
        <v>41</v>
      </c>
      <c r="D32" s="193">
        <v>0</v>
      </c>
      <c r="E32" s="193">
        <v>0.212282</v>
      </c>
      <c r="F32" s="193">
        <v>7.9799999999999995</v>
      </c>
      <c r="G32" s="193">
        <v>8.8920000000000012</v>
      </c>
      <c r="H32" s="193">
        <v>9.347999999999999</v>
      </c>
      <c r="I32" s="193">
        <v>9.347999999999999</v>
      </c>
      <c r="J32" s="193"/>
      <c r="K32" s="193"/>
      <c r="L32" s="193"/>
      <c r="M32" s="193"/>
      <c r="N32" s="134"/>
      <c r="O32" s="134"/>
      <c r="P32" s="134"/>
      <c r="Q32" s="134"/>
    </row>
    <row r="33" spans="1:17" x14ac:dyDescent="0.2">
      <c r="A33" s="134"/>
      <c r="B33" s="134"/>
      <c r="C33" s="194" t="s">
        <v>159</v>
      </c>
      <c r="D33" s="193"/>
      <c r="E33" s="193"/>
      <c r="F33" s="193"/>
      <c r="G33" s="193"/>
      <c r="H33" s="193"/>
      <c r="I33" s="193"/>
      <c r="J33" s="134"/>
      <c r="K33" s="134"/>
      <c r="L33" s="134"/>
      <c r="M33" s="134"/>
      <c r="N33" s="134"/>
      <c r="O33" s="134"/>
      <c r="P33" s="134"/>
      <c r="Q33" s="134"/>
    </row>
    <row r="34" spans="1:17" x14ac:dyDescent="0.2">
      <c r="A34" s="134" t="s">
        <v>245</v>
      </c>
      <c r="B34" s="134" t="s">
        <v>253</v>
      </c>
      <c r="C34" s="191" t="s">
        <v>42</v>
      </c>
      <c r="D34" s="192">
        <v>0</v>
      </c>
      <c r="E34" s="192">
        <v>0</v>
      </c>
      <c r="F34" s="192">
        <v>6.7066900649610535</v>
      </c>
      <c r="G34" s="192">
        <v>7.4731689295280326</v>
      </c>
      <c r="H34" s="192">
        <v>7.8564083618115186</v>
      </c>
      <c r="I34" s="192">
        <v>7.8564083618115186</v>
      </c>
      <c r="J34" s="192"/>
      <c r="K34" s="192"/>
      <c r="L34" s="192"/>
      <c r="M34" s="192"/>
      <c r="N34" s="134"/>
      <c r="O34" s="134"/>
      <c r="P34" s="134"/>
      <c r="Q34" s="134"/>
    </row>
    <row r="35" spans="1:17" x14ac:dyDescent="0.2">
      <c r="A35" s="134"/>
      <c r="B35" s="134"/>
      <c r="C35" s="191" t="s">
        <v>41</v>
      </c>
      <c r="D35" s="193">
        <v>0</v>
      </c>
      <c r="E35" s="193">
        <v>0</v>
      </c>
      <c r="F35" s="193">
        <v>56</v>
      </c>
      <c r="G35" s="193">
        <v>62.400000000000006</v>
      </c>
      <c r="H35" s="193">
        <v>65.599999999999994</v>
      </c>
      <c r="I35" s="193">
        <v>65.599999999999994</v>
      </c>
      <c r="J35" s="134"/>
      <c r="K35" s="134"/>
      <c r="L35" s="134"/>
      <c r="M35" s="134"/>
      <c r="N35" s="134"/>
      <c r="O35" s="134"/>
      <c r="P35" s="134"/>
      <c r="Q35" s="134"/>
    </row>
    <row r="36" spans="1:17" x14ac:dyDescent="0.2">
      <c r="A36" s="134"/>
      <c r="B36" s="134"/>
      <c r="C36" s="194" t="s">
        <v>159</v>
      </c>
      <c r="D36" s="193"/>
      <c r="E36" s="193"/>
      <c r="F36" s="193"/>
      <c r="G36" s="193"/>
      <c r="H36" s="193"/>
      <c r="I36" s="193"/>
      <c r="J36" s="134"/>
      <c r="K36" s="134"/>
      <c r="L36" s="134"/>
      <c r="M36" s="134"/>
      <c r="N36" s="134"/>
      <c r="O36" s="134"/>
      <c r="P36" s="134"/>
      <c r="Q36" s="134"/>
    </row>
    <row r="37" spans="1:17" x14ac:dyDescent="0.2">
      <c r="A37" s="134" t="s">
        <v>245</v>
      </c>
      <c r="B37" s="134" t="s">
        <v>254</v>
      </c>
      <c r="C37" s="191" t="s">
        <v>42</v>
      </c>
      <c r="D37" s="192">
        <v>0</v>
      </c>
      <c r="E37" s="192">
        <v>0</v>
      </c>
      <c r="F37" s="192">
        <v>0</v>
      </c>
      <c r="G37" s="192">
        <v>0</v>
      </c>
      <c r="H37" s="192">
        <v>0</v>
      </c>
      <c r="I37" s="192">
        <v>0</v>
      </c>
      <c r="J37" s="134"/>
      <c r="K37" s="134"/>
      <c r="L37" s="134"/>
      <c r="M37" s="134"/>
      <c r="N37" s="134"/>
      <c r="O37" s="134"/>
      <c r="P37" s="134"/>
      <c r="Q37" s="134"/>
    </row>
    <row r="38" spans="1:17" x14ac:dyDescent="0.2">
      <c r="A38" s="134"/>
      <c r="B38" s="134"/>
      <c r="C38" s="191" t="s">
        <v>41</v>
      </c>
      <c r="D38" s="193">
        <v>0</v>
      </c>
      <c r="E38" s="193">
        <v>0</v>
      </c>
      <c r="F38" s="193">
        <v>10.149999999999999</v>
      </c>
      <c r="G38" s="193">
        <v>11.31</v>
      </c>
      <c r="H38" s="193">
        <v>11.889999999999999</v>
      </c>
      <c r="I38" s="193">
        <v>11.889999999999999</v>
      </c>
      <c r="J38" s="134"/>
      <c r="K38" s="134"/>
      <c r="L38" s="134"/>
      <c r="M38" s="134"/>
      <c r="N38" s="134"/>
      <c r="O38" s="134"/>
      <c r="P38" s="134"/>
      <c r="Q38" s="134"/>
    </row>
    <row r="39" spans="1:17" x14ac:dyDescent="0.2">
      <c r="A39" s="134"/>
      <c r="B39" s="134"/>
      <c r="C39" s="194" t="s">
        <v>159</v>
      </c>
      <c r="D39" s="193"/>
      <c r="E39" s="193"/>
      <c r="F39" s="193"/>
      <c r="G39" s="193"/>
      <c r="H39" s="193"/>
      <c r="I39" s="193"/>
      <c r="J39" s="134"/>
      <c r="K39" s="134"/>
      <c r="L39" s="134"/>
      <c r="M39" s="134"/>
      <c r="N39" s="134"/>
      <c r="O39" s="134"/>
      <c r="P39" s="134"/>
      <c r="Q39" s="134"/>
    </row>
    <row r="40" spans="1:17" x14ac:dyDescent="0.2">
      <c r="A40" s="134" t="s">
        <v>245</v>
      </c>
      <c r="B40" s="134" t="s">
        <v>255</v>
      </c>
      <c r="C40" s="191" t="s">
        <v>42</v>
      </c>
      <c r="D40" s="192">
        <v>0</v>
      </c>
      <c r="E40" s="192">
        <v>0</v>
      </c>
      <c r="F40" s="192">
        <v>1.0766447405365402</v>
      </c>
      <c r="G40" s="192">
        <v>1.4950472715468368</v>
      </c>
      <c r="H40" s="192">
        <v>1.8361563561884284</v>
      </c>
      <c r="I40" s="192">
        <v>1.8669074292692653</v>
      </c>
      <c r="J40" s="192"/>
      <c r="K40" s="192"/>
      <c r="L40" s="192"/>
      <c r="M40" s="192"/>
      <c r="N40" s="134"/>
      <c r="O40" s="134"/>
      <c r="P40" s="134"/>
      <c r="Q40" s="134"/>
    </row>
    <row r="41" spans="1:17" x14ac:dyDescent="0.2">
      <c r="A41" s="134"/>
      <c r="B41" s="134"/>
      <c r="C41" s="191" t="s">
        <v>41</v>
      </c>
      <c r="D41" s="193">
        <v>0</v>
      </c>
      <c r="E41" s="193">
        <v>0</v>
      </c>
      <c r="F41" s="193">
        <v>5.8174781464607159</v>
      </c>
      <c r="G41" s="193">
        <v>6.7007884081354678</v>
      </c>
      <c r="H41" s="193">
        <v>7.2813527327365541</v>
      </c>
      <c r="I41" s="193">
        <v>7.298</v>
      </c>
      <c r="J41" s="193"/>
      <c r="K41" s="193"/>
      <c r="L41" s="193"/>
      <c r="M41" s="193"/>
      <c r="N41" s="134"/>
      <c r="O41" s="134"/>
      <c r="P41" s="134"/>
      <c r="Q41" s="134"/>
    </row>
    <row r="42" spans="1:17" x14ac:dyDescent="0.2">
      <c r="A42" s="134"/>
      <c r="B42" s="134"/>
      <c r="C42" s="194" t="s">
        <v>159</v>
      </c>
      <c r="D42" s="193"/>
      <c r="E42" s="193"/>
      <c r="F42" s="193"/>
      <c r="G42" s="193"/>
      <c r="H42" s="193"/>
      <c r="I42" s="193"/>
      <c r="J42" s="134"/>
      <c r="K42" s="134"/>
      <c r="L42" s="134"/>
      <c r="M42" s="134"/>
      <c r="N42" s="134"/>
      <c r="O42" s="134"/>
      <c r="P42" s="134"/>
      <c r="Q42" s="134"/>
    </row>
    <row r="43" spans="1:17" x14ac:dyDescent="0.2">
      <c r="A43" s="134" t="s">
        <v>256</v>
      </c>
      <c r="B43" s="134" t="s">
        <v>257</v>
      </c>
      <c r="C43" s="191" t="s">
        <v>42</v>
      </c>
      <c r="D43" s="192">
        <v>8.9414102793080747</v>
      </c>
      <c r="E43" s="192">
        <v>6.9930000000000003</v>
      </c>
      <c r="F43" s="192">
        <v>14.862813872895247</v>
      </c>
      <c r="G43" s="192">
        <v>18.354648299313858</v>
      </c>
      <c r="H43" s="192">
        <v>18.713640711940219</v>
      </c>
      <c r="I43" s="192">
        <v>16.094872819034542</v>
      </c>
      <c r="J43" s="192"/>
      <c r="K43" s="192"/>
      <c r="L43" s="192"/>
      <c r="M43" s="192"/>
      <c r="N43" s="134"/>
      <c r="O43" s="134"/>
      <c r="P43" s="134"/>
      <c r="Q43" s="134"/>
    </row>
    <row r="44" spans="1:17" x14ac:dyDescent="0.2">
      <c r="A44" s="134"/>
      <c r="B44" s="134"/>
      <c r="C44" s="191" t="s">
        <v>41</v>
      </c>
      <c r="D44" s="193">
        <v>59.066921000000001</v>
      </c>
      <c r="E44" s="193">
        <v>44.217568999999997</v>
      </c>
      <c r="F44" s="193">
        <v>66.189013040931926</v>
      </c>
      <c r="G44" s="193">
        <v>78.141931953889966</v>
      </c>
      <c r="H44" s="193">
        <v>77.535700990805964</v>
      </c>
      <c r="I44" s="193">
        <v>65.599999999999994</v>
      </c>
      <c r="J44" s="193"/>
      <c r="K44" s="193"/>
      <c r="L44" s="193"/>
      <c r="M44" s="193"/>
      <c r="N44" s="134"/>
      <c r="O44" s="134"/>
      <c r="P44" s="134"/>
      <c r="Q44" s="134"/>
    </row>
    <row r="45" spans="1:17" x14ac:dyDescent="0.2">
      <c r="A45" s="134"/>
      <c r="B45" s="134"/>
      <c r="C45" s="194" t="s">
        <v>159</v>
      </c>
      <c r="D45" s="193"/>
      <c r="E45" s="193"/>
      <c r="F45" s="193"/>
      <c r="G45" s="193"/>
      <c r="H45" s="193"/>
      <c r="I45" s="193"/>
      <c r="J45" s="134"/>
      <c r="K45" s="134"/>
      <c r="L45" s="134"/>
      <c r="M45" s="134"/>
      <c r="N45" s="134"/>
      <c r="O45" s="134"/>
      <c r="P45" s="134"/>
      <c r="Q45" s="134"/>
    </row>
    <row r="46" spans="1:17" x14ac:dyDescent="0.2">
      <c r="A46" s="134" t="s">
        <v>256</v>
      </c>
      <c r="B46" s="134" t="s">
        <v>258</v>
      </c>
      <c r="C46" s="191" t="s">
        <v>42</v>
      </c>
      <c r="D46" s="192">
        <v>5.3159999999999998</v>
      </c>
      <c r="E46" s="192">
        <v>4.0580000000000007</v>
      </c>
      <c r="F46" s="192">
        <v>8.4266916613409268</v>
      </c>
      <c r="G46" s="192">
        <v>11.698366795092427</v>
      </c>
      <c r="H46" s="192">
        <v>9.783585783413784</v>
      </c>
      <c r="I46" s="192">
        <v>9.8474469537434981</v>
      </c>
      <c r="J46" s="192"/>
      <c r="K46" s="192"/>
      <c r="L46" s="192"/>
      <c r="M46" s="192"/>
      <c r="N46" s="134"/>
      <c r="O46" s="134"/>
      <c r="P46" s="134"/>
      <c r="Q46" s="134"/>
    </row>
    <row r="47" spans="1:17" x14ac:dyDescent="0.2">
      <c r="A47" s="134"/>
      <c r="B47" s="134"/>
      <c r="C47" s="191" t="s">
        <v>41</v>
      </c>
      <c r="D47" s="193">
        <v>32.682834</v>
      </c>
      <c r="E47" s="193">
        <v>18.498101999999999</v>
      </c>
      <c r="F47" s="193">
        <v>41.354968930282567</v>
      </c>
      <c r="G47" s="193">
        <v>57.865902216145081</v>
      </c>
      <c r="H47" s="193">
        <v>48.584305742839099</v>
      </c>
      <c r="I47" s="193">
        <v>49.035999999999994</v>
      </c>
      <c r="J47" s="193"/>
      <c r="K47" s="193"/>
      <c r="L47" s="193"/>
      <c r="M47" s="193"/>
      <c r="N47" s="134"/>
      <c r="O47" s="134"/>
      <c r="P47" s="134"/>
      <c r="Q47" s="134"/>
    </row>
    <row r="48" spans="1:17" x14ac:dyDescent="0.2">
      <c r="A48" s="134"/>
      <c r="B48" s="134"/>
      <c r="C48" s="194" t="s">
        <v>159</v>
      </c>
      <c r="D48" s="193"/>
      <c r="E48" s="193"/>
      <c r="F48" s="193"/>
      <c r="G48" s="193"/>
      <c r="H48" s="193"/>
      <c r="I48" s="193"/>
      <c r="J48" s="134"/>
      <c r="K48" s="134"/>
      <c r="L48" s="134"/>
      <c r="M48" s="134"/>
      <c r="N48" s="134"/>
      <c r="O48" s="134"/>
      <c r="P48" s="134"/>
      <c r="Q48" s="134"/>
    </row>
    <row r="49" spans="1:17" x14ac:dyDescent="0.2">
      <c r="A49" s="134" t="s">
        <v>256</v>
      </c>
      <c r="B49" s="134" t="s">
        <v>259</v>
      </c>
      <c r="C49" s="191" t="s">
        <v>42</v>
      </c>
      <c r="D49" s="192">
        <v>1.9100000000000002E-2</v>
      </c>
      <c r="E49" s="192">
        <v>0</v>
      </c>
      <c r="F49" s="192">
        <v>0.25887790032234992</v>
      </c>
      <c r="G49" s="192">
        <v>0.43833866632614787</v>
      </c>
      <c r="H49" s="192">
        <v>0.5668839139534565</v>
      </c>
      <c r="I49" s="192">
        <v>0.6253551582526311</v>
      </c>
      <c r="J49" s="192"/>
      <c r="K49" s="192"/>
      <c r="L49" s="192"/>
      <c r="M49" s="192"/>
      <c r="N49" s="134"/>
      <c r="O49" s="134"/>
      <c r="P49" s="134"/>
      <c r="Q49" s="134"/>
    </row>
    <row r="50" spans="1:17" x14ac:dyDescent="0.2">
      <c r="A50" s="134"/>
      <c r="B50" s="134"/>
      <c r="C50" s="191" t="s">
        <v>41</v>
      </c>
      <c r="D50" s="193">
        <v>0.497693</v>
      </c>
      <c r="E50" s="193">
        <v>0.35757299999999997</v>
      </c>
      <c r="F50" s="193">
        <v>1.1792822814961448</v>
      </c>
      <c r="G50" s="193">
        <v>1.8511350251650831</v>
      </c>
      <c r="H50" s="193">
        <v>2.2660398644834401</v>
      </c>
      <c r="I50" s="193">
        <v>2.406758258049619</v>
      </c>
      <c r="J50" s="193"/>
      <c r="K50" s="193"/>
      <c r="L50" s="193"/>
      <c r="M50" s="193"/>
      <c r="N50" s="134"/>
      <c r="O50" s="134"/>
      <c r="P50" s="134"/>
      <c r="Q50" s="134"/>
    </row>
    <row r="51" spans="1:17" x14ac:dyDescent="0.2">
      <c r="A51" s="134"/>
      <c r="B51" s="134"/>
      <c r="C51" s="194" t="s">
        <v>159</v>
      </c>
      <c r="D51" s="193"/>
      <c r="E51" s="193"/>
      <c r="F51" s="193"/>
      <c r="G51" s="193"/>
      <c r="H51" s="193"/>
      <c r="I51" s="193"/>
      <c r="J51" s="134"/>
      <c r="K51" s="134"/>
      <c r="L51" s="134"/>
      <c r="M51" s="134"/>
      <c r="N51" s="134"/>
      <c r="O51" s="134"/>
      <c r="P51" s="134"/>
      <c r="Q51" s="134"/>
    </row>
    <row r="52" spans="1:17" x14ac:dyDescent="0.2">
      <c r="A52" s="134" t="s">
        <v>256</v>
      </c>
      <c r="B52" s="134" t="s">
        <v>260</v>
      </c>
      <c r="C52" s="191" t="s">
        <v>42</v>
      </c>
      <c r="D52" s="192">
        <v>0</v>
      </c>
      <c r="E52" s="192">
        <v>0</v>
      </c>
      <c r="F52" s="192">
        <v>0</v>
      </c>
      <c r="G52" s="192">
        <v>0</v>
      </c>
      <c r="H52" s="192">
        <v>0</v>
      </c>
      <c r="I52" s="192">
        <v>0</v>
      </c>
      <c r="J52" s="192"/>
      <c r="K52" s="192"/>
      <c r="L52" s="192"/>
      <c r="M52" s="192"/>
      <c r="N52" s="134"/>
      <c r="O52" s="134"/>
      <c r="P52" s="134"/>
      <c r="Q52" s="134"/>
    </row>
    <row r="53" spans="1:17" x14ac:dyDescent="0.2">
      <c r="A53" s="134"/>
      <c r="B53" s="134"/>
      <c r="C53" s="191" t="s">
        <v>41</v>
      </c>
      <c r="D53" s="193">
        <v>2.014405</v>
      </c>
      <c r="E53" s="193">
        <v>0.29971900000000001</v>
      </c>
      <c r="F53" s="193">
        <v>1.2665518682408026</v>
      </c>
      <c r="G53" s="193">
        <v>1.7641258164782598</v>
      </c>
      <c r="H53" s="193">
        <v>1.9782333942046826</v>
      </c>
      <c r="I53" s="193">
        <v>1.9782333942046821</v>
      </c>
      <c r="J53" s="193"/>
      <c r="K53" s="193"/>
      <c r="L53" s="193"/>
      <c r="M53" s="193"/>
      <c r="N53" s="134"/>
      <c r="O53" s="134"/>
      <c r="P53" s="134"/>
      <c r="Q53" s="134"/>
    </row>
    <row r="54" spans="1:17" x14ac:dyDescent="0.2">
      <c r="A54" s="134"/>
      <c r="B54" s="134"/>
      <c r="C54" s="194" t="s">
        <v>159</v>
      </c>
      <c r="D54" s="193"/>
      <c r="E54" s="193"/>
      <c r="F54" s="193"/>
      <c r="G54" s="193"/>
      <c r="H54" s="193"/>
      <c r="I54" s="193"/>
      <c r="J54" s="134"/>
      <c r="K54" s="134"/>
      <c r="L54" s="134"/>
      <c r="M54" s="134"/>
      <c r="N54" s="134"/>
      <c r="O54" s="134"/>
      <c r="P54" s="134"/>
      <c r="Q54" s="134"/>
    </row>
    <row r="55" spans="1:17" x14ac:dyDescent="0.2">
      <c r="A55" s="134" t="s">
        <v>256</v>
      </c>
      <c r="B55" s="134" t="s">
        <v>261</v>
      </c>
      <c r="C55" s="191" t="s">
        <v>42</v>
      </c>
      <c r="D55" s="192">
        <v>3.9290000000000005E-2</v>
      </c>
      <c r="E55" s="192">
        <v>0.01</v>
      </c>
      <c r="F55" s="192">
        <v>1.7416463582507224</v>
      </c>
      <c r="G55" s="192">
        <v>2.4389739175775009</v>
      </c>
      <c r="H55" s="192">
        <v>2.7441101764110662</v>
      </c>
      <c r="I55" s="192">
        <v>2.749704804716127</v>
      </c>
      <c r="J55" s="192"/>
      <c r="K55" s="192"/>
      <c r="L55" s="192"/>
      <c r="M55" s="192"/>
      <c r="N55" s="134"/>
      <c r="O55" s="134"/>
      <c r="P55" s="134"/>
      <c r="Q55" s="134"/>
    </row>
    <row r="56" spans="1:17" x14ac:dyDescent="0.2">
      <c r="A56" s="134"/>
      <c r="B56" s="134"/>
      <c r="C56" s="191" t="s">
        <v>41</v>
      </c>
      <c r="D56" s="193">
        <v>0.272509</v>
      </c>
      <c r="E56" s="193">
        <v>0.231379</v>
      </c>
      <c r="F56" s="193">
        <v>12.475650367366116</v>
      </c>
      <c r="G56" s="193">
        <v>17.414839741689313</v>
      </c>
      <c r="H56" s="193">
        <v>19.561598915367622</v>
      </c>
      <c r="I56" s="193">
        <v>19.583063646975045</v>
      </c>
      <c r="J56" s="193"/>
      <c r="K56" s="193"/>
      <c r="L56" s="193"/>
      <c r="M56" s="193"/>
      <c r="N56" s="134"/>
      <c r="O56" s="134"/>
      <c r="P56" s="134"/>
      <c r="Q56" s="134"/>
    </row>
    <row r="57" spans="1:17" x14ac:dyDescent="0.2">
      <c r="A57" s="134"/>
      <c r="B57" s="134"/>
      <c r="C57" s="194" t="s">
        <v>159</v>
      </c>
      <c r="D57" s="193"/>
      <c r="E57" s="193"/>
      <c r="F57" s="193"/>
      <c r="G57" s="193"/>
      <c r="H57" s="193"/>
      <c r="I57" s="193"/>
      <c r="J57" s="134"/>
      <c r="K57" s="134"/>
      <c r="L57" s="134"/>
      <c r="M57" s="134"/>
      <c r="N57" s="134"/>
      <c r="O57" s="134"/>
      <c r="P57" s="134"/>
      <c r="Q57" s="134"/>
    </row>
    <row r="58" spans="1:17" x14ac:dyDescent="0.2">
      <c r="A58" s="134" t="s">
        <v>256</v>
      </c>
      <c r="B58" s="134" t="s">
        <v>262</v>
      </c>
      <c r="C58" s="191" t="s">
        <v>42</v>
      </c>
      <c r="D58" s="192">
        <v>0</v>
      </c>
      <c r="E58" s="192">
        <v>0</v>
      </c>
      <c r="F58" s="192">
        <v>0.90999999999999992</v>
      </c>
      <c r="G58" s="192">
        <v>1.014</v>
      </c>
      <c r="H58" s="192">
        <v>1.0660000000000001</v>
      </c>
      <c r="I58" s="192">
        <v>1.0660000000000001</v>
      </c>
      <c r="J58" s="192"/>
      <c r="K58" s="192"/>
      <c r="L58" s="192"/>
      <c r="M58" s="192"/>
      <c r="N58" s="134"/>
      <c r="O58" s="134"/>
      <c r="P58" s="134"/>
      <c r="Q58" s="134"/>
    </row>
    <row r="59" spans="1:17" x14ac:dyDescent="0.2">
      <c r="A59" s="134"/>
      <c r="B59" s="134"/>
      <c r="C59" s="191" t="s">
        <v>41</v>
      </c>
      <c r="D59" s="193">
        <v>0</v>
      </c>
      <c r="E59" s="193">
        <v>0</v>
      </c>
      <c r="F59" s="193">
        <v>4.1999999999999993</v>
      </c>
      <c r="G59" s="193">
        <v>4.68</v>
      </c>
      <c r="H59" s="193">
        <v>4.92</v>
      </c>
      <c r="I59" s="193">
        <v>4.92</v>
      </c>
      <c r="J59" s="193"/>
      <c r="K59" s="193"/>
      <c r="L59" s="193"/>
      <c r="M59" s="193"/>
      <c r="N59" s="134"/>
      <c r="O59" s="134"/>
      <c r="P59" s="134"/>
      <c r="Q59" s="134"/>
    </row>
    <row r="60" spans="1:17" x14ac:dyDescent="0.2">
      <c r="A60" s="134"/>
      <c r="B60" s="134"/>
      <c r="C60" s="194" t="s">
        <v>159</v>
      </c>
      <c r="D60" s="193"/>
      <c r="E60" s="193"/>
      <c r="F60" s="193"/>
      <c r="G60" s="193"/>
      <c r="H60" s="193"/>
      <c r="I60" s="193"/>
      <c r="J60" s="134"/>
      <c r="K60" s="134"/>
      <c r="L60" s="134"/>
      <c r="M60" s="134"/>
      <c r="N60" s="134"/>
      <c r="O60" s="134"/>
      <c r="P60" s="134"/>
      <c r="Q60" s="134"/>
    </row>
    <row r="61" spans="1:17" x14ac:dyDescent="0.2">
      <c r="A61" s="134" t="s">
        <v>263</v>
      </c>
      <c r="B61" s="134" t="s">
        <v>264</v>
      </c>
      <c r="C61" s="191" t="s">
        <v>42</v>
      </c>
      <c r="D61" s="192">
        <v>13.63</v>
      </c>
      <c r="E61" s="192">
        <v>0</v>
      </c>
      <c r="F61" s="192">
        <v>9.9084555301571839</v>
      </c>
      <c r="G61" s="192">
        <v>6.7876696621110151</v>
      </c>
      <c r="H61" s="192">
        <v>4.9368567279500812</v>
      </c>
      <c r="I61" s="192">
        <v>4.0790881324773016</v>
      </c>
      <c r="J61" s="192"/>
      <c r="K61" s="192"/>
      <c r="L61" s="192"/>
      <c r="M61" s="192"/>
      <c r="N61" s="134"/>
      <c r="O61" s="134"/>
      <c r="P61" s="134"/>
      <c r="Q61" s="134"/>
    </row>
    <row r="62" spans="1:17" x14ac:dyDescent="0.2">
      <c r="A62" s="134"/>
      <c r="B62" s="134"/>
      <c r="C62" s="191" t="s">
        <v>41</v>
      </c>
      <c r="D62" s="193">
        <v>121.78129800000001</v>
      </c>
      <c r="E62" s="193">
        <v>225.105727</v>
      </c>
      <c r="F62" s="193">
        <v>212.65755959142857</v>
      </c>
      <c r="G62" s="193">
        <v>169.78136911523811</v>
      </c>
      <c r="H62" s="193">
        <v>137.62422625809526</v>
      </c>
      <c r="I62" s="193">
        <v>124.2254167342857</v>
      </c>
      <c r="J62" s="134"/>
      <c r="K62" s="134"/>
      <c r="L62" s="134"/>
      <c r="M62" s="134"/>
      <c r="N62" s="134"/>
      <c r="O62" s="134"/>
      <c r="P62" s="134"/>
      <c r="Q62" s="134"/>
    </row>
    <row r="63" spans="1:17" x14ac:dyDescent="0.2">
      <c r="A63" s="134"/>
      <c r="B63" s="134"/>
      <c r="C63" s="194" t="s">
        <v>159</v>
      </c>
      <c r="D63" s="193"/>
      <c r="E63" s="193"/>
      <c r="F63" s="193"/>
      <c r="G63" s="193"/>
      <c r="H63" s="193"/>
      <c r="I63" s="193"/>
      <c r="J63" s="134"/>
      <c r="K63" s="134"/>
      <c r="L63" s="134"/>
      <c r="M63" s="134"/>
      <c r="N63" s="134"/>
      <c r="O63" s="134"/>
      <c r="P63" s="134"/>
      <c r="Q63" s="134"/>
    </row>
    <row r="64" spans="1:17" x14ac:dyDescent="0.2">
      <c r="A64" s="134" t="s">
        <v>263</v>
      </c>
      <c r="B64" s="134" t="s">
        <v>265</v>
      </c>
      <c r="C64" s="191" t="s">
        <v>42</v>
      </c>
      <c r="D64" s="192">
        <v>0</v>
      </c>
      <c r="E64" s="192">
        <v>0</v>
      </c>
      <c r="F64" s="192">
        <v>0</v>
      </c>
      <c r="G64" s="192">
        <v>0</v>
      </c>
      <c r="H64" s="192">
        <v>0</v>
      </c>
      <c r="I64" s="192">
        <v>0</v>
      </c>
      <c r="J64" s="134"/>
      <c r="K64" s="134"/>
      <c r="L64" s="134"/>
      <c r="M64" s="134"/>
      <c r="N64" s="134"/>
      <c r="O64" s="134"/>
      <c r="P64" s="134"/>
      <c r="Q64" s="134"/>
    </row>
    <row r="65" spans="1:17" x14ac:dyDescent="0.2">
      <c r="A65" s="134"/>
      <c r="B65" s="134"/>
      <c r="C65" s="191" t="s">
        <v>41</v>
      </c>
      <c r="D65" s="193">
        <v>9.9002339999999993</v>
      </c>
      <c r="E65" s="193">
        <v>9.7553509999999992</v>
      </c>
      <c r="F65" s="193">
        <v>1.7</v>
      </c>
      <c r="G65" s="193">
        <v>1.7</v>
      </c>
      <c r="H65" s="193">
        <v>1.7</v>
      </c>
      <c r="I65" s="193">
        <v>1.7</v>
      </c>
      <c r="J65" s="134"/>
      <c r="K65" s="134"/>
      <c r="L65" s="134"/>
      <c r="M65" s="134"/>
      <c r="N65" s="134"/>
      <c r="O65" s="134"/>
      <c r="P65" s="134"/>
      <c r="Q65" s="134"/>
    </row>
    <row r="66" spans="1:17" x14ac:dyDescent="0.2">
      <c r="A66" s="134"/>
      <c r="B66" s="134"/>
      <c r="C66" s="194" t="s">
        <v>159</v>
      </c>
      <c r="D66" s="193"/>
      <c r="E66" s="193"/>
      <c r="F66" s="193"/>
      <c r="G66" s="193"/>
      <c r="H66" s="193"/>
      <c r="I66" s="193"/>
      <c r="J66" s="134"/>
      <c r="K66" s="134"/>
      <c r="L66" s="134"/>
      <c r="M66" s="134"/>
      <c r="N66" s="134"/>
      <c r="O66" s="134"/>
      <c r="P66" s="134"/>
      <c r="Q66" s="134"/>
    </row>
    <row r="67" spans="1:17" x14ac:dyDescent="0.2">
      <c r="A67" s="134" t="s">
        <v>263</v>
      </c>
      <c r="B67" s="134" t="s">
        <v>266</v>
      </c>
      <c r="C67" s="191" t="s">
        <v>42</v>
      </c>
      <c r="D67" s="192">
        <v>9.5000000000000001E-2</v>
      </c>
      <c r="E67" s="192">
        <v>0.192</v>
      </c>
      <c r="F67" s="192">
        <v>0.5805875155372543</v>
      </c>
      <c r="G67" s="192">
        <v>0.58365051085271324</v>
      </c>
      <c r="H67" s="192">
        <v>0.58566162921824805</v>
      </c>
      <c r="I67" s="192">
        <v>0.58708331095000543</v>
      </c>
      <c r="J67" s="192"/>
      <c r="K67" s="192"/>
      <c r="L67" s="192"/>
      <c r="M67" s="192"/>
      <c r="N67" s="134"/>
      <c r="O67" s="134"/>
      <c r="P67" s="134"/>
      <c r="Q67" s="134"/>
    </row>
    <row r="68" spans="1:17" x14ac:dyDescent="0.2">
      <c r="A68" s="134"/>
      <c r="B68" s="134"/>
      <c r="C68" s="191" t="s">
        <v>41</v>
      </c>
      <c r="D68" s="193">
        <v>3.3431199999999999</v>
      </c>
      <c r="E68" s="193">
        <v>1.3955519999999999</v>
      </c>
      <c r="F68" s="193">
        <v>1.8312135789480328</v>
      </c>
      <c r="G68" s="193">
        <v>1.8312135789480328</v>
      </c>
      <c r="H68" s="193">
        <v>1.8312135789480328</v>
      </c>
      <c r="I68" s="193">
        <v>1.8312135789480328</v>
      </c>
      <c r="J68" s="134"/>
      <c r="K68" s="134"/>
      <c r="L68" s="134"/>
      <c r="M68" s="134"/>
      <c r="N68" s="134"/>
      <c r="O68" s="134"/>
      <c r="P68" s="134"/>
      <c r="Q68" s="134"/>
    </row>
    <row r="69" spans="1:17" x14ac:dyDescent="0.2">
      <c r="A69" s="134"/>
      <c r="B69" s="134"/>
      <c r="C69" s="194" t="s">
        <v>159</v>
      </c>
      <c r="D69" s="193"/>
      <c r="E69" s="193"/>
      <c r="F69" s="193"/>
      <c r="G69" s="193"/>
      <c r="H69" s="193"/>
      <c r="I69" s="193"/>
      <c r="J69" s="134"/>
      <c r="K69" s="134"/>
      <c r="L69" s="134"/>
      <c r="M69" s="134"/>
      <c r="N69" s="134"/>
      <c r="O69" s="134"/>
      <c r="P69" s="134"/>
      <c r="Q69" s="134"/>
    </row>
    <row r="70" spans="1:17" x14ac:dyDescent="0.2">
      <c r="A70" s="134" t="s">
        <v>263</v>
      </c>
      <c r="B70" s="134" t="s">
        <v>267</v>
      </c>
      <c r="C70" s="191" t="s">
        <v>42</v>
      </c>
      <c r="D70" s="192">
        <v>0</v>
      </c>
      <c r="E70" s="192">
        <v>0</v>
      </c>
      <c r="F70" s="192">
        <v>0</v>
      </c>
      <c r="G70" s="192">
        <v>0</v>
      </c>
      <c r="H70" s="192">
        <v>0</v>
      </c>
      <c r="I70" s="192">
        <v>0</v>
      </c>
      <c r="J70" s="134"/>
      <c r="K70" s="134"/>
      <c r="L70" s="134"/>
      <c r="M70" s="134"/>
      <c r="N70" s="134"/>
      <c r="O70" s="134"/>
      <c r="P70" s="134"/>
      <c r="Q70" s="134"/>
    </row>
    <row r="71" spans="1:17" x14ac:dyDescent="0.2">
      <c r="A71" s="134"/>
      <c r="B71" s="134"/>
      <c r="C71" s="191" t="s">
        <v>41</v>
      </c>
      <c r="D71" s="193">
        <v>4.3643689999999999</v>
      </c>
      <c r="E71" s="193">
        <v>4.7606218600000005</v>
      </c>
      <c r="F71" s="193">
        <v>10.312758133100001</v>
      </c>
      <c r="G71" s="193">
        <v>12.566801153100002</v>
      </c>
      <c r="H71" s="193">
        <v>14.820844173100003</v>
      </c>
      <c r="I71" s="193">
        <v>17.074887193100004</v>
      </c>
      <c r="J71" s="134"/>
      <c r="K71" s="134"/>
      <c r="L71" s="134"/>
      <c r="M71" s="134"/>
      <c r="N71" s="134"/>
      <c r="O71" s="134"/>
      <c r="P71" s="134"/>
      <c r="Q71" s="134"/>
    </row>
    <row r="72" spans="1:17" x14ac:dyDescent="0.2">
      <c r="A72" s="134"/>
      <c r="B72" s="134"/>
      <c r="C72" s="194" t="s">
        <v>159</v>
      </c>
      <c r="D72" s="193"/>
      <c r="E72" s="193"/>
      <c r="F72" s="193"/>
      <c r="G72" s="193"/>
      <c r="H72" s="193"/>
      <c r="I72" s="193"/>
      <c r="J72" s="134"/>
      <c r="K72" s="134"/>
      <c r="L72" s="134"/>
      <c r="M72" s="134"/>
      <c r="N72" s="134"/>
      <c r="O72" s="134"/>
      <c r="P72" s="134"/>
      <c r="Q72" s="134"/>
    </row>
    <row r="73" spans="1:17" x14ac:dyDescent="0.2">
      <c r="A73" s="134" t="s">
        <v>263</v>
      </c>
      <c r="B73" s="134" t="s">
        <v>268</v>
      </c>
      <c r="C73" s="191" t="s">
        <v>42</v>
      </c>
      <c r="D73" s="192">
        <v>0</v>
      </c>
      <c r="E73" s="192">
        <v>0</v>
      </c>
      <c r="F73" s="192">
        <v>0</v>
      </c>
      <c r="G73" s="192">
        <v>0</v>
      </c>
      <c r="H73" s="192">
        <v>0</v>
      </c>
      <c r="I73" s="192">
        <v>0</v>
      </c>
      <c r="J73" s="134"/>
      <c r="K73" s="134"/>
      <c r="L73" s="134"/>
      <c r="M73" s="134"/>
      <c r="N73" s="134"/>
      <c r="O73" s="134"/>
      <c r="P73" s="134"/>
      <c r="Q73" s="134"/>
    </row>
    <row r="74" spans="1:17" x14ac:dyDescent="0.2">
      <c r="A74" s="134"/>
      <c r="B74" s="134"/>
      <c r="C74" s="191" t="s">
        <v>41</v>
      </c>
      <c r="D74" s="193">
        <v>0</v>
      </c>
      <c r="E74" s="193">
        <v>1.31976</v>
      </c>
      <c r="F74" s="193">
        <v>6.5988000000000007</v>
      </c>
      <c r="G74" s="193">
        <v>7.9185600000000012</v>
      </c>
      <c r="H74" s="193">
        <v>9.2383200000000016</v>
      </c>
      <c r="I74" s="193">
        <v>10.558080000000002</v>
      </c>
      <c r="J74" s="134"/>
      <c r="K74" s="134"/>
      <c r="L74" s="134"/>
      <c r="M74" s="134"/>
      <c r="N74" s="134"/>
      <c r="O74" s="134"/>
      <c r="P74" s="134"/>
      <c r="Q74" s="134"/>
    </row>
    <row r="75" spans="1:17" x14ac:dyDescent="0.2">
      <c r="A75" s="134"/>
      <c r="B75" s="134"/>
      <c r="C75" s="194" t="s">
        <v>159</v>
      </c>
      <c r="D75" s="193"/>
      <c r="E75" s="193"/>
      <c r="F75" s="193"/>
      <c r="G75" s="193"/>
      <c r="H75" s="193"/>
      <c r="I75" s="193"/>
      <c r="J75" s="134"/>
      <c r="K75" s="134"/>
      <c r="L75" s="134"/>
      <c r="M75" s="134"/>
      <c r="N75" s="134"/>
      <c r="O75" s="134"/>
      <c r="P75" s="134"/>
      <c r="Q75" s="134"/>
    </row>
    <row r="76" spans="1:17" x14ac:dyDescent="0.2">
      <c r="A76" s="134" t="s">
        <v>263</v>
      </c>
      <c r="B76" s="134" t="s">
        <v>269</v>
      </c>
      <c r="C76" s="191" t="s">
        <v>42</v>
      </c>
      <c r="D76" s="192">
        <v>0</v>
      </c>
      <c r="E76" s="192">
        <v>0</v>
      </c>
      <c r="F76" s="192">
        <v>0.10199999999999999</v>
      </c>
      <c r="G76" s="192">
        <v>0.10199999999999999</v>
      </c>
      <c r="H76" s="192">
        <v>0.10199999999999999</v>
      </c>
      <c r="I76" s="192">
        <v>0.10199999999999999</v>
      </c>
      <c r="J76" s="134"/>
      <c r="K76" s="134"/>
      <c r="L76" s="134"/>
      <c r="M76" s="134"/>
      <c r="N76" s="134"/>
      <c r="O76" s="134"/>
      <c r="P76" s="134"/>
      <c r="Q76" s="134"/>
    </row>
    <row r="77" spans="1:17" x14ac:dyDescent="0.2">
      <c r="A77" s="134"/>
      <c r="B77" s="134"/>
      <c r="C77" s="191" t="s">
        <v>41</v>
      </c>
      <c r="D77" s="193">
        <v>0</v>
      </c>
      <c r="E77" s="193">
        <v>0</v>
      </c>
      <c r="F77" s="193">
        <v>0.31163400000000002</v>
      </c>
      <c r="G77" s="193">
        <v>0.37396200000000002</v>
      </c>
      <c r="H77" s="193">
        <v>0.43629000000000001</v>
      </c>
      <c r="I77" s="193">
        <v>0.49861800000000001</v>
      </c>
      <c r="J77" s="134"/>
      <c r="K77" s="134"/>
      <c r="L77" s="134"/>
      <c r="M77" s="134"/>
      <c r="N77" s="134"/>
      <c r="O77" s="134"/>
      <c r="P77" s="134"/>
      <c r="Q77" s="134"/>
    </row>
    <row r="78" spans="1:17" x14ac:dyDescent="0.2">
      <c r="A78" s="134"/>
      <c r="B78" s="134"/>
      <c r="C78" s="194" t="s">
        <v>159</v>
      </c>
      <c r="D78" s="193"/>
      <c r="E78" s="193"/>
      <c r="F78" s="193"/>
      <c r="G78" s="193"/>
      <c r="H78" s="193"/>
      <c r="I78" s="193"/>
      <c r="J78" s="134"/>
      <c r="K78" s="134"/>
      <c r="L78" s="134"/>
      <c r="M78" s="134"/>
      <c r="N78" s="134"/>
      <c r="O78" s="134"/>
      <c r="P78" s="134"/>
      <c r="Q78" s="134"/>
    </row>
    <row r="79" spans="1:17" x14ac:dyDescent="0.2">
      <c r="A79" s="134" t="s">
        <v>263</v>
      </c>
      <c r="B79" s="134" t="s">
        <v>270</v>
      </c>
      <c r="C79" s="191" t="s">
        <v>42</v>
      </c>
      <c r="D79" s="192">
        <v>0</v>
      </c>
      <c r="E79" s="192">
        <v>0</v>
      </c>
      <c r="F79" s="192">
        <v>0</v>
      </c>
      <c r="G79" s="192">
        <v>0</v>
      </c>
      <c r="H79" s="192">
        <v>0</v>
      </c>
      <c r="I79" s="192">
        <v>0</v>
      </c>
      <c r="J79" s="134"/>
      <c r="K79" s="134"/>
      <c r="L79" s="134"/>
      <c r="M79" s="134"/>
      <c r="N79" s="134"/>
      <c r="O79" s="134"/>
      <c r="P79" s="134"/>
      <c r="Q79" s="134"/>
    </row>
    <row r="80" spans="1:17" x14ac:dyDescent="0.2">
      <c r="A80" s="134"/>
      <c r="B80" s="134"/>
      <c r="C80" s="191" t="s">
        <v>41</v>
      </c>
      <c r="D80" s="193">
        <v>0</v>
      </c>
      <c r="E80" s="193">
        <v>0</v>
      </c>
      <c r="F80" s="193">
        <v>1.795976</v>
      </c>
      <c r="G80" s="193">
        <v>1.795976</v>
      </c>
      <c r="H80" s="193">
        <v>1.795976</v>
      </c>
      <c r="I80" s="193">
        <v>1.795976</v>
      </c>
      <c r="J80" s="134"/>
      <c r="K80" s="134"/>
      <c r="L80" s="134"/>
      <c r="M80" s="134"/>
      <c r="N80" s="134"/>
      <c r="O80" s="134"/>
      <c r="P80" s="134"/>
      <c r="Q80" s="134"/>
    </row>
    <row r="81" spans="1:17" x14ac:dyDescent="0.2">
      <c r="A81" s="134"/>
      <c r="B81" s="134"/>
      <c r="C81" s="194" t="s">
        <v>159</v>
      </c>
      <c r="D81" s="193"/>
      <c r="E81" s="193"/>
      <c r="F81" s="193"/>
      <c r="G81" s="193"/>
      <c r="H81" s="193"/>
      <c r="I81" s="193"/>
      <c r="J81" s="134"/>
      <c r="K81" s="134"/>
      <c r="L81" s="134"/>
      <c r="M81" s="134"/>
      <c r="N81" s="134"/>
      <c r="O81" s="134"/>
      <c r="P81" s="134"/>
      <c r="Q81" s="134"/>
    </row>
  </sheetData>
  <mergeCells count="2">
    <mergeCell ref="A1:Q1"/>
    <mergeCell ref="A2:Q2"/>
  </mergeCells>
  <printOptions horizontalCentered="1"/>
  <pageMargins left="0.25" right="0.25" top="0.5" bottom="0.5" header="0.5" footer="0.5"/>
  <pageSetup orientation="landscape"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A2" sqref="A2:R2"/>
    </sheetView>
  </sheetViews>
  <sheetFormatPr defaultColWidth="30.6640625" defaultRowHeight="11.25" x14ac:dyDescent="0.2"/>
  <cols>
    <col min="1" max="1" width="10.33203125" style="117" customWidth="1"/>
    <col min="2" max="2" width="12" style="117" customWidth="1"/>
    <col min="3" max="3" width="11.6640625" style="117" customWidth="1"/>
    <col min="4" max="18" width="7.33203125" style="117" customWidth="1"/>
    <col min="19" max="16384" width="30.6640625" style="117"/>
  </cols>
  <sheetData>
    <row r="1" spans="1:18" s="113" customFormat="1" ht="15.75" x14ac:dyDescent="0.25">
      <c r="A1" s="299" t="s">
        <v>54</v>
      </c>
      <c r="B1" s="299"/>
      <c r="C1" s="299"/>
      <c r="D1" s="299"/>
      <c r="E1" s="299"/>
      <c r="F1" s="299"/>
      <c r="G1" s="299"/>
      <c r="H1" s="299"/>
      <c r="I1" s="299"/>
      <c r="J1" s="299"/>
      <c r="K1" s="299"/>
      <c r="L1" s="299"/>
      <c r="M1" s="299"/>
      <c r="N1" s="299"/>
      <c r="O1" s="299"/>
      <c r="P1" s="299"/>
      <c r="Q1" s="299"/>
      <c r="R1" s="299"/>
    </row>
    <row r="2" spans="1:18" s="114" customFormat="1" ht="12.75" x14ac:dyDescent="0.2">
      <c r="A2" s="300" t="str">
        <f>'FormsList&amp;FilerInfo'!B2</f>
        <v>Los Angeles Department of Water and Power</v>
      </c>
      <c r="B2" s="301"/>
      <c r="C2" s="301"/>
      <c r="D2" s="301"/>
      <c r="E2" s="301"/>
      <c r="F2" s="301"/>
      <c r="G2" s="301"/>
      <c r="H2" s="301"/>
      <c r="I2" s="301"/>
      <c r="J2" s="301"/>
      <c r="K2" s="301"/>
      <c r="L2" s="301"/>
      <c r="M2" s="301"/>
      <c r="N2" s="301"/>
      <c r="O2" s="301"/>
      <c r="P2" s="301"/>
      <c r="Q2" s="301"/>
      <c r="R2" s="301"/>
    </row>
    <row r="3" spans="1:18" s="114" customFormat="1" ht="12.75" x14ac:dyDescent="0.2">
      <c r="A3" s="195"/>
      <c r="B3" s="195"/>
      <c r="C3" s="195"/>
      <c r="D3" s="195"/>
      <c r="E3" s="195"/>
      <c r="F3" s="195"/>
      <c r="G3" s="195"/>
      <c r="H3" s="195"/>
      <c r="I3" s="195"/>
      <c r="J3" s="195"/>
      <c r="K3" s="195"/>
      <c r="L3" s="195"/>
      <c r="M3" s="195"/>
      <c r="N3" s="195"/>
      <c r="O3" s="195"/>
      <c r="P3" s="195"/>
      <c r="Q3" s="195"/>
      <c r="R3" s="195"/>
    </row>
    <row r="4" spans="1:18" s="113" customFormat="1" ht="15.75" x14ac:dyDescent="0.25">
      <c r="A4" s="115" t="s">
        <v>195</v>
      </c>
      <c r="B4" s="115"/>
      <c r="C4" s="115"/>
      <c r="D4" s="115"/>
      <c r="E4" s="115"/>
      <c r="F4" s="115"/>
    </row>
    <row r="5" spans="1:18" ht="12.75" x14ac:dyDescent="0.2">
      <c r="A5" s="116"/>
      <c r="B5" s="116"/>
      <c r="C5" s="116"/>
      <c r="D5" s="114"/>
    </row>
    <row r="6" spans="1:18" ht="33.75" customHeight="1" x14ac:dyDescent="0.2">
      <c r="A6" s="118" t="s">
        <v>10</v>
      </c>
      <c r="B6" s="118" t="s">
        <v>162</v>
      </c>
      <c r="C6" s="151" t="s">
        <v>193</v>
      </c>
      <c r="D6" s="118"/>
      <c r="E6" s="119">
        <v>2015</v>
      </c>
      <c r="F6" s="119">
        <v>2016</v>
      </c>
      <c r="G6" s="119">
        <v>2017</v>
      </c>
      <c r="H6" s="119">
        <v>2018</v>
      </c>
      <c r="I6" s="119">
        <v>2019</v>
      </c>
      <c r="J6" s="119">
        <v>2020</v>
      </c>
      <c r="K6" s="119">
        <v>2021</v>
      </c>
      <c r="L6" s="119">
        <v>2022</v>
      </c>
      <c r="M6" s="119">
        <v>2023</v>
      </c>
      <c r="N6" s="119">
        <v>2024</v>
      </c>
      <c r="O6" s="119">
        <v>2025</v>
      </c>
      <c r="P6" s="119">
        <v>2026</v>
      </c>
      <c r="Q6" s="119">
        <v>2027</v>
      </c>
      <c r="R6" s="119">
        <v>2028</v>
      </c>
    </row>
    <row r="7" spans="1:18" x14ac:dyDescent="0.2">
      <c r="A7" s="120" t="s">
        <v>78</v>
      </c>
      <c r="B7" s="120" t="s">
        <v>276</v>
      </c>
      <c r="C7" s="120" t="s">
        <v>277</v>
      </c>
      <c r="D7" s="121" t="s">
        <v>42</v>
      </c>
      <c r="E7" s="122">
        <v>85</v>
      </c>
      <c r="F7" s="122">
        <v>120</v>
      </c>
      <c r="G7" s="122">
        <f>F7+30</f>
        <v>150</v>
      </c>
      <c r="H7" s="122">
        <f>G7+21</f>
        <v>171</v>
      </c>
      <c r="I7" s="122">
        <f>H7+21</f>
        <v>192</v>
      </c>
      <c r="J7" s="122">
        <f>I7+18</f>
        <v>210</v>
      </c>
      <c r="K7" s="122">
        <f>J7+21</f>
        <v>231</v>
      </c>
      <c r="L7" s="122">
        <f>K7+18</f>
        <v>249</v>
      </c>
      <c r="M7" s="122">
        <f t="shared" ref="M7:R7" si="0">L7+18</f>
        <v>267</v>
      </c>
      <c r="N7" s="122">
        <f t="shared" si="0"/>
        <v>285</v>
      </c>
      <c r="O7" s="122">
        <f t="shared" si="0"/>
        <v>303</v>
      </c>
      <c r="P7" s="122">
        <f t="shared" si="0"/>
        <v>321</v>
      </c>
      <c r="Q7" s="122">
        <f t="shared" si="0"/>
        <v>339</v>
      </c>
      <c r="R7" s="122">
        <f t="shared" si="0"/>
        <v>357</v>
      </c>
    </row>
    <row r="8" spans="1:18" x14ac:dyDescent="0.2">
      <c r="A8" s="120"/>
      <c r="B8" s="120"/>
      <c r="C8" s="120"/>
      <c r="D8" s="121" t="s">
        <v>41</v>
      </c>
      <c r="E8" s="122">
        <f>ROUND(E7*1.647,0)</f>
        <v>140</v>
      </c>
      <c r="F8" s="122">
        <f t="shared" ref="F8:R8" si="1">ROUND(F7*1.647,0)</f>
        <v>198</v>
      </c>
      <c r="G8" s="122">
        <f t="shared" si="1"/>
        <v>247</v>
      </c>
      <c r="H8" s="122">
        <f t="shared" si="1"/>
        <v>282</v>
      </c>
      <c r="I8" s="122">
        <f t="shared" si="1"/>
        <v>316</v>
      </c>
      <c r="J8" s="122">
        <f t="shared" si="1"/>
        <v>346</v>
      </c>
      <c r="K8" s="122">
        <f t="shared" si="1"/>
        <v>380</v>
      </c>
      <c r="L8" s="122">
        <f t="shared" si="1"/>
        <v>410</v>
      </c>
      <c r="M8" s="122">
        <f t="shared" si="1"/>
        <v>440</v>
      </c>
      <c r="N8" s="122">
        <f t="shared" si="1"/>
        <v>469</v>
      </c>
      <c r="O8" s="122">
        <f t="shared" si="1"/>
        <v>499</v>
      </c>
      <c r="P8" s="122">
        <f t="shared" si="1"/>
        <v>529</v>
      </c>
      <c r="Q8" s="122">
        <f t="shared" si="1"/>
        <v>558</v>
      </c>
      <c r="R8" s="122">
        <f t="shared" si="1"/>
        <v>588</v>
      </c>
    </row>
    <row r="9" spans="1:18" x14ac:dyDescent="0.2">
      <c r="A9" s="120"/>
      <c r="B9" s="120"/>
      <c r="C9" s="120"/>
      <c r="D9" s="121" t="s">
        <v>159</v>
      </c>
      <c r="E9" s="122"/>
      <c r="F9" s="122"/>
      <c r="G9" s="122"/>
      <c r="H9" s="122"/>
      <c r="I9" s="122"/>
      <c r="J9" s="122"/>
      <c r="K9" s="122"/>
      <c r="L9" s="122"/>
      <c r="M9" s="122"/>
      <c r="N9" s="122"/>
      <c r="O9" s="122"/>
      <c r="P9" s="122"/>
      <c r="Q9" s="122"/>
      <c r="R9" s="122"/>
    </row>
    <row r="10" spans="1:18" x14ac:dyDescent="0.2">
      <c r="A10" s="120" t="s">
        <v>174</v>
      </c>
      <c r="B10" s="120" t="s">
        <v>276</v>
      </c>
      <c r="C10" s="120" t="s">
        <v>277</v>
      </c>
      <c r="D10" s="121" t="s">
        <v>42</v>
      </c>
      <c r="E10" s="122">
        <v>58</v>
      </c>
      <c r="F10" s="122">
        <v>67</v>
      </c>
      <c r="G10" s="122">
        <f>F10+9</f>
        <v>76</v>
      </c>
      <c r="H10" s="122">
        <f t="shared" ref="H10:R10" si="2">G10+9</f>
        <v>85</v>
      </c>
      <c r="I10" s="122">
        <f t="shared" si="2"/>
        <v>94</v>
      </c>
      <c r="J10" s="122">
        <f t="shared" si="2"/>
        <v>103</v>
      </c>
      <c r="K10" s="122">
        <f t="shared" si="2"/>
        <v>112</v>
      </c>
      <c r="L10" s="122">
        <f t="shared" si="2"/>
        <v>121</v>
      </c>
      <c r="M10" s="122">
        <f t="shared" si="2"/>
        <v>130</v>
      </c>
      <c r="N10" s="122">
        <f t="shared" si="2"/>
        <v>139</v>
      </c>
      <c r="O10" s="122">
        <f t="shared" si="2"/>
        <v>148</v>
      </c>
      <c r="P10" s="122">
        <f t="shared" si="2"/>
        <v>157</v>
      </c>
      <c r="Q10" s="122">
        <f t="shared" si="2"/>
        <v>166</v>
      </c>
      <c r="R10" s="122">
        <f t="shared" si="2"/>
        <v>175</v>
      </c>
    </row>
    <row r="11" spans="1:18" x14ac:dyDescent="0.2">
      <c r="A11" s="120"/>
      <c r="B11" s="120"/>
      <c r="C11" s="120"/>
      <c r="D11" s="121" t="s">
        <v>41</v>
      </c>
      <c r="E11" s="122">
        <f>ROUND(E10*1.647,0)</f>
        <v>96</v>
      </c>
      <c r="F11" s="122">
        <f>ROUND(F10*1.647,0)</f>
        <v>110</v>
      </c>
      <c r="G11" s="122">
        <f t="shared" ref="G11:R11" si="3">ROUND(G10*1.647,0)</f>
        <v>125</v>
      </c>
      <c r="H11" s="122">
        <f t="shared" si="3"/>
        <v>140</v>
      </c>
      <c r="I11" s="122">
        <f t="shared" si="3"/>
        <v>155</v>
      </c>
      <c r="J11" s="122">
        <f t="shared" si="3"/>
        <v>170</v>
      </c>
      <c r="K11" s="122">
        <f t="shared" si="3"/>
        <v>184</v>
      </c>
      <c r="L11" s="122">
        <f t="shared" si="3"/>
        <v>199</v>
      </c>
      <c r="M11" s="122">
        <f t="shared" si="3"/>
        <v>214</v>
      </c>
      <c r="N11" s="122">
        <f t="shared" si="3"/>
        <v>229</v>
      </c>
      <c r="O11" s="122">
        <f t="shared" si="3"/>
        <v>244</v>
      </c>
      <c r="P11" s="122">
        <f t="shared" si="3"/>
        <v>259</v>
      </c>
      <c r="Q11" s="122">
        <f t="shared" si="3"/>
        <v>273</v>
      </c>
      <c r="R11" s="122">
        <f t="shared" si="3"/>
        <v>288</v>
      </c>
    </row>
    <row r="12" spans="1:18" x14ac:dyDescent="0.2">
      <c r="A12" s="120"/>
      <c r="B12" s="120"/>
      <c r="C12" s="120"/>
      <c r="D12" s="121" t="s">
        <v>159</v>
      </c>
      <c r="E12" s="122"/>
      <c r="F12" s="122"/>
      <c r="G12" s="122"/>
      <c r="H12" s="122"/>
      <c r="I12" s="122"/>
      <c r="J12" s="122"/>
      <c r="K12" s="122"/>
      <c r="L12" s="122"/>
      <c r="M12" s="122"/>
      <c r="N12" s="122"/>
      <c r="O12" s="122"/>
      <c r="P12" s="122"/>
      <c r="Q12" s="122"/>
      <c r="R12" s="122"/>
    </row>
    <row r="13" spans="1:18" x14ac:dyDescent="0.2">
      <c r="A13" s="120"/>
      <c r="B13" s="120"/>
      <c r="C13" s="120"/>
      <c r="D13" s="121" t="s">
        <v>42</v>
      </c>
      <c r="E13" s="122"/>
      <c r="F13" s="122"/>
      <c r="G13" s="122"/>
      <c r="H13" s="122"/>
      <c r="I13" s="122"/>
      <c r="J13" s="122"/>
      <c r="K13" s="122"/>
      <c r="L13" s="122"/>
      <c r="M13" s="122"/>
      <c r="N13" s="122"/>
      <c r="O13" s="122"/>
      <c r="P13" s="122"/>
      <c r="Q13" s="122"/>
      <c r="R13" s="122"/>
    </row>
    <row r="14" spans="1:18" x14ac:dyDescent="0.2">
      <c r="A14" s="120"/>
      <c r="B14" s="120"/>
      <c r="C14" s="120"/>
      <c r="D14" s="121" t="s">
        <v>41</v>
      </c>
      <c r="E14" s="122"/>
      <c r="F14" s="122"/>
      <c r="G14" s="122"/>
      <c r="H14" s="122"/>
      <c r="I14" s="122"/>
      <c r="J14" s="122"/>
      <c r="K14" s="122"/>
      <c r="L14" s="122"/>
      <c r="M14" s="122"/>
      <c r="N14" s="122"/>
      <c r="O14" s="122"/>
      <c r="P14" s="122"/>
      <c r="Q14" s="122"/>
      <c r="R14" s="122"/>
    </row>
    <row r="15" spans="1:18" x14ac:dyDescent="0.2">
      <c r="A15" s="120"/>
      <c r="B15" s="120"/>
      <c r="C15" s="120"/>
      <c r="D15" s="121" t="s">
        <v>159</v>
      </c>
      <c r="E15" s="122"/>
      <c r="F15" s="122"/>
      <c r="G15" s="122"/>
      <c r="H15" s="122"/>
      <c r="I15" s="122"/>
      <c r="J15" s="122"/>
      <c r="K15" s="122"/>
      <c r="L15" s="122"/>
      <c r="M15" s="122"/>
      <c r="N15" s="122"/>
      <c r="O15" s="122"/>
      <c r="P15" s="122"/>
      <c r="Q15" s="122"/>
      <c r="R15" s="122"/>
    </row>
    <row r="16" spans="1:18" x14ac:dyDescent="0.2">
      <c r="A16" s="120"/>
      <c r="B16" s="120"/>
      <c r="C16" s="120"/>
      <c r="D16" s="121" t="s">
        <v>42</v>
      </c>
      <c r="E16" s="122"/>
      <c r="F16" s="122"/>
      <c r="G16" s="122"/>
      <c r="H16" s="122"/>
      <c r="I16" s="122"/>
      <c r="J16" s="122"/>
      <c r="K16" s="122"/>
      <c r="L16" s="122"/>
      <c r="M16" s="122"/>
      <c r="N16" s="122"/>
      <c r="O16" s="122"/>
      <c r="P16" s="122"/>
      <c r="Q16" s="122"/>
      <c r="R16" s="122"/>
    </row>
    <row r="17" spans="1:18" x14ac:dyDescent="0.2">
      <c r="A17" s="120"/>
      <c r="B17" s="120"/>
      <c r="C17" s="120"/>
      <c r="D17" s="121" t="s">
        <v>41</v>
      </c>
      <c r="E17" s="122"/>
      <c r="F17" s="122"/>
      <c r="G17" s="122"/>
      <c r="H17" s="122"/>
      <c r="I17" s="122"/>
      <c r="J17" s="122"/>
      <c r="K17" s="122"/>
      <c r="L17" s="122"/>
      <c r="M17" s="122"/>
      <c r="N17" s="122"/>
      <c r="O17" s="122"/>
      <c r="P17" s="122"/>
      <c r="Q17" s="122"/>
      <c r="R17" s="122"/>
    </row>
    <row r="18" spans="1:18" x14ac:dyDescent="0.2">
      <c r="A18" s="120"/>
      <c r="B18" s="120"/>
      <c r="C18" s="120"/>
      <c r="D18" s="121" t="s">
        <v>159</v>
      </c>
      <c r="E18" s="122"/>
      <c r="F18" s="122"/>
      <c r="G18" s="122"/>
      <c r="H18" s="122"/>
      <c r="I18" s="122"/>
      <c r="J18" s="122"/>
      <c r="K18" s="122"/>
      <c r="L18" s="122"/>
      <c r="M18" s="122"/>
      <c r="N18" s="122"/>
      <c r="O18" s="122"/>
      <c r="P18" s="122"/>
      <c r="Q18" s="122"/>
      <c r="R18" s="122"/>
    </row>
    <row r="19" spans="1:18" x14ac:dyDescent="0.2">
      <c r="A19" s="120"/>
      <c r="B19" s="120"/>
      <c r="C19" s="120"/>
      <c r="D19" s="121" t="s">
        <v>42</v>
      </c>
      <c r="E19" s="122"/>
      <c r="F19" s="122"/>
      <c r="G19" s="122"/>
      <c r="H19" s="122"/>
      <c r="I19" s="122"/>
      <c r="J19" s="122"/>
      <c r="K19" s="122"/>
      <c r="L19" s="122"/>
      <c r="M19" s="122"/>
      <c r="N19" s="122"/>
      <c r="O19" s="122"/>
      <c r="P19" s="122"/>
      <c r="Q19" s="122"/>
      <c r="R19" s="122"/>
    </row>
    <row r="20" spans="1:18" x14ac:dyDescent="0.2">
      <c r="A20" s="120"/>
      <c r="B20" s="120"/>
      <c r="C20" s="120"/>
      <c r="D20" s="121" t="s">
        <v>41</v>
      </c>
      <c r="E20" s="122"/>
      <c r="F20" s="122"/>
      <c r="G20" s="122"/>
      <c r="H20" s="122"/>
      <c r="I20" s="122"/>
      <c r="J20" s="122"/>
      <c r="K20" s="122"/>
      <c r="L20" s="122"/>
      <c r="M20" s="122"/>
      <c r="N20" s="122"/>
      <c r="O20" s="122"/>
      <c r="P20" s="122"/>
      <c r="Q20" s="122"/>
      <c r="R20" s="122"/>
    </row>
    <row r="21" spans="1:18" x14ac:dyDescent="0.2">
      <c r="A21" s="120"/>
      <c r="B21" s="120"/>
      <c r="C21" s="120"/>
      <c r="D21" s="121" t="s">
        <v>159</v>
      </c>
      <c r="E21" s="122"/>
      <c r="F21" s="122"/>
      <c r="G21" s="122"/>
      <c r="H21" s="122"/>
      <c r="I21" s="122"/>
      <c r="J21" s="122"/>
      <c r="K21" s="122"/>
      <c r="L21" s="122"/>
      <c r="M21" s="122"/>
      <c r="N21" s="122"/>
      <c r="O21" s="122"/>
      <c r="P21" s="122"/>
      <c r="Q21" s="122"/>
      <c r="R21" s="122"/>
    </row>
    <row r="22" spans="1:18" x14ac:dyDescent="0.2">
      <c r="A22" s="120"/>
      <c r="B22" s="120"/>
      <c r="C22" s="120"/>
      <c r="D22" s="121" t="s">
        <v>42</v>
      </c>
      <c r="E22" s="122"/>
      <c r="F22" s="122"/>
      <c r="G22" s="122"/>
      <c r="H22" s="122"/>
      <c r="I22" s="122"/>
      <c r="J22" s="122"/>
      <c r="K22" s="122"/>
      <c r="L22" s="122"/>
      <c r="M22" s="122"/>
      <c r="N22" s="122"/>
      <c r="O22" s="122"/>
      <c r="P22" s="122"/>
      <c r="Q22" s="122"/>
      <c r="R22" s="122"/>
    </row>
    <row r="23" spans="1:18" x14ac:dyDescent="0.2">
      <c r="A23" s="120"/>
      <c r="B23" s="120"/>
      <c r="C23" s="120"/>
      <c r="D23" s="121" t="s">
        <v>41</v>
      </c>
      <c r="E23" s="122"/>
      <c r="F23" s="122"/>
      <c r="G23" s="122"/>
      <c r="H23" s="122"/>
      <c r="I23" s="122"/>
      <c r="J23" s="122"/>
      <c r="K23" s="122"/>
      <c r="L23" s="122"/>
      <c r="M23" s="122"/>
      <c r="N23" s="122"/>
      <c r="O23" s="122"/>
      <c r="P23" s="122"/>
      <c r="Q23" s="122"/>
      <c r="R23" s="122"/>
    </row>
    <row r="24" spans="1:18" x14ac:dyDescent="0.2">
      <c r="A24" s="120"/>
      <c r="B24" s="120"/>
      <c r="C24" s="120"/>
      <c r="D24" s="121" t="s">
        <v>159</v>
      </c>
      <c r="E24" s="122"/>
      <c r="F24" s="122"/>
      <c r="G24" s="122"/>
      <c r="H24" s="122"/>
      <c r="I24" s="122"/>
      <c r="J24" s="122"/>
      <c r="K24" s="122"/>
      <c r="L24" s="122"/>
      <c r="M24" s="122"/>
      <c r="N24" s="122"/>
      <c r="O24" s="122"/>
      <c r="P24" s="122"/>
      <c r="Q24" s="122"/>
      <c r="R24" s="122"/>
    </row>
    <row r="25" spans="1:18" x14ac:dyDescent="0.2">
      <c r="A25" s="120"/>
      <c r="B25" s="120"/>
      <c r="C25" s="120"/>
      <c r="D25" s="121" t="s">
        <v>42</v>
      </c>
      <c r="E25" s="122"/>
      <c r="F25" s="122"/>
      <c r="G25" s="122"/>
      <c r="H25" s="122"/>
      <c r="I25" s="122"/>
      <c r="J25" s="122"/>
      <c r="K25" s="122"/>
      <c r="L25" s="122"/>
      <c r="M25" s="122"/>
      <c r="N25" s="122"/>
      <c r="O25" s="122"/>
      <c r="P25" s="122"/>
      <c r="Q25" s="122"/>
      <c r="R25" s="122"/>
    </row>
    <row r="26" spans="1:18" x14ac:dyDescent="0.2">
      <c r="A26" s="120"/>
      <c r="B26" s="120"/>
      <c r="C26" s="120"/>
      <c r="D26" s="121" t="s">
        <v>41</v>
      </c>
      <c r="E26" s="122"/>
      <c r="F26" s="122"/>
      <c r="G26" s="122"/>
      <c r="H26" s="122"/>
      <c r="I26" s="122"/>
      <c r="J26" s="122"/>
      <c r="K26" s="122"/>
      <c r="L26" s="122"/>
      <c r="M26" s="122"/>
      <c r="N26" s="122"/>
      <c r="O26" s="122"/>
      <c r="P26" s="122"/>
      <c r="Q26" s="122"/>
      <c r="R26" s="122"/>
    </row>
    <row r="27" spans="1:18" x14ac:dyDescent="0.2">
      <c r="A27" s="120"/>
      <c r="B27" s="120"/>
      <c r="C27" s="120"/>
      <c r="D27" s="121" t="s">
        <v>159</v>
      </c>
      <c r="E27" s="122"/>
      <c r="F27" s="122"/>
      <c r="G27" s="122"/>
      <c r="H27" s="122"/>
      <c r="I27" s="122"/>
      <c r="J27" s="122"/>
      <c r="K27" s="122"/>
      <c r="L27" s="122"/>
      <c r="M27" s="122"/>
      <c r="N27" s="122"/>
      <c r="O27" s="122"/>
      <c r="P27" s="122"/>
      <c r="Q27" s="122"/>
      <c r="R27" s="122"/>
    </row>
    <row r="28" spans="1:18" x14ac:dyDescent="0.2">
      <c r="A28" s="120"/>
      <c r="B28" s="120"/>
      <c r="C28" s="120"/>
      <c r="D28" s="121" t="s">
        <v>42</v>
      </c>
      <c r="E28" s="122"/>
      <c r="F28" s="122"/>
      <c r="G28" s="122"/>
      <c r="H28" s="122"/>
      <c r="I28" s="122"/>
      <c r="J28" s="122"/>
      <c r="K28" s="122"/>
      <c r="L28" s="122"/>
      <c r="M28" s="122"/>
      <c r="N28" s="122"/>
      <c r="O28" s="122"/>
      <c r="P28" s="122"/>
      <c r="Q28" s="122"/>
      <c r="R28" s="122"/>
    </row>
    <row r="29" spans="1:18" x14ac:dyDescent="0.2">
      <c r="A29" s="120"/>
      <c r="B29" s="120"/>
      <c r="C29" s="120"/>
      <c r="D29" s="121" t="s">
        <v>41</v>
      </c>
      <c r="E29" s="122"/>
      <c r="F29" s="122"/>
      <c r="G29" s="122"/>
      <c r="H29" s="122"/>
      <c r="I29" s="122"/>
      <c r="J29" s="122"/>
      <c r="K29" s="122"/>
      <c r="L29" s="122"/>
      <c r="M29" s="122"/>
      <c r="N29" s="122"/>
      <c r="O29" s="122"/>
      <c r="P29" s="122"/>
      <c r="Q29" s="122"/>
      <c r="R29" s="122"/>
    </row>
    <row r="30" spans="1:18" x14ac:dyDescent="0.2">
      <c r="A30" s="120"/>
      <c r="B30" s="120"/>
      <c r="C30" s="120"/>
      <c r="D30" s="121" t="s">
        <v>159</v>
      </c>
      <c r="E30" s="122"/>
      <c r="F30" s="122"/>
      <c r="G30" s="122"/>
      <c r="H30" s="122"/>
      <c r="I30" s="122"/>
      <c r="J30" s="122"/>
      <c r="K30" s="122"/>
      <c r="L30" s="122"/>
      <c r="M30" s="122"/>
      <c r="N30" s="122"/>
      <c r="O30" s="122"/>
      <c r="P30" s="122"/>
      <c r="Q30" s="122"/>
      <c r="R30" s="122"/>
    </row>
    <row r="31" spans="1:18" x14ac:dyDescent="0.2">
      <c r="A31" s="120"/>
      <c r="B31" s="120"/>
      <c r="C31" s="120"/>
      <c r="D31" s="121" t="s">
        <v>42</v>
      </c>
      <c r="E31" s="122"/>
      <c r="F31" s="122"/>
      <c r="G31" s="122"/>
      <c r="H31" s="122"/>
      <c r="I31" s="122"/>
      <c r="J31" s="122"/>
      <c r="K31" s="122"/>
      <c r="L31" s="122"/>
      <c r="M31" s="122"/>
      <c r="N31" s="122"/>
      <c r="O31" s="122"/>
      <c r="P31" s="122"/>
      <c r="Q31" s="122"/>
      <c r="R31" s="122"/>
    </row>
    <row r="32" spans="1:18" x14ac:dyDescent="0.2">
      <c r="A32" s="120"/>
      <c r="B32" s="120"/>
      <c r="C32" s="120"/>
      <c r="D32" s="121" t="s">
        <v>41</v>
      </c>
      <c r="E32" s="122"/>
      <c r="F32" s="122"/>
      <c r="G32" s="122"/>
      <c r="H32" s="122"/>
      <c r="I32" s="122"/>
      <c r="J32" s="122"/>
      <c r="K32" s="122"/>
      <c r="L32" s="122"/>
      <c r="M32" s="122"/>
      <c r="N32" s="122"/>
      <c r="O32" s="122"/>
      <c r="P32" s="122"/>
      <c r="Q32" s="122"/>
      <c r="R32" s="122"/>
    </row>
    <row r="33" spans="1:18" x14ac:dyDescent="0.2">
      <c r="A33" s="120"/>
      <c r="B33" s="120"/>
      <c r="C33" s="120"/>
      <c r="D33" s="121" t="s">
        <v>159</v>
      </c>
      <c r="E33" s="122"/>
      <c r="F33" s="122"/>
      <c r="G33" s="122"/>
      <c r="H33" s="122"/>
      <c r="I33" s="122"/>
      <c r="J33" s="122"/>
      <c r="K33" s="122"/>
      <c r="L33" s="122"/>
      <c r="M33" s="122"/>
      <c r="N33" s="122"/>
      <c r="O33" s="122"/>
      <c r="P33" s="122"/>
      <c r="Q33" s="122"/>
      <c r="R33" s="122"/>
    </row>
  </sheetData>
  <mergeCells count="2">
    <mergeCell ref="A1:R1"/>
    <mergeCell ref="A2:R2"/>
  </mergeCells>
  <printOptions horizontalCentered="1"/>
  <pageMargins left="0.25" right="0.25" top="0.5" bottom="0.5" header="0.5" footer="0.5"/>
  <pageSetup orientation="landscape"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zoomScaleNormal="100" workbookViewId="0">
      <selection activeCell="S14" sqref="S14"/>
    </sheetView>
  </sheetViews>
  <sheetFormatPr defaultColWidth="8.6640625" defaultRowHeight="11.25" x14ac:dyDescent="0.2"/>
  <cols>
    <col min="1" max="1" width="31.83203125" customWidth="1"/>
    <col min="2" max="3" width="19.1640625" customWidth="1"/>
    <col min="4" max="4" width="8.6640625" style="12" bestFit="1" customWidth="1"/>
    <col min="5" max="6" width="7.33203125" style="12" customWidth="1"/>
    <col min="7" max="18" width="7.33203125" customWidth="1"/>
  </cols>
  <sheetData>
    <row r="1" spans="1:18" s="23" customFormat="1" ht="15.75" x14ac:dyDescent="0.25">
      <c r="A1" s="266" t="s">
        <v>34</v>
      </c>
      <c r="B1" s="266"/>
      <c r="C1" s="266"/>
      <c r="D1" s="266"/>
      <c r="E1" s="266"/>
      <c r="F1" s="266"/>
      <c r="G1" s="266"/>
      <c r="H1" s="266"/>
      <c r="I1" s="266"/>
      <c r="J1" s="266"/>
      <c r="K1" s="266"/>
      <c r="L1" s="266"/>
      <c r="M1" s="266"/>
      <c r="N1" s="266"/>
      <c r="O1" s="266"/>
      <c r="P1" s="266"/>
      <c r="Q1" s="266"/>
      <c r="R1" s="266"/>
    </row>
    <row r="2" spans="1:18" s="9" customFormat="1" ht="12.75" x14ac:dyDescent="0.2">
      <c r="A2" s="267" t="str">
        <f>'FormsList&amp;FilerInfo'!B2</f>
        <v>Los Angeles Department of Water and Power</v>
      </c>
      <c r="B2" s="268"/>
      <c r="C2" s="268"/>
      <c r="D2" s="268"/>
      <c r="E2" s="268"/>
      <c r="F2" s="268"/>
      <c r="G2" s="268"/>
      <c r="H2" s="268"/>
      <c r="I2" s="268"/>
      <c r="J2" s="268"/>
      <c r="K2" s="268"/>
      <c r="L2" s="268"/>
      <c r="M2" s="268"/>
      <c r="N2" s="268"/>
      <c r="O2" s="268"/>
      <c r="P2" s="268"/>
      <c r="Q2" s="268"/>
      <c r="R2" s="268"/>
    </row>
    <row r="3" spans="1:18" s="9" customFormat="1" ht="12.75" x14ac:dyDescent="0.2">
      <c r="A3" s="213"/>
      <c r="B3" s="213"/>
      <c r="C3" s="213"/>
      <c r="D3" s="213"/>
      <c r="E3" s="213"/>
      <c r="F3" s="213"/>
      <c r="G3" s="213"/>
      <c r="H3" s="213"/>
      <c r="I3" s="213"/>
      <c r="J3" s="213"/>
      <c r="K3" s="213"/>
      <c r="L3" s="213"/>
      <c r="M3" s="213"/>
      <c r="N3" s="213"/>
      <c r="O3" s="213"/>
      <c r="P3" s="213"/>
      <c r="Q3" s="213"/>
      <c r="R3" s="213"/>
    </row>
    <row r="4" spans="1:18" s="23" customFormat="1" ht="15.75" x14ac:dyDescent="0.25">
      <c r="A4" s="28" t="s">
        <v>197</v>
      </c>
      <c r="B4" s="28"/>
      <c r="C4" s="28"/>
      <c r="D4" s="214"/>
      <c r="E4" s="214"/>
      <c r="F4" s="214"/>
    </row>
    <row r="5" spans="1:18" ht="12.75" x14ac:dyDescent="0.2">
      <c r="A5" s="8"/>
      <c r="B5" s="8"/>
      <c r="C5" s="8"/>
      <c r="D5" s="223"/>
    </row>
    <row r="6" spans="1:18" ht="39.75" customHeight="1" x14ac:dyDescent="0.2">
      <c r="A6" s="13" t="s">
        <v>35</v>
      </c>
      <c r="B6" s="13" t="s">
        <v>36</v>
      </c>
      <c r="C6" s="13" t="s">
        <v>87</v>
      </c>
      <c r="D6" s="13"/>
      <c r="E6" s="18">
        <v>2015</v>
      </c>
      <c r="F6" s="18">
        <v>2016</v>
      </c>
      <c r="G6" s="18">
        <v>2017</v>
      </c>
      <c r="H6" s="18">
        <v>2018</v>
      </c>
      <c r="I6" s="18">
        <v>2019</v>
      </c>
      <c r="J6" s="18">
        <v>2020</v>
      </c>
      <c r="K6" s="18">
        <v>2021</v>
      </c>
      <c r="L6" s="18">
        <v>2022</v>
      </c>
      <c r="M6" s="18">
        <v>2023</v>
      </c>
      <c r="N6" s="18">
        <v>2024</v>
      </c>
      <c r="O6" s="18">
        <v>2025</v>
      </c>
      <c r="P6" s="18">
        <v>2026</v>
      </c>
      <c r="Q6" s="18">
        <v>2027</v>
      </c>
      <c r="R6" s="18">
        <v>2028</v>
      </c>
    </row>
    <row r="7" spans="1:18" x14ac:dyDescent="0.2">
      <c r="A7" s="3" t="s">
        <v>280</v>
      </c>
      <c r="B7" s="224" t="s">
        <v>281</v>
      </c>
      <c r="C7" s="3" t="s">
        <v>282</v>
      </c>
      <c r="D7" s="20" t="s">
        <v>42</v>
      </c>
      <c r="E7" s="2">
        <v>4</v>
      </c>
      <c r="F7" s="2">
        <v>30</v>
      </c>
      <c r="G7" s="2">
        <v>50</v>
      </c>
      <c r="H7" s="2">
        <v>70</v>
      </c>
      <c r="I7" s="2">
        <v>85</v>
      </c>
      <c r="J7" s="2">
        <v>105</v>
      </c>
      <c r="K7" s="2">
        <v>120</v>
      </c>
      <c r="L7" s="2">
        <v>140</v>
      </c>
      <c r="M7" s="2">
        <v>160</v>
      </c>
      <c r="N7" s="2">
        <v>180</v>
      </c>
      <c r="O7" s="2">
        <v>200</v>
      </c>
      <c r="P7" s="2">
        <v>215</v>
      </c>
      <c r="Q7" s="2"/>
      <c r="R7" s="2"/>
    </row>
    <row r="8" spans="1:18" x14ac:dyDescent="0.2">
      <c r="A8" s="3"/>
      <c r="B8" s="3"/>
      <c r="C8" s="3"/>
      <c r="D8" s="20" t="s">
        <v>41</v>
      </c>
      <c r="E8" s="2"/>
      <c r="F8" s="2"/>
      <c r="G8" s="2"/>
      <c r="H8" s="2"/>
      <c r="I8" s="2"/>
      <c r="J8" s="2"/>
      <c r="K8" s="2"/>
      <c r="L8" s="2"/>
      <c r="M8" s="2"/>
      <c r="N8" s="2"/>
      <c r="O8" s="2"/>
      <c r="P8" s="2"/>
      <c r="Q8" s="2"/>
      <c r="R8" s="2"/>
    </row>
    <row r="9" spans="1:18" x14ac:dyDescent="0.2">
      <c r="A9" s="3" t="s">
        <v>283</v>
      </c>
      <c r="B9" s="224" t="s">
        <v>281</v>
      </c>
      <c r="C9" s="3" t="s">
        <v>282</v>
      </c>
      <c r="D9" s="20" t="s">
        <v>42</v>
      </c>
      <c r="E9" s="2" t="s">
        <v>284</v>
      </c>
      <c r="F9" s="2" t="s">
        <v>284</v>
      </c>
      <c r="G9" s="2">
        <v>44</v>
      </c>
      <c r="H9" s="2">
        <v>50</v>
      </c>
      <c r="I9" s="2">
        <v>50</v>
      </c>
      <c r="J9" s="2">
        <v>50</v>
      </c>
      <c r="K9" s="2">
        <v>70</v>
      </c>
      <c r="L9" s="2">
        <v>85</v>
      </c>
      <c r="M9" s="2">
        <v>100</v>
      </c>
      <c r="N9" s="2">
        <v>115</v>
      </c>
      <c r="O9" s="2">
        <v>130</v>
      </c>
      <c r="P9" s="2">
        <v>145</v>
      </c>
      <c r="Q9" s="2"/>
      <c r="R9" s="2"/>
    </row>
    <row r="10" spans="1:18" x14ac:dyDescent="0.2">
      <c r="A10" s="3"/>
      <c r="B10" s="3"/>
      <c r="C10" s="3"/>
      <c r="D10" s="20" t="s">
        <v>41</v>
      </c>
      <c r="E10" s="2"/>
      <c r="F10" s="2"/>
      <c r="G10" s="2"/>
      <c r="H10" s="2"/>
      <c r="I10" s="2"/>
      <c r="J10" s="2"/>
      <c r="K10" s="2"/>
      <c r="L10" s="2"/>
      <c r="M10" s="2"/>
      <c r="N10" s="2"/>
      <c r="O10" s="2"/>
      <c r="P10" s="2"/>
      <c r="Q10" s="2"/>
      <c r="R10" s="2"/>
    </row>
    <row r="11" spans="1:18" x14ac:dyDescent="0.2">
      <c r="A11" s="3" t="s">
        <v>285</v>
      </c>
      <c r="B11" s="3" t="s">
        <v>281</v>
      </c>
      <c r="C11" s="3" t="s">
        <v>282</v>
      </c>
      <c r="D11" s="20" t="s">
        <v>42</v>
      </c>
      <c r="E11" s="225" t="s">
        <v>284</v>
      </c>
      <c r="F11" s="225" t="s">
        <v>284</v>
      </c>
      <c r="G11" s="225" t="s">
        <v>284</v>
      </c>
      <c r="H11" s="2">
        <v>1</v>
      </c>
      <c r="I11" s="2">
        <v>3</v>
      </c>
      <c r="J11" s="2">
        <v>4</v>
      </c>
      <c r="K11" s="2">
        <v>6</v>
      </c>
      <c r="L11" s="2">
        <v>7</v>
      </c>
      <c r="M11" s="2">
        <v>9</v>
      </c>
      <c r="N11" s="2">
        <v>10</v>
      </c>
      <c r="O11" s="2">
        <v>11</v>
      </c>
      <c r="P11" s="2">
        <v>12</v>
      </c>
      <c r="Q11" s="2"/>
      <c r="R11" s="2"/>
    </row>
    <row r="12" spans="1:18" x14ac:dyDescent="0.2">
      <c r="A12" s="3"/>
      <c r="B12" s="3"/>
      <c r="C12" s="3"/>
      <c r="D12" s="20" t="s">
        <v>41</v>
      </c>
      <c r="E12" s="2"/>
      <c r="F12" s="2"/>
      <c r="G12" s="2"/>
      <c r="H12" s="2"/>
      <c r="I12" s="2"/>
      <c r="J12" s="2"/>
      <c r="K12" s="2"/>
      <c r="L12" s="2"/>
      <c r="M12" s="2"/>
      <c r="N12" s="2"/>
      <c r="O12" s="2"/>
      <c r="P12" s="2"/>
      <c r="Q12" s="2"/>
      <c r="R12" s="2"/>
    </row>
    <row r="13" spans="1:18" x14ac:dyDescent="0.2">
      <c r="A13" s="3" t="s">
        <v>286</v>
      </c>
      <c r="B13" s="3" t="s">
        <v>287</v>
      </c>
      <c r="C13" s="3" t="s">
        <v>288</v>
      </c>
      <c r="D13" s="20" t="s">
        <v>42</v>
      </c>
      <c r="E13" s="225" t="s">
        <v>284</v>
      </c>
      <c r="F13" s="225" t="s">
        <v>284</v>
      </c>
      <c r="G13" s="225" t="s">
        <v>284</v>
      </c>
      <c r="H13" s="225" t="s">
        <v>284</v>
      </c>
      <c r="I13" s="225">
        <v>1</v>
      </c>
      <c r="J13" s="225">
        <v>2</v>
      </c>
      <c r="K13" s="225">
        <v>3</v>
      </c>
      <c r="L13" s="2">
        <v>5</v>
      </c>
      <c r="M13" s="2">
        <v>10</v>
      </c>
      <c r="N13" s="2">
        <v>15</v>
      </c>
      <c r="O13" s="2">
        <v>20</v>
      </c>
      <c r="P13" s="2">
        <v>25</v>
      </c>
      <c r="Q13" s="2"/>
      <c r="R13" s="2"/>
    </row>
    <row r="14" spans="1:18" x14ac:dyDescent="0.2">
      <c r="A14" s="3"/>
      <c r="B14" s="3"/>
      <c r="C14" s="3"/>
      <c r="D14" s="20" t="s">
        <v>41</v>
      </c>
      <c r="E14" s="2"/>
      <c r="F14" s="2"/>
      <c r="G14" s="2"/>
      <c r="H14" s="2"/>
      <c r="I14" s="2"/>
      <c r="J14" s="2"/>
      <c r="K14" s="2"/>
      <c r="L14" s="2"/>
      <c r="M14" s="2"/>
      <c r="N14" s="2"/>
      <c r="O14" s="2"/>
      <c r="P14" s="2"/>
      <c r="Q14" s="2"/>
      <c r="R14" s="2"/>
    </row>
    <row r="15" spans="1:18" x14ac:dyDescent="0.2">
      <c r="A15" s="3" t="s">
        <v>289</v>
      </c>
      <c r="B15" s="3" t="s">
        <v>287</v>
      </c>
      <c r="C15" s="3" t="s">
        <v>288</v>
      </c>
      <c r="D15" s="20" t="s">
        <v>42</v>
      </c>
      <c r="E15" s="2" t="s">
        <v>284</v>
      </c>
      <c r="F15" s="2" t="s">
        <v>284</v>
      </c>
      <c r="G15" s="2" t="s">
        <v>284</v>
      </c>
      <c r="H15" s="2">
        <v>5</v>
      </c>
      <c r="I15" s="2">
        <v>10</v>
      </c>
      <c r="J15" s="2">
        <v>15</v>
      </c>
      <c r="K15" s="2">
        <v>20</v>
      </c>
      <c r="L15" s="2">
        <v>27</v>
      </c>
      <c r="M15" s="2">
        <v>38</v>
      </c>
      <c r="N15" s="2">
        <v>50</v>
      </c>
      <c r="O15" s="2">
        <v>60</v>
      </c>
      <c r="P15" s="2">
        <v>68</v>
      </c>
      <c r="Q15" s="2"/>
      <c r="R15" s="2"/>
    </row>
    <row r="16" spans="1:18" x14ac:dyDescent="0.2">
      <c r="A16" s="3"/>
      <c r="B16" s="3"/>
      <c r="C16" s="3"/>
      <c r="D16" s="20" t="s">
        <v>41</v>
      </c>
      <c r="E16" s="2"/>
      <c r="F16" s="2"/>
      <c r="G16" s="2"/>
      <c r="H16" s="2"/>
      <c r="I16" s="2"/>
      <c r="J16" s="2"/>
      <c r="K16" s="2"/>
      <c r="L16" s="2"/>
      <c r="M16" s="2"/>
      <c r="N16" s="2"/>
      <c r="O16" s="2"/>
      <c r="P16" s="2"/>
      <c r="Q16" s="2"/>
      <c r="R16" s="2"/>
    </row>
    <row r="17" spans="1:18" x14ac:dyDescent="0.2">
      <c r="A17" s="3" t="s">
        <v>290</v>
      </c>
      <c r="B17" s="3" t="s">
        <v>281</v>
      </c>
      <c r="C17" s="3" t="s">
        <v>282</v>
      </c>
      <c r="D17" s="20" t="s">
        <v>42</v>
      </c>
      <c r="E17" s="2" t="s">
        <v>284</v>
      </c>
      <c r="F17" s="2" t="s">
        <v>284</v>
      </c>
      <c r="G17" s="2">
        <v>4</v>
      </c>
      <c r="H17" s="2">
        <v>10</v>
      </c>
      <c r="I17" s="2">
        <v>17</v>
      </c>
      <c r="J17" s="2">
        <v>25</v>
      </c>
      <c r="K17" s="2">
        <v>28</v>
      </c>
      <c r="L17" s="2">
        <v>31</v>
      </c>
      <c r="M17" s="2">
        <v>34</v>
      </c>
      <c r="N17" s="2">
        <v>37</v>
      </c>
      <c r="O17" s="2">
        <v>40</v>
      </c>
      <c r="P17" s="2">
        <v>41</v>
      </c>
      <c r="Q17" s="2"/>
      <c r="R17" s="2"/>
    </row>
    <row r="18" spans="1:18" x14ac:dyDescent="0.2">
      <c r="A18" s="3"/>
      <c r="B18" s="3"/>
      <c r="C18" s="3"/>
      <c r="D18" s="20" t="s">
        <v>41</v>
      </c>
      <c r="E18" s="2"/>
      <c r="F18" s="2"/>
      <c r="G18" s="2"/>
      <c r="H18" s="2"/>
      <c r="I18" s="2"/>
      <c r="J18" s="2"/>
      <c r="K18" s="2"/>
      <c r="L18" s="2"/>
      <c r="M18" s="2"/>
      <c r="N18" s="2"/>
      <c r="O18" s="2"/>
      <c r="P18" s="2"/>
      <c r="Q18" s="2"/>
      <c r="R18" s="2"/>
    </row>
    <row r="19" spans="1:18" x14ac:dyDescent="0.2">
      <c r="A19" s="3"/>
      <c r="B19" s="3"/>
      <c r="C19" s="3"/>
      <c r="D19" s="20" t="s">
        <v>42</v>
      </c>
      <c r="E19" s="2"/>
      <c r="F19" s="2"/>
      <c r="G19" s="2"/>
      <c r="H19" s="2"/>
      <c r="I19" s="2"/>
      <c r="J19" s="2"/>
      <c r="K19" s="2"/>
      <c r="L19" s="2"/>
      <c r="M19" s="2"/>
      <c r="N19" s="2"/>
      <c r="O19" s="2"/>
      <c r="P19" s="2"/>
      <c r="Q19" s="2"/>
      <c r="R19" s="2"/>
    </row>
    <row r="20" spans="1:18" x14ac:dyDescent="0.2">
      <c r="A20" s="3"/>
      <c r="B20" s="3"/>
      <c r="C20" s="3"/>
      <c r="D20" s="20" t="s">
        <v>41</v>
      </c>
      <c r="E20" s="2"/>
      <c r="F20" s="2"/>
      <c r="G20" s="2"/>
      <c r="H20" s="2"/>
      <c r="I20" s="2"/>
      <c r="J20" s="2"/>
      <c r="K20" s="2"/>
      <c r="L20" s="2"/>
      <c r="M20" s="2"/>
      <c r="N20" s="2"/>
      <c r="O20" s="2"/>
      <c r="P20" s="2"/>
      <c r="Q20" s="2"/>
      <c r="R20" s="2"/>
    </row>
    <row r="21" spans="1:18" x14ac:dyDescent="0.2">
      <c r="A21" s="3"/>
      <c r="B21" s="3"/>
      <c r="C21" s="3"/>
      <c r="D21" s="20" t="s">
        <v>42</v>
      </c>
      <c r="E21" s="2"/>
      <c r="F21" s="2"/>
      <c r="G21" s="2"/>
      <c r="H21" s="2"/>
      <c r="I21" s="2"/>
      <c r="J21" s="2"/>
      <c r="K21" s="2"/>
      <c r="L21" s="2"/>
      <c r="M21" s="2"/>
      <c r="N21" s="2"/>
      <c r="O21" s="2"/>
      <c r="P21" s="2"/>
      <c r="Q21" s="2"/>
      <c r="R21" s="2"/>
    </row>
    <row r="22" spans="1:18" x14ac:dyDescent="0.2">
      <c r="A22" s="3"/>
      <c r="B22" s="3"/>
      <c r="C22" s="3"/>
      <c r="D22" s="20" t="s">
        <v>41</v>
      </c>
      <c r="E22" s="2"/>
      <c r="F22" s="2"/>
      <c r="G22" s="2"/>
      <c r="H22" s="2"/>
      <c r="I22" s="2"/>
      <c r="J22" s="2"/>
      <c r="K22" s="2"/>
      <c r="L22" s="2"/>
      <c r="M22" s="2"/>
      <c r="N22" s="2"/>
      <c r="O22" s="2"/>
      <c r="P22" s="2"/>
      <c r="Q22" s="2"/>
      <c r="R22" s="2"/>
    </row>
    <row r="23" spans="1:18" x14ac:dyDescent="0.2">
      <c r="A23" s="3"/>
      <c r="B23" s="3"/>
      <c r="C23" s="3"/>
      <c r="D23" s="20" t="s">
        <v>42</v>
      </c>
      <c r="E23" s="2"/>
      <c r="F23" s="2"/>
      <c r="G23" s="2"/>
      <c r="H23" s="2"/>
      <c r="I23" s="2"/>
      <c r="J23" s="2"/>
      <c r="K23" s="2"/>
      <c r="L23" s="2"/>
      <c r="M23" s="2"/>
      <c r="N23" s="2"/>
      <c r="O23" s="2"/>
      <c r="P23" s="2"/>
      <c r="Q23" s="2"/>
      <c r="R23" s="2"/>
    </row>
    <row r="24" spans="1:18" x14ac:dyDescent="0.2">
      <c r="A24" s="3"/>
      <c r="B24" s="3"/>
      <c r="C24" s="3"/>
      <c r="D24" s="20" t="s">
        <v>41</v>
      </c>
      <c r="E24" s="2"/>
      <c r="F24" s="2"/>
      <c r="G24" s="2"/>
      <c r="H24" s="2"/>
      <c r="I24" s="2"/>
      <c r="J24" s="2"/>
      <c r="K24" s="2"/>
      <c r="L24" s="2"/>
      <c r="M24" s="2"/>
      <c r="N24" s="2"/>
      <c r="O24" s="2"/>
      <c r="P24" s="2"/>
      <c r="Q24" s="2"/>
      <c r="R24" s="2"/>
    </row>
    <row r="25" spans="1:18" x14ac:dyDescent="0.2">
      <c r="A25" s="3"/>
      <c r="B25" s="3"/>
      <c r="C25" s="3"/>
      <c r="D25" s="20" t="s">
        <v>42</v>
      </c>
      <c r="E25" s="2"/>
      <c r="F25" s="2"/>
      <c r="G25" s="2"/>
      <c r="H25" s="2"/>
      <c r="I25" s="2"/>
      <c r="J25" s="2"/>
      <c r="K25" s="2"/>
      <c r="L25" s="2"/>
      <c r="M25" s="2"/>
      <c r="N25" s="2"/>
      <c r="O25" s="2"/>
      <c r="P25" s="2"/>
      <c r="Q25" s="2"/>
      <c r="R25" s="2"/>
    </row>
    <row r="26" spans="1:18" x14ac:dyDescent="0.2">
      <c r="A26" s="3"/>
      <c r="B26" s="3"/>
      <c r="C26" s="3"/>
      <c r="D26" s="20" t="s">
        <v>41</v>
      </c>
      <c r="E26" s="2"/>
      <c r="F26" s="2"/>
      <c r="G26" s="2"/>
      <c r="H26" s="2"/>
      <c r="I26" s="2"/>
      <c r="J26" s="2"/>
      <c r="K26" s="2"/>
      <c r="L26" s="2"/>
      <c r="M26" s="2"/>
      <c r="N26" s="2"/>
      <c r="O26" s="2"/>
      <c r="P26" s="2"/>
      <c r="Q26" s="2"/>
      <c r="R26" s="2"/>
    </row>
  </sheetData>
  <mergeCells count="2">
    <mergeCell ref="A1:R1"/>
    <mergeCell ref="A2:R2"/>
  </mergeCells>
  <printOptions horizontalCentered="1" gridLinesSet="0"/>
  <pageMargins left="0.25" right="0.25" top="0.5" bottom="0.5" header="0.5" footer="0.5"/>
  <pageSetup orientation="landscape"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60"/>
  <sheetViews>
    <sheetView tabSelected="1" zoomScale="80" zoomScaleNormal="80" workbookViewId="0">
      <selection sqref="A1:F1"/>
    </sheetView>
  </sheetViews>
  <sheetFormatPr defaultRowHeight="12.75" x14ac:dyDescent="0.2"/>
  <cols>
    <col min="1" max="1" width="15" style="40" customWidth="1"/>
    <col min="2" max="2" width="29.5" style="40" customWidth="1"/>
    <col min="3" max="3" width="17.5" style="40" bestFit="1" customWidth="1"/>
    <col min="4" max="4" width="13.1640625" style="40" bestFit="1" customWidth="1"/>
    <col min="5" max="5" width="16.33203125" style="40" bestFit="1" customWidth="1"/>
    <col min="6" max="6" width="13.83203125" style="40" bestFit="1" customWidth="1"/>
    <col min="7" max="7" width="17.1640625" style="40" customWidth="1"/>
    <col min="8" max="8" width="14.83203125" style="40" bestFit="1" customWidth="1"/>
    <col min="9" max="9" width="17.5" style="40" bestFit="1" customWidth="1"/>
    <col min="10" max="10" width="13" style="40" bestFit="1" customWidth="1"/>
    <col min="11" max="11" width="15.1640625" style="40" customWidth="1"/>
    <col min="12" max="12" width="12.6640625" style="40" customWidth="1"/>
    <col min="13" max="13" width="16.5" style="40" customWidth="1"/>
    <col min="14" max="14" width="13" style="40" bestFit="1" customWidth="1"/>
    <col min="15" max="15" width="17.5" style="40" bestFit="1" customWidth="1"/>
    <col min="16" max="16" width="13" style="40" bestFit="1" customWidth="1"/>
    <col min="17" max="17" width="17.5" style="40" bestFit="1" customWidth="1"/>
    <col min="18" max="18" width="13" style="40" bestFit="1" customWidth="1"/>
    <col min="19" max="19" width="17.5" style="40" bestFit="1" customWidth="1"/>
    <col min="20" max="20" width="13" style="40" bestFit="1" customWidth="1"/>
    <col min="21" max="21" width="15.1640625" style="40" customWidth="1"/>
    <col min="22" max="22" width="13" style="40" bestFit="1" customWidth="1"/>
    <col min="23" max="23" width="17.5" style="40" bestFit="1" customWidth="1"/>
    <col min="24" max="24" width="13" style="40" bestFit="1" customWidth="1"/>
    <col min="25" max="25" width="17.6640625" style="40" bestFit="1" customWidth="1"/>
    <col min="26" max="26" width="13" style="40" bestFit="1" customWidth="1"/>
    <col min="27" max="27" width="17.5" style="40" bestFit="1" customWidth="1"/>
    <col min="28" max="28" width="14.1640625" style="40" bestFit="1" customWidth="1"/>
    <col min="29" max="16384" width="9.33203125" style="40"/>
  </cols>
  <sheetData>
    <row r="1" spans="1:26" s="43" customFormat="1" ht="54.75" customHeight="1" x14ac:dyDescent="0.25">
      <c r="A1" s="308" t="s">
        <v>212</v>
      </c>
      <c r="B1" s="309"/>
      <c r="C1" s="309"/>
      <c r="D1" s="309"/>
      <c r="E1" s="309"/>
      <c r="F1" s="309"/>
      <c r="G1" s="41"/>
      <c r="H1" s="41"/>
      <c r="I1" s="41"/>
      <c r="J1" s="41"/>
      <c r="K1" s="41"/>
      <c r="L1" s="41"/>
      <c r="M1" s="41"/>
      <c r="N1" s="41"/>
      <c r="O1" s="41"/>
      <c r="P1" s="41"/>
      <c r="Q1" s="41"/>
      <c r="R1" s="41"/>
      <c r="S1" s="41"/>
      <c r="T1" s="41"/>
      <c r="U1" s="41"/>
      <c r="V1" s="41"/>
      <c r="W1" s="41"/>
      <c r="X1" s="41"/>
      <c r="Y1" s="41"/>
      <c r="Z1" s="42"/>
    </row>
    <row r="2" spans="1:26" s="43" customFormat="1" ht="18" customHeight="1" thickBot="1" x14ac:dyDescent="0.3">
      <c r="A2" s="310"/>
      <c r="B2" s="311"/>
      <c r="C2" s="80"/>
      <c r="D2" s="80"/>
      <c r="E2" s="80"/>
      <c r="F2" s="80"/>
      <c r="G2" s="80"/>
      <c r="H2" s="80"/>
      <c r="I2" s="80"/>
      <c r="J2" s="80"/>
      <c r="K2" s="80"/>
      <c r="L2" s="80"/>
      <c r="M2" s="80"/>
      <c r="N2" s="80"/>
      <c r="O2" s="80"/>
      <c r="P2" s="80"/>
      <c r="Q2" s="80"/>
      <c r="R2" s="80"/>
      <c r="S2" s="80"/>
      <c r="T2" s="80"/>
      <c r="U2" s="80"/>
      <c r="V2" s="80"/>
      <c r="W2" s="80"/>
      <c r="X2" s="80"/>
      <c r="Y2" s="80"/>
      <c r="Z2" s="81"/>
    </row>
    <row r="3" spans="1:26" s="39" customFormat="1" ht="16.5" thickBot="1" x14ac:dyDescent="0.25">
      <c r="A3" s="84">
        <v>2015</v>
      </c>
      <c r="B3" s="305" t="s">
        <v>88</v>
      </c>
      <c r="C3" s="306"/>
      <c r="D3" s="306"/>
      <c r="E3" s="306"/>
      <c r="F3" s="306"/>
      <c r="G3" s="306"/>
      <c r="H3" s="306"/>
      <c r="I3" s="306"/>
      <c r="J3" s="306"/>
      <c r="K3" s="306"/>
      <c r="L3" s="306"/>
      <c r="M3" s="306"/>
      <c r="N3" s="306"/>
      <c r="O3" s="306"/>
      <c r="P3" s="306"/>
      <c r="Q3" s="306"/>
      <c r="R3" s="306"/>
      <c r="S3" s="306"/>
      <c r="T3" s="306"/>
      <c r="U3" s="306"/>
      <c r="V3" s="306"/>
      <c r="W3" s="306"/>
      <c r="X3" s="306"/>
      <c r="Y3" s="306"/>
      <c r="Z3" s="307"/>
    </row>
    <row r="4" spans="1:26" ht="13.5" thickBot="1" x14ac:dyDescent="0.25">
      <c r="A4" s="85"/>
      <c r="B4" s="44"/>
      <c r="C4" s="302" t="s">
        <v>89</v>
      </c>
      <c r="D4" s="304"/>
      <c r="E4" s="302" t="s">
        <v>90</v>
      </c>
      <c r="F4" s="304"/>
      <c r="G4" s="302" t="s">
        <v>91</v>
      </c>
      <c r="H4" s="304"/>
      <c r="I4" s="302" t="s">
        <v>92</v>
      </c>
      <c r="J4" s="304"/>
      <c r="K4" s="302" t="s">
        <v>93</v>
      </c>
      <c r="L4" s="304"/>
      <c r="M4" s="302" t="s">
        <v>94</v>
      </c>
      <c r="N4" s="304"/>
      <c r="O4" s="302" t="s">
        <v>95</v>
      </c>
      <c r="P4" s="304"/>
      <c r="Q4" s="302" t="s">
        <v>96</v>
      </c>
      <c r="R4" s="304"/>
      <c r="S4" s="302" t="s">
        <v>97</v>
      </c>
      <c r="T4" s="304"/>
      <c r="U4" s="302" t="s">
        <v>98</v>
      </c>
      <c r="V4" s="304"/>
      <c r="W4" s="302" t="s">
        <v>99</v>
      </c>
      <c r="X4" s="304"/>
      <c r="Y4" s="302" t="s">
        <v>100</v>
      </c>
      <c r="Z4" s="303"/>
    </row>
    <row r="5" spans="1:26" s="82" customFormat="1" ht="26.25" thickBot="1" x14ac:dyDescent="0.25">
      <c r="A5" s="86" t="s">
        <v>101</v>
      </c>
      <c r="B5" s="87" t="s">
        <v>155</v>
      </c>
      <c r="C5" s="88" t="s">
        <v>102</v>
      </c>
      <c r="D5" s="89" t="s">
        <v>103</v>
      </c>
      <c r="E5" s="88" t="s">
        <v>102</v>
      </c>
      <c r="F5" s="89" t="s">
        <v>103</v>
      </c>
      <c r="G5" s="88" t="s">
        <v>102</v>
      </c>
      <c r="H5" s="89" t="s">
        <v>103</v>
      </c>
      <c r="I5" s="88" t="s">
        <v>102</v>
      </c>
      <c r="J5" s="89" t="s">
        <v>103</v>
      </c>
      <c r="K5" s="88" t="s">
        <v>102</v>
      </c>
      <c r="L5" s="89" t="s">
        <v>103</v>
      </c>
      <c r="M5" s="88" t="s">
        <v>102</v>
      </c>
      <c r="N5" s="89" t="s">
        <v>103</v>
      </c>
      <c r="O5" s="88" t="s">
        <v>102</v>
      </c>
      <c r="P5" s="89" t="s">
        <v>103</v>
      </c>
      <c r="Q5" s="88" t="s">
        <v>102</v>
      </c>
      <c r="R5" s="89" t="s">
        <v>103</v>
      </c>
      <c r="S5" s="88" t="s">
        <v>102</v>
      </c>
      <c r="T5" s="89" t="s">
        <v>103</v>
      </c>
      <c r="U5" s="88" t="s">
        <v>102</v>
      </c>
      <c r="V5" s="89" t="s">
        <v>103</v>
      </c>
      <c r="W5" s="88" t="s">
        <v>102</v>
      </c>
      <c r="X5" s="89" t="s">
        <v>103</v>
      </c>
      <c r="Y5" s="88" t="s">
        <v>102</v>
      </c>
      <c r="Z5" s="89" t="s">
        <v>103</v>
      </c>
    </row>
    <row r="6" spans="1:26" x14ac:dyDescent="0.2">
      <c r="A6" s="177"/>
      <c r="B6" s="90" t="s">
        <v>190</v>
      </c>
      <c r="C6" s="45"/>
      <c r="D6" s="46"/>
      <c r="E6" s="45"/>
      <c r="F6" s="46"/>
      <c r="G6" s="45"/>
      <c r="H6" s="46"/>
      <c r="I6" s="45"/>
      <c r="J6" s="46"/>
      <c r="K6" s="45"/>
      <c r="L6" s="46"/>
      <c r="M6" s="45"/>
      <c r="N6" s="46"/>
      <c r="O6" s="45"/>
      <c r="P6" s="46"/>
      <c r="Q6" s="45"/>
      <c r="R6" s="46"/>
      <c r="S6" s="45"/>
      <c r="T6" s="46"/>
      <c r="U6" s="45"/>
      <c r="V6" s="46"/>
      <c r="W6" s="45"/>
      <c r="X6" s="46"/>
      <c r="Y6" s="45"/>
      <c r="Z6" s="46"/>
    </row>
    <row r="7" spans="1:26" x14ac:dyDescent="0.2">
      <c r="A7" s="91"/>
      <c r="B7" s="92" t="s">
        <v>156</v>
      </c>
      <c r="C7" s="47"/>
      <c r="D7" s="48"/>
      <c r="E7" s="47"/>
      <c r="F7" s="48"/>
      <c r="G7" s="47"/>
      <c r="H7" s="48"/>
      <c r="I7" s="47"/>
      <c r="J7" s="48"/>
      <c r="K7" s="47"/>
      <c r="L7" s="48"/>
      <c r="M7" s="47"/>
      <c r="N7" s="48"/>
      <c r="O7" s="47"/>
      <c r="P7" s="48"/>
      <c r="Q7" s="47"/>
      <c r="R7" s="48"/>
      <c r="S7" s="47"/>
      <c r="T7" s="48"/>
      <c r="U7" s="47"/>
      <c r="V7" s="48"/>
      <c r="W7" s="47"/>
      <c r="X7" s="48"/>
      <c r="Y7" s="47"/>
      <c r="Z7" s="48"/>
    </row>
    <row r="8" spans="1:26" x14ac:dyDescent="0.2">
      <c r="A8" s="91"/>
      <c r="B8" s="92" t="s">
        <v>189</v>
      </c>
      <c r="C8" s="47"/>
      <c r="D8" s="48"/>
      <c r="E8" s="47"/>
      <c r="F8" s="48"/>
      <c r="G8" s="47"/>
      <c r="H8" s="48"/>
      <c r="I8" s="47"/>
      <c r="J8" s="48"/>
      <c r="K8" s="47"/>
      <c r="L8" s="48"/>
      <c r="M8" s="47"/>
      <c r="N8" s="48"/>
      <c r="O8" s="47"/>
      <c r="P8" s="48"/>
      <c r="Q8" s="47"/>
      <c r="R8" s="48"/>
      <c r="S8" s="47"/>
      <c r="T8" s="48"/>
      <c r="U8" s="47"/>
      <c r="V8" s="48"/>
      <c r="W8" s="47"/>
      <c r="X8" s="48"/>
      <c r="Y8" s="47"/>
      <c r="Z8" s="48"/>
    </row>
    <row r="9" spans="1:26" x14ac:dyDescent="0.2">
      <c r="A9" s="91"/>
      <c r="B9" s="92" t="s">
        <v>188</v>
      </c>
      <c r="C9" s="47"/>
      <c r="D9" s="48"/>
      <c r="E9" s="47"/>
      <c r="F9" s="48"/>
      <c r="G9" s="47"/>
      <c r="H9" s="48"/>
      <c r="I9" s="47"/>
      <c r="J9" s="48"/>
      <c r="K9" s="47"/>
      <c r="L9" s="48"/>
      <c r="M9" s="47"/>
      <c r="N9" s="48"/>
      <c r="O9" s="47"/>
      <c r="P9" s="48"/>
      <c r="Q9" s="47"/>
      <c r="R9" s="48"/>
      <c r="S9" s="47"/>
      <c r="T9" s="48"/>
      <c r="U9" s="47"/>
      <c r="V9" s="48"/>
      <c r="W9" s="47"/>
      <c r="X9" s="48"/>
      <c r="Y9" s="47"/>
      <c r="Z9" s="48"/>
    </row>
    <row r="10" spans="1:26" x14ac:dyDescent="0.2">
      <c r="A10" s="91"/>
      <c r="B10" s="92" t="s">
        <v>187</v>
      </c>
      <c r="C10" s="47"/>
      <c r="D10" s="48"/>
      <c r="E10" s="47"/>
      <c r="F10" s="48"/>
      <c r="G10" s="47"/>
      <c r="H10" s="48"/>
      <c r="I10" s="47"/>
      <c r="J10" s="48"/>
      <c r="K10" s="47"/>
      <c r="L10" s="48"/>
      <c r="M10" s="47"/>
      <c r="N10" s="48"/>
      <c r="O10" s="47"/>
      <c r="P10" s="48"/>
      <c r="Q10" s="47"/>
      <c r="R10" s="48"/>
      <c r="S10" s="47"/>
      <c r="T10" s="48"/>
      <c r="U10" s="47"/>
      <c r="V10" s="48"/>
      <c r="W10" s="47"/>
      <c r="X10" s="48"/>
      <c r="Y10" s="47"/>
      <c r="Z10" s="48"/>
    </row>
    <row r="11" spans="1:26" x14ac:dyDescent="0.2">
      <c r="A11" s="49"/>
      <c r="B11" s="92" t="s">
        <v>186</v>
      </c>
      <c r="C11" s="50"/>
      <c r="D11" s="51"/>
      <c r="E11" s="50"/>
      <c r="F11" s="51"/>
      <c r="G11" s="50"/>
      <c r="H11" s="51"/>
      <c r="I11" s="50"/>
      <c r="J11" s="51"/>
      <c r="K11" s="50"/>
      <c r="L11" s="51"/>
      <c r="M11" s="50"/>
      <c r="N11" s="51"/>
      <c r="O11" s="50"/>
      <c r="P11" s="51"/>
      <c r="Q11" s="50"/>
      <c r="R11" s="51"/>
      <c r="S11" s="50"/>
      <c r="T11" s="51"/>
      <c r="U11" s="50"/>
      <c r="V11" s="51"/>
      <c r="W11" s="50"/>
      <c r="X11" s="51"/>
      <c r="Y11" s="50"/>
      <c r="Z11" s="51"/>
    </row>
    <row r="12" spans="1:26" x14ac:dyDescent="0.2">
      <c r="A12" s="49"/>
      <c r="B12" s="92" t="s">
        <v>185</v>
      </c>
      <c r="C12" s="50"/>
      <c r="D12" s="51"/>
      <c r="E12" s="50"/>
      <c r="F12" s="51"/>
      <c r="G12" s="50"/>
      <c r="H12" s="51"/>
      <c r="I12" s="50"/>
      <c r="J12" s="51"/>
      <c r="K12" s="50"/>
      <c r="L12" s="51"/>
      <c r="M12" s="50"/>
      <c r="N12" s="51"/>
      <c r="O12" s="50"/>
      <c r="P12" s="51"/>
      <c r="Q12" s="50"/>
      <c r="R12" s="51"/>
      <c r="S12" s="50"/>
      <c r="T12" s="51"/>
      <c r="U12" s="50"/>
      <c r="V12" s="51"/>
      <c r="W12" s="50"/>
      <c r="X12" s="51"/>
      <c r="Y12" s="50"/>
      <c r="Z12" s="51"/>
    </row>
    <row r="13" spans="1:26" x14ac:dyDescent="0.2">
      <c r="A13" s="49"/>
      <c r="B13" s="92" t="s">
        <v>184</v>
      </c>
      <c r="C13" s="50"/>
      <c r="D13" s="51"/>
      <c r="E13" s="50"/>
      <c r="F13" s="51"/>
      <c r="G13" s="50"/>
      <c r="H13" s="51"/>
      <c r="I13" s="50"/>
      <c r="J13" s="51"/>
      <c r="K13" s="50"/>
      <c r="L13" s="51"/>
      <c r="M13" s="50"/>
      <c r="N13" s="51"/>
      <c r="O13" s="50"/>
      <c r="P13" s="51"/>
      <c r="Q13" s="50"/>
      <c r="R13" s="51"/>
      <c r="S13" s="50"/>
      <c r="T13" s="51"/>
      <c r="U13" s="50"/>
      <c r="V13" s="51"/>
      <c r="W13" s="50"/>
      <c r="X13" s="51"/>
      <c r="Y13" s="50"/>
      <c r="Z13" s="51"/>
    </row>
    <row r="14" spans="1:26" x14ac:dyDescent="0.2">
      <c r="A14" s="49"/>
      <c r="B14" s="92" t="s">
        <v>183</v>
      </c>
      <c r="C14" s="50"/>
      <c r="D14" s="51"/>
      <c r="E14" s="50"/>
      <c r="F14" s="51"/>
      <c r="G14" s="50"/>
      <c r="H14" s="51"/>
      <c r="I14" s="50"/>
      <c r="J14" s="51"/>
      <c r="K14" s="50"/>
      <c r="L14" s="51"/>
      <c r="M14" s="50"/>
      <c r="N14" s="51"/>
      <c r="O14" s="50"/>
      <c r="P14" s="51"/>
      <c r="Q14" s="50"/>
      <c r="R14" s="51"/>
      <c r="S14" s="50"/>
      <c r="T14" s="51"/>
      <c r="U14" s="50"/>
      <c r="V14" s="51"/>
      <c r="W14" s="50"/>
      <c r="X14" s="51"/>
      <c r="Y14" s="50"/>
      <c r="Z14" s="51"/>
    </row>
    <row r="15" spans="1:26" ht="13.5" thickBot="1" x14ac:dyDescent="0.25">
      <c r="A15" s="49"/>
      <c r="B15" s="93" t="s">
        <v>104</v>
      </c>
      <c r="C15" s="52"/>
      <c r="D15" s="53"/>
      <c r="E15" s="52"/>
      <c r="F15" s="53"/>
      <c r="G15" s="52"/>
      <c r="H15" s="53"/>
      <c r="I15" s="52"/>
      <c r="J15" s="53"/>
      <c r="K15" s="52"/>
      <c r="L15" s="53"/>
      <c r="M15" s="52"/>
      <c r="N15" s="53"/>
      <c r="O15" s="52"/>
      <c r="P15" s="53"/>
      <c r="Q15" s="52"/>
      <c r="R15" s="53"/>
      <c r="S15" s="52"/>
      <c r="T15" s="53"/>
      <c r="U15" s="52"/>
      <c r="V15" s="53"/>
      <c r="W15" s="52"/>
      <c r="X15" s="53"/>
      <c r="Y15" s="52"/>
      <c r="Z15" s="53"/>
    </row>
    <row r="16" spans="1:26" x14ac:dyDescent="0.2">
      <c r="A16" s="178"/>
      <c r="B16" s="94" t="s">
        <v>105</v>
      </c>
      <c r="C16" s="45"/>
      <c r="D16" s="46"/>
      <c r="E16" s="45"/>
      <c r="F16" s="46"/>
      <c r="G16" s="45"/>
      <c r="H16" s="46"/>
      <c r="I16" s="45"/>
      <c r="J16" s="46"/>
      <c r="K16" s="45"/>
      <c r="L16" s="46"/>
      <c r="M16" s="45"/>
      <c r="N16" s="46"/>
      <c r="O16" s="45"/>
      <c r="P16" s="46"/>
      <c r="Q16" s="45"/>
      <c r="R16" s="46"/>
      <c r="S16" s="45"/>
      <c r="T16" s="46"/>
      <c r="U16" s="45"/>
      <c r="V16" s="46"/>
      <c r="W16" s="45"/>
      <c r="X16" s="46"/>
      <c r="Y16" s="45"/>
      <c r="Z16" s="46"/>
    </row>
    <row r="17" spans="1:26" x14ac:dyDescent="0.2">
      <c r="A17" s="49"/>
      <c r="B17" s="92" t="s">
        <v>106</v>
      </c>
      <c r="C17" s="50"/>
      <c r="D17" s="51"/>
      <c r="E17" s="50"/>
      <c r="F17" s="51"/>
      <c r="G17" s="50"/>
      <c r="H17" s="51"/>
      <c r="I17" s="50"/>
      <c r="J17" s="51"/>
      <c r="K17" s="50"/>
      <c r="L17" s="51"/>
      <c r="M17" s="50"/>
      <c r="N17" s="51"/>
      <c r="O17" s="50"/>
      <c r="P17" s="51"/>
      <c r="Q17" s="50"/>
      <c r="R17" s="51"/>
      <c r="S17" s="50"/>
      <c r="T17" s="51"/>
      <c r="U17" s="50"/>
      <c r="V17" s="51"/>
      <c r="W17" s="50"/>
      <c r="X17" s="51"/>
      <c r="Y17" s="50"/>
      <c r="Z17" s="51"/>
    </row>
    <row r="18" spans="1:26" ht="13.5" thickBot="1" x14ac:dyDescent="0.25">
      <c r="A18" s="49"/>
      <c r="B18" s="93" t="s">
        <v>107</v>
      </c>
      <c r="C18" s="54"/>
      <c r="D18" s="55"/>
      <c r="E18" s="54"/>
      <c r="F18" s="55"/>
      <c r="G18" s="54"/>
      <c r="H18" s="55"/>
      <c r="I18" s="54"/>
      <c r="J18" s="55"/>
      <c r="K18" s="54"/>
      <c r="L18" s="55"/>
      <c r="M18" s="54"/>
      <c r="N18" s="55"/>
      <c r="O18" s="54"/>
      <c r="P18" s="55"/>
      <c r="Q18" s="54"/>
      <c r="R18" s="55"/>
      <c r="S18" s="54"/>
      <c r="T18" s="55"/>
      <c r="U18" s="54"/>
      <c r="V18" s="55"/>
      <c r="W18" s="54"/>
      <c r="X18" s="55"/>
      <c r="Y18" s="54"/>
      <c r="Z18" s="55"/>
    </row>
    <row r="19" spans="1:26" x14ac:dyDescent="0.2">
      <c r="A19" s="178"/>
      <c r="B19" s="94" t="s">
        <v>108</v>
      </c>
      <c r="C19" s="47"/>
      <c r="D19" s="48"/>
      <c r="E19" s="47"/>
      <c r="F19" s="48"/>
      <c r="G19" s="47"/>
      <c r="H19" s="48"/>
      <c r="I19" s="47"/>
      <c r="J19" s="48"/>
      <c r="K19" s="47"/>
      <c r="L19" s="48"/>
      <c r="M19" s="47"/>
      <c r="N19" s="48"/>
      <c r="O19" s="47"/>
      <c r="P19" s="48"/>
      <c r="Q19" s="47"/>
      <c r="R19" s="48"/>
      <c r="S19" s="47"/>
      <c r="T19" s="48"/>
      <c r="U19" s="47"/>
      <c r="V19" s="48"/>
      <c r="W19" s="47"/>
      <c r="X19" s="48"/>
      <c r="Y19" s="47"/>
      <c r="Z19" s="48"/>
    </row>
    <row r="20" spans="1:26" x14ac:dyDescent="0.2">
      <c r="A20" s="49"/>
      <c r="B20" s="92" t="s">
        <v>109</v>
      </c>
      <c r="C20" s="50"/>
      <c r="D20" s="51"/>
      <c r="E20" s="50"/>
      <c r="F20" s="51"/>
      <c r="G20" s="50"/>
      <c r="H20" s="51"/>
      <c r="I20" s="50"/>
      <c r="J20" s="51"/>
      <c r="K20" s="50"/>
      <c r="L20" s="51"/>
      <c r="M20" s="50"/>
      <c r="N20" s="51"/>
      <c r="O20" s="50"/>
      <c r="P20" s="51"/>
      <c r="Q20" s="50"/>
      <c r="R20" s="51"/>
      <c r="S20" s="50"/>
      <c r="T20" s="51"/>
      <c r="U20" s="50"/>
      <c r="V20" s="51"/>
      <c r="W20" s="50"/>
      <c r="X20" s="51"/>
      <c r="Y20" s="50"/>
      <c r="Z20" s="51"/>
    </row>
    <row r="21" spans="1:26" ht="12.75" customHeight="1" x14ac:dyDescent="0.2">
      <c r="A21" s="49"/>
      <c r="B21" s="92" t="s">
        <v>110</v>
      </c>
      <c r="C21" s="50"/>
      <c r="D21" s="51"/>
      <c r="E21" s="50"/>
      <c r="F21" s="51"/>
      <c r="G21" s="50"/>
      <c r="H21" s="51"/>
      <c r="I21" s="50"/>
      <c r="J21" s="51"/>
      <c r="K21" s="198" t="s">
        <v>278</v>
      </c>
      <c r="L21" s="51"/>
      <c r="M21" s="50"/>
      <c r="N21" s="51"/>
      <c r="O21" s="50"/>
      <c r="P21" s="51"/>
      <c r="Q21" s="50"/>
      <c r="R21" s="51"/>
      <c r="S21" s="50"/>
      <c r="T21" s="51"/>
      <c r="U21" s="50"/>
      <c r="V21" s="51"/>
      <c r="W21" s="50"/>
      <c r="X21" s="51"/>
      <c r="Y21" s="50"/>
      <c r="Z21" s="51"/>
    </row>
    <row r="22" spans="1:26" ht="12.75" customHeight="1" x14ac:dyDescent="0.2">
      <c r="A22" s="49"/>
      <c r="B22" s="92" t="s">
        <v>111</v>
      </c>
      <c r="C22" s="50"/>
      <c r="D22" s="51"/>
      <c r="E22" s="50"/>
      <c r="F22" s="51"/>
      <c r="G22" s="50"/>
      <c r="H22" s="51"/>
      <c r="I22" s="50"/>
      <c r="J22" s="51"/>
      <c r="K22" s="198" t="s">
        <v>279</v>
      </c>
      <c r="L22" s="51"/>
      <c r="M22" s="50"/>
      <c r="N22" s="51"/>
      <c r="O22" s="50"/>
      <c r="P22" s="51"/>
      <c r="Q22" s="50"/>
      <c r="R22" s="51"/>
      <c r="S22" s="50"/>
      <c r="T22" s="51"/>
      <c r="U22" s="50"/>
      <c r="V22" s="51"/>
      <c r="W22" s="50"/>
      <c r="X22" s="51"/>
      <c r="Y22" s="50"/>
      <c r="Z22" s="51"/>
    </row>
    <row r="23" spans="1:26" x14ac:dyDescent="0.2">
      <c r="A23" s="49"/>
      <c r="B23" s="92" t="s">
        <v>112</v>
      </c>
      <c r="C23" s="50"/>
      <c r="D23" s="51"/>
      <c r="E23" s="50"/>
      <c r="F23" s="51"/>
      <c r="G23" s="50"/>
      <c r="H23" s="51"/>
      <c r="I23" s="50"/>
      <c r="J23" s="51"/>
      <c r="K23" s="50"/>
      <c r="L23" s="51"/>
      <c r="M23" s="50"/>
      <c r="N23" s="51"/>
      <c r="O23" s="50"/>
      <c r="P23" s="51"/>
      <c r="Q23" s="50"/>
      <c r="R23" s="51"/>
      <c r="S23" s="50"/>
      <c r="T23" s="51"/>
      <c r="U23" s="50"/>
      <c r="V23" s="51"/>
      <c r="W23" s="50"/>
      <c r="X23" s="51"/>
      <c r="Y23" s="50"/>
      <c r="Z23" s="51"/>
    </row>
    <row r="24" spans="1:26" x14ac:dyDescent="0.2">
      <c r="A24" s="49"/>
      <c r="B24" s="92" t="s">
        <v>113</v>
      </c>
      <c r="C24" s="50"/>
      <c r="D24" s="51"/>
      <c r="E24" s="50"/>
      <c r="F24" s="51"/>
      <c r="G24" s="50"/>
      <c r="H24" s="51"/>
      <c r="I24" s="50"/>
      <c r="J24" s="51"/>
      <c r="K24" s="50"/>
      <c r="L24" s="51"/>
      <c r="M24" s="50"/>
      <c r="N24" s="51"/>
      <c r="O24" s="50"/>
      <c r="P24" s="51"/>
      <c r="Q24" s="50"/>
      <c r="R24" s="51"/>
      <c r="S24" s="50"/>
      <c r="T24" s="51"/>
      <c r="U24" s="50"/>
      <c r="V24" s="51"/>
      <c r="W24" s="50"/>
      <c r="X24" s="51"/>
      <c r="Y24" s="50"/>
      <c r="Z24" s="51"/>
    </row>
    <row r="25" spans="1:26" ht="13.5" thickBot="1" x14ac:dyDescent="0.25">
      <c r="A25" s="49"/>
      <c r="B25" s="93" t="s">
        <v>114</v>
      </c>
      <c r="C25" s="52"/>
      <c r="D25" s="53"/>
      <c r="E25" s="52"/>
      <c r="F25" s="53"/>
      <c r="G25" s="52"/>
      <c r="H25" s="53"/>
      <c r="I25" s="52"/>
      <c r="J25" s="53"/>
      <c r="K25" s="52"/>
      <c r="L25" s="53"/>
      <c r="M25" s="52"/>
      <c r="N25" s="53"/>
      <c r="O25" s="52"/>
      <c r="P25" s="53"/>
      <c r="Q25" s="52"/>
      <c r="R25" s="53"/>
      <c r="S25" s="52"/>
      <c r="T25" s="53"/>
      <c r="U25" s="52"/>
      <c r="V25" s="53"/>
      <c r="W25" s="52"/>
      <c r="X25" s="53"/>
      <c r="Y25" s="52"/>
      <c r="Z25" s="53"/>
    </row>
    <row r="26" spans="1:26" x14ac:dyDescent="0.2">
      <c r="A26" s="178"/>
      <c r="B26" s="94" t="s">
        <v>115</v>
      </c>
      <c r="C26" s="45"/>
      <c r="D26" s="46"/>
      <c r="E26" s="45"/>
      <c r="F26" s="46"/>
      <c r="G26" s="45"/>
      <c r="H26" s="46"/>
      <c r="I26" s="45"/>
      <c r="J26" s="46"/>
      <c r="K26" s="45"/>
      <c r="L26" s="46"/>
      <c r="M26" s="45"/>
      <c r="N26" s="46"/>
      <c r="O26" s="45"/>
      <c r="P26" s="46"/>
      <c r="Q26" s="45"/>
      <c r="R26" s="46"/>
      <c r="S26" s="45"/>
      <c r="T26" s="46"/>
      <c r="U26" s="45"/>
      <c r="V26" s="46"/>
      <c r="W26" s="45"/>
      <c r="X26" s="46"/>
      <c r="Y26" s="45"/>
      <c r="Z26" s="46"/>
    </row>
    <row r="27" spans="1:26" x14ac:dyDescent="0.2">
      <c r="A27" s="49"/>
      <c r="B27" s="92" t="s">
        <v>116</v>
      </c>
      <c r="C27" s="50"/>
      <c r="D27" s="51"/>
      <c r="E27" s="50"/>
      <c r="F27" s="51"/>
      <c r="G27" s="50"/>
      <c r="H27" s="51"/>
      <c r="I27" s="50"/>
      <c r="J27" s="51"/>
      <c r="K27" s="50"/>
      <c r="L27" s="51"/>
      <c r="M27" s="50"/>
      <c r="N27" s="51"/>
      <c r="O27" s="50"/>
      <c r="P27" s="51"/>
      <c r="Q27" s="50"/>
      <c r="R27" s="51"/>
      <c r="S27" s="50"/>
      <c r="T27" s="51"/>
      <c r="U27" s="50"/>
      <c r="V27" s="51"/>
      <c r="W27" s="50"/>
      <c r="X27" s="51"/>
      <c r="Y27" s="50"/>
      <c r="Z27" s="51"/>
    </row>
    <row r="28" spans="1:26" x14ac:dyDescent="0.2">
      <c r="A28" s="49"/>
      <c r="B28" s="92" t="s">
        <v>117</v>
      </c>
      <c r="C28" s="50"/>
      <c r="D28" s="51"/>
      <c r="E28" s="50"/>
      <c r="F28" s="51"/>
      <c r="G28" s="50"/>
      <c r="H28" s="51"/>
      <c r="I28" s="50"/>
      <c r="J28" s="51"/>
      <c r="K28" s="50"/>
      <c r="L28" s="51"/>
      <c r="M28" s="50"/>
      <c r="N28" s="51"/>
      <c r="O28" s="50"/>
      <c r="P28" s="51"/>
      <c r="Q28" s="50"/>
      <c r="R28" s="51"/>
      <c r="S28" s="50"/>
      <c r="T28" s="51"/>
      <c r="U28" s="50"/>
      <c r="V28" s="51"/>
      <c r="W28" s="50"/>
      <c r="X28" s="51"/>
      <c r="Y28" s="50"/>
      <c r="Z28" s="51"/>
    </row>
    <row r="29" spans="1:26" x14ac:dyDescent="0.2">
      <c r="A29" s="49"/>
      <c r="B29" s="92" t="s">
        <v>118</v>
      </c>
      <c r="C29" s="50"/>
      <c r="D29" s="51"/>
      <c r="E29" s="50"/>
      <c r="F29" s="51"/>
      <c r="G29" s="50"/>
      <c r="H29" s="51"/>
      <c r="I29" s="50"/>
      <c r="J29" s="51"/>
      <c r="K29" s="50"/>
      <c r="L29" s="51"/>
      <c r="M29" s="50"/>
      <c r="N29" s="51"/>
      <c r="O29" s="50"/>
      <c r="P29" s="51"/>
      <c r="Q29" s="50"/>
      <c r="R29" s="51"/>
      <c r="S29" s="50"/>
      <c r="T29" s="51"/>
      <c r="U29" s="50"/>
      <c r="V29" s="51"/>
      <c r="W29" s="50"/>
      <c r="X29" s="51"/>
      <c r="Y29" s="50"/>
      <c r="Z29" s="51"/>
    </row>
    <row r="30" spans="1:26" x14ac:dyDescent="0.2">
      <c r="A30" s="49"/>
      <c r="B30" s="92" t="s">
        <v>119</v>
      </c>
      <c r="C30" s="50"/>
      <c r="D30" s="51"/>
      <c r="E30" s="50"/>
      <c r="F30" s="51"/>
      <c r="G30" s="50"/>
      <c r="H30" s="51"/>
      <c r="I30" s="50"/>
      <c r="J30" s="51"/>
      <c r="K30" s="50"/>
      <c r="L30" s="51"/>
      <c r="M30" s="50"/>
      <c r="N30" s="51"/>
      <c r="O30" s="50"/>
      <c r="P30" s="51"/>
      <c r="Q30" s="50"/>
      <c r="R30" s="51"/>
      <c r="S30" s="50"/>
      <c r="T30" s="51"/>
      <c r="U30" s="50"/>
      <c r="V30" s="51"/>
      <c r="W30" s="50"/>
      <c r="X30" s="51"/>
      <c r="Y30" s="50"/>
      <c r="Z30" s="51"/>
    </row>
    <row r="31" spans="1:26" x14ac:dyDescent="0.2">
      <c r="A31" s="49"/>
      <c r="B31" s="92" t="s">
        <v>120</v>
      </c>
      <c r="C31" s="50"/>
      <c r="D31" s="51"/>
      <c r="E31" s="50"/>
      <c r="F31" s="51"/>
      <c r="G31" s="50"/>
      <c r="H31" s="51"/>
      <c r="I31" s="50"/>
      <c r="J31" s="51"/>
      <c r="K31" s="50"/>
      <c r="L31" s="51"/>
      <c r="M31" s="50"/>
      <c r="N31" s="51"/>
      <c r="O31" s="50"/>
      <c r="P31" s="51"/>
      <c r="Q31" s="50"/>
      <c r="R31" s="51"/>
      <c r="S31" s="50"/>
      <c r="T31" s="51"/>
      <c r="U31" s="50"/>
      <c r="V31" s="51"/>
      <c r="W31" s="50"/>
      <c r="X31" s="51"/>
      <c r="Y31" s="50"/>
      <c r="Z31" s="51"/>
    </row>
    <row r="32" spans="1:26" x14ac:dyDescent="0.2">
      <c r="A32" s="49"/>
      <c r="B32" s="92" t="s">
        <v>121</v>
      </c>
      <c r="C32" s="50"/>
      <c r="D32" s="51"/>
      <c r="E32" s="50"/>
      <c r="F32" s="51"/>
      <c r="G32" s="50"/>
      <c r="H32" s="51"/>
      <c r="I32" s="50"/>
      <c r="J32" s="51"/>
      <c r="K32" s="50"/>
      <c r="L32" s="51"/>
      <c r="M32" s="50"/>
      <c r="N32" s="51"/>
      <c r="O32" s="50"/>
      <c r="P32" s="51"/>
      <c r="Q32" s="50"/>
      <c r="R32" s="51"/>
      <c r="S32" s="50"/>
      <c r="T32" s="51"/>
      <c r="U32" s="50"/>
      <c r="V32" s="51"/>
      <c r="W32" s="50"/>
      <c r="X32" s="51"/>
      <c r="Y32" s="50"/>
      <c r="Z32" s="51"/>
    </row>
    <row r="33" spans="1:26" x14ac:dyDescent="0.2">
      <c r="A33" s="49"/>
      <c r="B33" s="92" t="s">
        <v>122</v>
      </c>
      <c r="C33" s="50"/>
      <c r="D33" s="51"/>
      <c r="E33" s="50"/>
      <c r="F33" s="51"/>
      <c r="G33" s="50"/>
      <c r="H33" s="51"/>
      <c r="I33" s="50"/>
      <c r="J33" s="51"/>
      <c r="K33" s="50"/>
      <c r="L33" s="51"/>
      <c r="M33" s="50"/>
      <c r="N33" s="51"/>
      <c r="O33" s="50"/>
      <c r="P33" s="51"/>
      <c r="Q33" s="50"/>
      <c r="R33" s="51"/>
      <c r="S33" s="50"/>
      <c r="T33" s="51"/>
      <c r="U33" s="50"/>
      <c r="V33" s="51"/>
      <c r="W33" s="50"/>
      <c r="X33" s="51"/>
      <c r="Y33" s="50"/>
      <c r="Z33" s="51"/>
    </row>
    <row r="34" spans="1:26" x14ac:dyDescent="0.2">
      <c r="A34" s="49"/>
      <c r="B34" s="92" t="s">
        <v>123</v>
      </c>
      <c r="C34" s="50"/>
      <c r="D34" s="51"/>
      <c r="E34" s="50"/>
      <c r="F34" s="51"/>
      <c r="G34" s="50"/>
      <c r="H34" s="51"/>
      <c r="I34" s="50"/>
      <c r="J34" s="51"/>
      <c r="K34" s="50"/>
      <c r="L34" s="51"/>
      <c r="M34" s="50"/>
      <c r="N34" s="51"/>
      <c r="O34" s="50"/>
      <c r="P34" s="51"/>
      <c r="Q34" s="50"/>
      <c r="R34" s="51"/>
      <c r="S34" s="50"/>
      <c r="T34" s="51"/>
      <c r="U34" s="50"/>
      <c r="V34" s="51"/>
      <c r="W34" s="50"/>
      <c r="X34" s="51"/>
      <c r="Y34" s="50"/>
      <c r="Z34" s="51"/>
    </row>
    <row r="35" spans="1:26" ht="13.5" thickBot="1" x14ac:dyDescent="0.25">
      <c r="A35" s="49"/>
      <c r="B35" s="93" t="s">
        <v>124</v>
      </c>
      <c r="C35" s="54"/>
      <c r="D35" s="55"/>
      <c r="E35" s="54"/>
      <c r="F35" s="55"/>
      <c r="G35" s="54"/>
      <c r="H35" s="55"/>
      <c r="I35" s="54"/>
      <c r="J35" s="55"/>
      <c r="K35" s="54"/>
      <c r="L35" s="55"/>
      <c r="M35" s="54"/>
      <c r="N35" s="55"/>
      <c r="O35" s="54"/>
      <c r="P35" s="55"/>
      <c r="Q35" s="54"/>
      <c r="R35" s="55"/>
      <c r="S35" s="54"/>
      <c r="T35" s="55"/>
      <c r="U35" s="54"/>
      <c r="V35" s="55"/>
      <c r="W35" s="54"/>
      <c r="X35" s="55"/>
      <c r="Y35" s="54"/>
      <c r="Z35" s="55"/>
    </row>
    <row r="36" spans="1:26" x14ac:dyDescent="0.2">
      <c r="A36" s="178"/>
      <c r="B36" s="92" t="s">
        <v>178</v>
      </c>
      <c r="C36" s="50"/>
      <c r="D36" s="51"/>
      <c r="E36" s="50"/>
      <c r="F36" s="51"/>
      <c r="G36" s="50"/>
      <c r="H36" s="51"/>
      <c r="I36" s="50"/>
      <c r="J36" s="51"/>
      <c r="K36" s="50"/>
      <c r="L36" s="51"/>
      <c r="M36" s="50"/>
      <c r="N36" s="51"/>
      <c r="O36" s="50"/>
      <c r="P36" s="51"/>
      <c r="Q36" s="50"/>
      <c r="R36" s="51"/>
      <c r="S36" s="50"/>
      <c r="T36" s="51"/>
      <c r="U36" s="50"/>
      <c r="V36" s="51"/>
      <c r="W36" s="50"/>
      <c r="X36" s="51"/>
      <c r="Y36" s="50"/>
      <c r="Z36" s="51"/>
    </row>
    <row r="37" spans="1:26" x14ac:dyDescent="0.2">
      <c r="A37" s="49"/>
      <c r="B37" s="92" t="s">
        <v>179</v>
      </c>
      <c r="C37" s="50"/>
      <c r="D37" s="51"/>
      <c r="E37" s="50"/>
      <c r="F37" s="51"/>
      <c r="G37" s="50"/>
      <c r="H37" s="51"/>
      <c r="I37" s="50"/>
      <c r="J37" s="51"/>
      <c r="K37" s="50"/>
      <c r="L37" s="51"/>
      <c r="M37" s="50"/>
      <c r="N37" s="51"/>
      <c r="O37" s="50"/>
      <c r="P37" s="51"/>
      <c r="Q37" s="50"/>
      <c r="R37" s="51"/>
      <c r="S37" s="50"/>
      <c r="T37" s="51"/>
      <c r="U37" s="50"/>
      <c r="V37" s="51"/>
      <c r="W37" s="50"/>
      <c r="X37" s="51"/>
      <c r="Y37" s="50"/>
      <c r="Z37" s="51"/>
    </row>
    <row r="38" spans="1:26" x14ac:dyDescent="0.2">
      <c r="A38" s="49"/>
      <c r="B38" s="92" t="s">
        <v>180</v>
      </c>
      <c r="C38" s="50"/>
      <c r="D38" s="51"/>
      <c r="E38" s="50"/>
      <c r="F38" s="51"/>
      <c r="G38" s="50"/>
      <c r="H38" s="51"/>
      <c r="I38" s="50"/>
      <c r="J38" s="51"/>
      <c r="K38" s="50"/>
      <c r="L38" s="51"/>
      <c r="M38" s="50"/>
      <c r="N38" s="51"/>
      <c r="O38" s="50"/>
      <c r="P38" s="51"/>
      <c r="Q38" s="50"/>
      <c r="R38" s="51"/>
      <c r="S38" s="50"/>
      <c r="T38" s="51"/>
      <c r="U38" s="50"/>
      <c r="V38" s="51"/>
      <c r="W38" s="50"/>
      <c r="X38" s="51"/>
      <c r="Y38" s="50"/>
      <c r="Z38" s="51"/>
    </row>
    <row r="39" spans="1:26" x14ac:dyDescent="0.2">
      <c r="A39" s="49"/>
      <c r="B39" s="92" t="s">
        <v>181</v>
      </c>
      <c r="C39" s="50"/>
      <c r="D39" s="51"/>
      <c r="E39" s="50"/>
      <c r="F39" s="51"/>
      <c r="G39" s="50"/>
      <c r="H39" s="51"/>
      <c r="I39" s="50"/>
      <c r="J39" s="51"/>
      <c r="K39" s="50"/>
      <c r="L39" s="51"/>
      <c r="M39" s="50"/>
      <c r="N39" s="51"/>
      <c r="O39" s="50"/>
      <c r="P39" s="51"/>
      <c r="Q39" s="50"/>
      <c r="R39" s="51"/>
      <c r="S39" s="50"/>
      <c r="T39" s="51"/>
      <c r="U39" s="50"/>
      <c r="V39" s="51"/>
      <c r="W39" s="50"/>
      <c r="X39" s="51"/>
      <c r="Y39" s="50"/>
      <c r="Z39" s="51"/>
    </row>
    <row r="40" spans="1:26" ht="13.5" thickBot="1" x14ac:dyDescent="0.25">
      <c r="A40" s="149"/>
      <c r="B40" s="93" t="s">
        <v>182</v>
      </c>
      <c r="C40" s="56"/>
      <c r="D40" s="57"/>
      <c r="E40" s="56"/>
      <c r="F40" s="57"/>
      <c r="G40" s="56"/>
      <c r="H40" s="57"/>
      <c r="I40" s="56"/>
      <c r="J40" s="57"/>
      <c r="K40" s="56"/>
      <c r="L40" s="57"/>
      <c r="M40" s="56"/>
      <c r="N40" s="57"/>
      <c r="O40" s="56"/>
      <c r="P40" s="57"/>
      <c r="Q40" s="56"/>
      <c r="R40" s="57"/>
      <c r="S40" s="56"/>
      <c r="T40" s="57"/>
      <c r="U40" s="56"/>
      <c r="V40" s="57"/>
      <c r="W40" s="56"/>
      <c r="X40" s="57"/>
      <c r="Y40" s="56"/>
      <c r="Z40" s="57"/>
    </row>
    <row r="41" spans="1:26" ht="13.5" thickBot="1" x14ac:dyDescent="0.25">
      <c r="A41" s="91"/>
      <c r="B41" s="96" t="s">
        <v>125</v>
      </c>
      <c r="C41" s="58"/>
      <c r="D41" s="58"/>
      <c r="E41" s="58"/>
      <c r="F41" s="58"/>
      <c r="G41" s="58"/>
      <c r="H41" s="58"/>
      <c r="I41" s="58"/>
      <c r="J41" s="58"/>
      <c r="K41" s="58"/>
      <c r="L41" s="58"/>
      <c r="M41" s="58"/>
      <c r="N41" s="58"/>
      <c r="O41" s="58"/>
      <c r="P41" s="58"/>
      <c r="Q41" s="58"/>
      <c r="R41" s="58"/>
      <c r="S41" s="58"/>
      <c r="T41" s="58"/>
      <c r="U41" s="58"/>
      <c r="V41" s="58"/>
      <c r="W41" s="58"/>
      <c r="X41" s="58"/>
      <c r="Y41" s="58"/>
      <c r="Z41" s="58"/>
    </row>
    <row r="42" spans="1:26" s="104" customFormat="1" ht="13.5" thickBot="1" x14ac:dyDescent="0.25">
      <c r="A42" s="100"/>
      <c r="B42" s="101"/>
      <c r="C42" s="102"/>
      <c r="D42" s="103"/>
      <c r="E42" s="102"/>
      <c r="F42" s="103"/>
      <c r="G42" s="102"/>
      <c r="H42" s="103"/>
      <c r="I42" s="102"/>
      <c r="J42" s="103"/>
      <c r="K42" s="102"/>
      <c r="L42" s="103"/>
      <c r="M42" s="102"/>
      <c r="N42" s="103"/>
      <c r="O42" s="102"/>
      <c r="P42" s="103"/>
      <c r="Q42" s="102"/>
      <c r="R42" s="103"/>
      <c r="S42" s="102"/>
      <c r="T42" s="103"/>
      <c r="U42" s="102"/>
      <c r="V42" s="103"/>
      <c r="W42" s="102"/>
      <c r="X42" s="103"/>
      <c r="Y42" s="102"/>
      <c r="Z42" s="103"/>
    </row>
    <row r="43" spans="1:26" s="39" customFormat="1" ht="16.5" thickBot="1" x14ac:dyDescent="0.25">
      <c r="A43" s="84">
        <v>2015</v>
      </c>
      <c r="B43" s="305" t="s">
        <v>126</v>
      </c>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7"/>
    </row>
    <row r="44" spans="1:26" ht="13.5" thickBot="1" x14ac:dyDescent="0.25">
      <c r="A44" s="85"/>
      <c r="B44" s="105"/>
      <c r="C44" s="302" t="s">
        <v>89</v>
      </c>
      <c r="D44" s="304"/>
      <c r="E44" s="302" t="s">
        <v>90</v>
      </c>
      <c r="F44" s="304"/>
      <c r="G44" s="302" t="s">
        <v>91</v>
      </c>
      <c r="H44" s="304"/>
      <c r="I44" s="302" t="s">
        <v>92</v>
      </c>
      <c r="J44" s="304"/>
      <c r="K44" s="302" t="s">
        <v>93</v>
      </c>
      <c r="L44" s="304"/>
      <c r="M44" s="302" t="s">
        <v>94</v>
      </c>
      <c r="N44" s="304"/>
      <c r="O44" s="302" t="s">
        <v>95</v>
      </c>
      <c r="P44" s="304"/>
      <c r="Q44" s="302" t="s">
        <v>96</v>
      </c>
      <c r="R44" s="304"/>
      <c r="S44" s="302" t="s">
        <v>97</v>
      </c>
      <c r="T44" s="304"/>
      <c r="U44" s="302" t="s">
        <v>98</v>
      </c>
      <c r="V44" s="304"/>
      <c r="W44" s="302" t="s">
        <v>99</v>
      </c>
      <c r="X44" s="304"/>
      <c r="Y44" s="302" t="s">
        <v>100</v>
      </c>
      <c r="Z44" s="303"/>
    </row>
    <row r="45" spans="1:26" s="83" customFormat="1" ht="26.25" thickBot="1" x14ac:dyDescent="0.25">
      <c r="A45" s="97" t="s">
        <v>101</v>
      </c>
      <c r="B45" s="106" t="s">
        <v>155</v>
      </c>
      <c r="C45" s="98" t="s">
        <v>102</v>
      </c>
      <c r="D45" s="99" t="s">
        <v>103</v>
      </c>
      <c r="E45" s="98" t="s">
        <v>102</v>
      </c>
      <c r="F45" s="99" t="s">
        <v>103</v>
      </c>
      <c r="G45" s="98" t="s">
        <v>102</v>
      </c>
      <c r="H45" s="99" t="s">
        <v>103</v>
      </c>
      <c r="I45" s="98" t="s">
        <v>102</v>
      </c>
      <c r="J45" s="99" t="s">
        <v>103</v>
      </c>
      <c r="K45" s="98" t="s">
        <v>102</v>
      </c>
      <c r="L45" s="99" t="s">
        <v>103</v>
      </c>
      <c r="M45" s="98" t="s">
        <v>102</v>
      </c>
      <c r="N45" s="99" t="s">
        <v>103</v>
      </c>
      <c r="O45" s="98" t="s">
        <v>102</v>
      </c>
      <c r="P45" s="99" t="s">
        <v>103</v>
      </c>
      <c r="Q45" s="98" t="s">
        <v>102</v>
      </c>
      <c r="R45" s="99" t="s">
        <v>103</v>
      </c>
      <c r="S45" s="98" t="s">
        <v>102</v>
      </c>
      <c r="T45" s="99" t="s">
        <v>103</v>
      </c>
      <c r="U45" s="98" t="s">
        <v>102</v>
      </c>
      <c r="V45" s="99" t="s">
        <v>103</v>
      </c>
      <c r="W45" s="98" t="s">
        <v>102</v>
      </c>
      <c r="X45" s="99" t="s">
        <v>103</v>
      </c>
      <c r="Y45" s="98" t="s">
        <v>102</v>
      </c>
      <c r="Z45" s="99" t="s">
        <v>103</v>
      </c>
    </row>
    <row r="46" spans="1:26" x14ac:dyDescent="0.2">
      <c r="A46" s="177"/>
      <c r="B46" s="90" t="s">
        <v>190</v>
      </c>
      <c r="C46" s="199">
        <v>506339</v>
      </c>
      <c r="D46" s="200">
        <v>21954</v>
      </c>
      <c r="E46" s="199">
        <v>417108</v>
      </c>
      <c r="F46" s="200">
        <v>22049</v>
      </c>
      <c r="G46" s="199">
        <v>523936</v>
      </c>
      <c r="H46" s="200">
        <v>25113</v>
      </c>
      <c r="I46" s="199">
        <v>441679</v>
      </c>
      <c r="J46" s="200">
        <v>25918</v>
      </c>
      <c r="K46" s="199">
        <v>495122</v>
      </c>
      <c r="L46" s="200">
        <v>28886</v>
      </c>
      <c r="M46" s="199">
        <v>458897</v>
      </c>
      <c r="N46" s="200">
        <v>27496</v>
      </c>
      <c r="O46" s="199">
        <v>449519</v>
      </c>
      <c r="P46" s="200">
        <v>25203</v>
      </c>
      <c r="Q46" s="199">
        <v>331214</v>
      </c>
      <c r="R46" s="200">
        <v>21135</v>
      </c>
      <c r="S46" s="199">
        <v>313919</v>
      </c>
      <c r="T46" s="200">
        <v>20146</v>
      </c>
      <c r="U46" s="199">
        <v>288014</v>
      </c>
      <c r="V46" s="200">
        <v>18788</v>
      </c>
      <c r="W46" s="199">
        <v>335555</v>
      </c>
      <c r="X46" s="200">
        <v>21121</v>
      </c>
      <c r="Y46" s="199">
        <v>427909</v>
      </c>
      <c r="Z46" s="200">
        <v>23258</v>
      </c>
    </row>
    <row r="47" spans="1:26" x14ac:dyDescent="0.2">
      <c r="A47" s="91"/>
      <c r="B47" s="92" t="s">
        <v>156</v>
      </c>
      <c r="C47" s="201">
        <v>3983011</v>
      </c>
      <c r="D47" s="202">
        <v>47066</v>
      </c>
      <c r="E47" s="201">
        <v>3453666</v>
      </c>
      <c r="F47" s="202">
        <v>44372</v>
      </c>
      <c r="G47" s="201">
        <v>4466726</v>
      </c>
      <c r="H47" s="202">
        <v>55155</v>
      </c>
      <c r="I47" s="201">
        <v>3692629</v>
      </c>
      <c r="J47" s="202">
        <v>48534</v>
      </c>
      <c r="K47" s="201">
        <v>4452820</v>
      </c>
      <c r="L47" s="202">
        <v>57295</v>
      </c>
      <c r="M47" s="201">
        <v>3979738</v>
      </c>
      <c r="N47" s="202">
        <v>51210</v>
      </c>
      <c r="O47" s="201">
        <v>3881604</v>
      </c>
      <c r="P47" s="202">
        <v>47314</v>
      </c>
      <c r="Q47" s="201">
        <v>2491700</v>
      </c>
      <c r="R47" s="202">
        <v>32004</v>
      </c>
      <c r="S47" s="201">
        <v>2350046</v>
      </c>
      <c r="T47" s="202">
        <v>30018</v>
      </c>
      <c r="U47" s="201">
        <v>1822989</v>
      </c>
      <c r="V47" s="202">
        <v>23372</v>
      </c>
      <c r="W47" s="201">
        <v>2507343</v>
      </c>
      <c r="X47" s="202">
        <v>31868</v>
      </c>
      <c r="Y47" s="201">
        <v>3154636</v>
      </c>
      <c r="Z47" s="202">
        <v>40351</v>
      </c>
    </row>
    <row r="48" spans="1:26" x14ac:dyDescent="0.2">
      <c r="A48" s="91"/>
      <c r="B48" s="92" t="s">
        <v>189</v>
      </c>
      <c r="C48" s="201">
        <v>11940494</v>
      </c>
      <c r="D48" s="202">
        <v>88955</v>
      </c>
      <c r="E48" s="201">
        <v>10914567</v>
      </c>
      <c r="F48" s="202">
        <v>87255</v>
      </c>
      <c r="G48" s="201">
        <v>13610779</v>
      </c>
      <c r="H48" s="202">
        <v>108331</v>
      </c>
      <c r="I48" s="201">
        <v>11767575</v>
      </c>
      <c r="J48" s="202">
        <v>99408</v>
      </c>
      <c r="K48" s="201">
        <v>13698017</v>
      </c>
      <c r="L48" s="202">
        <v>113079</v>
      </c>
      <c r="M48" s="201">
        <v>12500793</v>
      </c>
      <c r="N48" s="202">
        <v>103640</v>
      </c>
      <c r="O48" s="201">
        <v>11965724</v>
      </c>
      <c r="P48" s="202">
        <v>93788</v>
      </c>
      <c r="Q48" s="201">
        <v>7981962</v>
      </c>
      <c r="R48" s="202">
        <v>66527</v>
      </c>
      <c r="S48" s="201">
        <v>7697278</v>
      </c>
      <c r="T48" s="202">
        <v>62284</v>
      </c>
      <c r="U48" s="201">
        <v>5911393</v>
      </c>
      <c r="V48" s="202">
        <v>49019</v>
      </c>
      <c r="W48" s="201">
        <v>8162245</v>
      </c>
      <c r="X48" s="202">
        <v>66131</v>
      </c>
      <c r="Y48" s="201">
        <v>9954308</v>
      </c>
      <c r="Z48" s="202">
        <v>80309</v>
      </c>
    </row>
    <row r="49" spans="1:26" x14ac:dyDescent="0.2">
      <c r="A49" s="91"/>
      <c r="B49" s="92" t="s">
        <v>188</v>
      </c>
      <c r="C49" s="201">
        <v>20826581</v>
      </c>
      <c r="D49" s="202">
        <v>113319</v>
      </c>
      <c r="E49" s="201">
        <v>19541956</v>
      </c>
      <c r="F49" s="202">
        <v>112932</v>
      </c>
      <c r="G49" s="201">
        <v>22869953</v>
      </c>
      <c r="H49" s="202">
        <v>133051</v>
      </c>
      <c r="I49" s="201">
        <v>20659838</v>
      </c>
      <c r="J49" s="202">
        <v>128535</v>
      </c>
      <c r="K49" s="201">
        <v>22977988</v>
      </c>
      <c r="L49" s="202">
        <v>138594</v>
      </c>
      <c r="M49" s="201">
        <v>21581526</v>
      </c>
      <c r="N49" s="202">
        <v>131605</v>
      </c>
      <c r="O49" s="201">
        <v>20241639</v>
      </c>
      <c r="P49" s="202">
        <v>116563</v>
      </c>
      <c r="Q49" s="201">
        <v>14621508</v>
      </c>
      <c r="R49" s="202">
        <v>90318</v>
      </c>
      <c r="S49" s="201">
        <v>13872648</v>
      </c>
      <c r="T49" s="202">
        <v>83007</v>
      </c>
      <c r="U49" s="201">
        <v>11335617</v>
      </c>
      <c r="V49" s="202">
        <v>68969</v>
      </c>
      <c r="W49" s="201">
        <v>15408105</v>
      </c>
      <c r="X49" s="202">
        <v>91128</v>
      </c>
      <c r="Y49" s="201">
        <v>18004177</v>
      </c>
      <c r="Z49" s="202">
        <v>106643</v>
      </c>
    </row>
    <row r="50" spans="1:26" x14ac:dyDescent="0.2">
      <c r="A50" s="91"/>
      <c r="B50" s="92" t="s">
        <v>187</v>
      </c>
      <c r="C50" s="201">
        <v>27863236</v>
      </c>
      <c r="D50" s="202">
        <v>119517</v>
      </c>
      <c r="E50" s="201">
        <v>26351226</v>
      </c>
      <c r="F50" s="202">
        <v>119311</v>
      </c>
      <c r="G50" s="201">
        <v>29631750</v>
      </c>
      <c r="H50" s="202">
        <v>136306</v>
      </c>
      <c r="I50" s="201">
        <v>26873815</v>
      </c>
      <c r="J50" s="202">
        <v>132313</v>
      </c>
      <c r="K50" s="201">
        <v>29283533</v>
      </c>
      <c r="L50" s="202">
        <v>139035</v>
      </c>
      <c r="M50" s="201">
        <v>28161829</v>
      </c>
      <c r="N50" s="202">
        <v>134837</v>
      </c>
      <c r="O50" s="201">
        <v>26601203</v>
      </c>
      <c r="P50" s="202">
        <v>121223</v>
      </c>
      <c r="Q50" s="201">
        <v>20329595</v>
      </c>
      <c r="R50" s="202">
        <v>99160</v>
      </c>
      <c r="S50" s="201">
        <v>19471345</v>
      </c>
      <c r="T50" s="202">
        <v>91910</v>
      </c>
      <c r="U50" s="201">
        <v>16814917</v>
      </c>
      <c r="V50" s="202">
        <v>80587</v>
      </c>
      <c r="W50" s="201">
        <v>22043721</v>
      </c>
      <c r="X50" s="202">
        <v>102589</v>
      </c>
      <c r="Y50" s="201">
        <v>25264483</v>
      </c>
      <c r="Z50" s="202">
        <v>118039</v>
      </c>
    </row>
    <row r="51" spans="1:26" x14ac:dyDescent="0.2">
      <c r="A51" s="49"/>
      <c r="B51" s="92" t="s">
        <v>186</v>
      </c>
      <c r="C51" s="203">
        <v>32655839</v>
      </c>
      <c r="D51" s="204">
        <v>115361</v>
      </c>
      <c r="E51" s="203">
        <v>30932839</v>
      </c>
      <c r="F51" s="204">
        <v>115194</v>
      </c>
      <c r="G51" s="203">
        <v>32568561</v>
      </c>
      <c r="H51" s="204">
        <v>123992</v>
      </c>
      <c r="I51" s="203">
        <v>30499156</v>
      </c>
      <c r="J51" s="204">
        <v>124037</v>
      </c>
      <c r="K51" s="203">
        <v>32244387</v>
      </c>
      <c r="L51" s="204">
        <v>126705</v>
      </c>
      <c r="M51" s="203">
        <v>31200017</v>
      </c>
      <c r="N51" s="204">
        <v>123550</v>
      </c>
      <c r="O51" s="203">
        <v>30570958</v>
      </c>
      <c r="P51" s="204">
        <v>114662</v>
      </c>
      <c r="Q51" s="203">
        <v>24660312</v>
      </c>
      <c r="R51" s="204">
        <v>98820</v>
      </c>
      <c r="S51" s="203">
        <v>23843832</v>
      </c>
      <c r="T51" s="204">
        <v>92485</v>
      </c>
      <c r="U51" s="203">
        <v>21256165</v>
      </c>
      <c r="V51" s="204">
        <v>84115</v>
      </c>
      <c r="W51" s="203">
        <v>27628635</v>
      </c>
      <c r="X51" s="204">
        <v>105525</v>
      </c>
      <c r="Y51" s="203">
        <v>29914027</v>
      </c>
      <c r="Z51" s="204">
        <v>115850</v>
      </c>
    </row>
    <row r="52" spans="1:26" x14ac:dyDescent="0.2">
      <c r="A52" s="49"/>
      <c r="B52" s="92" t="s">
        <v>185</v>
      </c>
      <c r="C52" s="203">
        <v>34049809</v>
      </c>
      <c r="D52" s="204">
        <v>102627</v>
      </c>
      <c r="E52" s="203">
        <v>32634219</v>
      </c>
      <c r="F52" s="204">
        <v>102762</v>
      </c>
      <c r="G52" s="203">
        <v>33228960</v>
      </c>
      <c r="H52" s="204">
        <v>107402</v>
      </c>
      <c r="I52" s="203">
        <v>31114262</v>
      </c>
      <c r="J52" s="204">
        <v>107304</v>
      </c>
      <c r="K52" s="203">
        <v>32148045</v>
      </c>
      <c r="L52" s="204">
        <v>107294</v>
      </c>
      <c r="M52" s="203">
        <v>31656360</v>
      </c>
      <c r="N52" s="204">
        <v>106191</v>
      </c>
      <c r="O52" s="203">
        <v>31048638</v>
      </c>
      <c r="P52" s="204">
        <v>99879</v>
      </c>
      <c r="Q52" s="203">
        <v>26692169</v>
      </c>
      <c r="R52" s="204">
        <v>90278</v>
      </c>
      <c r="S52" s="203">
        <v>26358071</v>
      </c>
      <c r="T52" s="204">
        <v>87095</v>
      </c>
      <c r="U52" s="203">
        <v>24473122</v>
      </c>
      <c r="V52" s="204">
        <v>82226</v>
      </c>
      <c r="W52" s="203">
        <v>30427890</v>
      </c>
      <c r="X52" s="204">
        <v>98914</v>
      </c>
      <c r="Y52" s="203">
        <v>32007570</v>
      </c>
      <c r="Z52" s="204">
        <v>105347</v>
      </c>
    </row>
    <row r="53" spans="1:26" x14ac:dyDescent="0.2">
      <c r="A53" s="49"/>
      <c r="B53" s="92" t="s">
        <v>184</v>
      </c>
      <c r="C53" s="203">
        <v>34489599</v>
      </c>
      <c r="D53" s="204">
        <v>90661</v>
      </c>
      <c r="E53" s="203">
        <v>32274309</v>
      </c>
      <c r="F53" s="204">
        <v>89319</v>
      </c>
      <c r="G53" s="203">
        <v>31766621</v>
      </c>
      <c r="H53" s="204">
        <v>89939</v>
      </c>
      <c r="I53" s="203">
        <v>30271650</v>
      </c>
      <c r="J53" s="204">
        <v>91049</v>
      </c>
      <c r="K53" s="203">
        <v>31103435</v>
      </c>
      <c r="L53" s="204">
        <v>90435</v>
      </c>
      <c r="M53" s="203">
        <v>30560809</v>
      </c>
      <c r="N53" s="204">
        <v>89039</v>
      </c>
      <c r="O53" s="203">
        <v>31218992</v>
      </c>
      <c r="P53" s="204">
        <v>86821</v>
      </c>
      <c r="Q53" s="203">
        <v>28034264</v>
      </c>
      <c r="R53" s="204">
        <v>82911</v>
      </c>
      <c r="S53" s="203">
        <v>27784495</v>
      </c>
      <c r="T53" s="204">
        <v>79800</v>
      </c>
      <c r="U53" s="203">
        <v>26879663</v>
      </c>
      <c r="V53" s="204">
        <v>78410</v>
      </c>
      <c r="W53" s="203">
        <v>32042092</v>
      </c>
      <c r="X53" s="204">
        <v>90655</v>
      </c>
      <c r="Y53" s="203">
        <v>33732883</v>
      </c>
      <c r="Z53" s="204">
        <v>96366</v>
      </c>
    </row>
    <row r="54" spans="1:26" x14ac:dyDescent="0.2">
      <c r="A54" s="49"/>
      <c r="B54" s="92" t="s">
        <v>183</v>
      </c>
      <c r="C54" s="203">
        <v>33115876</v>
      </c>
      <c r="D54" s="204">
        <v>77397</v>
      </c>
      <c r="E54" s="203">
        <v>31689293</v>
      </c>
      <c r="F54" s="204">
        <v>77243</v>
      </c>
      <c r="G54" s="203">
        <v>29600933</v>
      </c>
      <c r="H54" s="204">
        <v>74170</v>
      </c>
      <c r="I54" s="203">
        <v>28321472</v>
      </c>
      <c r="J54" s="204">
        <v>75667</v>
      </c>
      <c r="K54" s="203">
        <v>28457292</v>
      </c>
      <c r="L54" s="204">
        <v>73799</v>
      </c>
      <c r="M54" s="203">
        <v>29117639</v>
      </c>
      <c r="N54" s="204">
        <v>74666</v>
      </c>
      <c r="O54" s="203">
        <v>30476176</v>
      </c>
      <c r="P54" s="204">
        <v>75092</v>
      </c>
      <c r="Q54" s="203">
        <v>28354144</v>
      </c>
      <c r="R54" s="204">
        <v>73691</v>
      </c>
      <c r="S54" s="203">
        <v>28536539</v>
      </c>
      <c r="T54" s="204">
        <v>72372</v>
      </c>
      <c r="U54" s="203">
        <v>28119606</v>
      </c>
      <c r="V54" s="204">
        <v>72097</v>
      </c>
      <c r="W54" s="203">
        <v>32933087</v>
      </c>
      <c r="X54" s="204">
        <v>82585</v>
      </c>
      <c r="Y54" s="203">
        <v>33162043</v>
      </c>
      <c r="Z54" s="204">
        <v>84129</v>
      </c>
    </row>
    <row r="55" spans="1:26" ht="13.5" thickBot="1" x14ac:dyDescent="0.25">
      <c r="A55" s="49"/>
      <c r="B55" s="93" t="s">
        <v>104</v>
      </c>
      <c r="C55" s="205">
        <v>31072454</v>
      </c>
      <c r="D55" s="206">
        <v>65057</v>
      </c>
      <c r="E55" s="205">
        <v>30058534</v>
      </c>
      <c r="F55" s="206">
        <v>65744</v>
      </c>
      <c r="G55" s="205">
        <v>27305590</v>
      </c>
      <c r="H55" s="206">
        <v>62045</v>
      </c>
      <c r="I55" s="205">
        <v>26142015</v>
      </c>
      <c r="J55" s="206">
        <v>62240</v>
      </c>
      <c r="K55" s="205">
        <v>25880194</v>
      </c>
      <c r="L55" s="206">
        <v>60424</v>
      </c>
      <c r="M55" s="205">
        <v>26213298</v>
      </c>
      <c r="N55" s="206">
        <v>60413</v>
      </c>
      <c r="O55" s="205">
        <v>28528822</v>
      </c>
      <c r="P55" s="206">
        <v>62967</v>
      </c>
      <c r="Q55" s="205">
        <v>27925201</v>
      </c>
      <c r="R55" s="206">
        <v>64699</v>
      </c>
      <c r="S55" s="205">
        <v>28009790</v>
      </c>
      <c r="T55" s="206">
        <v>64306</v>
      </c>
      <c r="U55" s="205">
        <v>28810787</v>
      </c>
      <c r="V55" s="206">
        <v>66257</v>
      </c>
      <c r="W55" s="205">
        <v>32398853</v>
      </c>
      <c r="X55" s="206">
        <v>72862</v>
      </c>
      <c r="Y55" s="205">
        <v>31082522</v>
      </c>
      <c r="Z55" s="206">
        <v>71294</v>
      </c>
    </row>
    <row r="56" spans="1:26" x14ac:dyDescent="0.2">
      <c r="A56" s="178"/>
      <c r="B56" s="94" t="s">
        <v>105</v>
      </c>
      <c r="C56" s="199">
        <v>29087658</v>
      </c>
      <c r="D56" s="200">
        <v>55350</v>
      </c>
      <c r="E56" s="199">
        <v>27728861</v>
      </c>
      <c r="F56" s="200">
        <v>55628</v>
      </c>
      <c r="G56" s="199">
        <v>24998162</v>
      </c>
      <c r="H56" s="200">
        <v>51435</v>
      </c>
      <c r="I56" s="199">
        <v>23885382</v>
      </c>
      <c r="J56" s="200">
        <v>51882</v>
      </c>
      <c r="K56" s="199">
        <v>23298115</v>
      </c>
      <c r="L56" s="200">
        <v>49304</v>
      </c>
      <c r="M56" s="199">
        <v>24244327</v>
      </c>
      <c r="N56" s="200">
        <v>50516</v>
      </c>
      <c r="O56" s="199">
        <v>26998602</v>
      </c>
      <c r="P56" s="200">
        <v>54154</v>
      </c>
      <c r="Q56" s="199">
        <v>27274151</v>
      </c>
      <c r="R56" s="200">
        <v>57240</v>
      </c>
      <c r="S56" s="199">
        <v>28024007</v>
      </c>
      <c r="T56" s="200">
        <v>57984</v>
      </c>
      <c r="U56" s="199">
        <v>28834942</v>
      </c>
      <c r="V56" s="200">
        <v>60065</v>
      </c>
      <c r="W56" s="199">
        <v>31330319</v>
      </c>
      <c r="X56" s="200">
        <v>63862</v>
      </c>
      <c r="Y56" s="199">
        <v>29413984</v>
      </c>
      <c r="Z56" s="200">
        <v>61108</v>
      </c>
    </row>
    <row r="57" spans="1:26" x14ac:dyDescent="0.2">
      <c r="A57" s="49"/>
      <c r="B57" s="92" t="s">
        <v>106</v>
      </c>
      <c r="C57" s="203">
        <v>26745657</v>
      </c>
      <c r="D57" s="204">
        <v>46924</v>
      </c>
      <c r="E57" s="203">
        <v>25629079</v>
      </c>
      <c r="F57" s="204">
        <v>46907</v>
      </c>
      <c r="G57" s="203">
        <v>22285331</v>
      </c>
      <c r="H57" s="204">
        <v>41890</v>
      </c>
      <c r="I57" s="203">
        <v>21516217</v>
      </c>
      <c r="J57" s="204">
        <v>42657</v>
      </c>
      <c r="K57" s="203">
        <v>20779796</v>
      </c>
      <c r="L57" s="204">
        <v>40139</v>
      </c>
      <c r="M57" s="203">
        <v>22499977</v>
      </c>
      <c r="N57" s="204">
        <v>42724</v>
      </c>
      <c r="O57" s="203">
        <v>25107685</v>
      </c>
      <c r="P57" s="204">
        <v>46329</v>
      </c>
      <c r="Q57" s="203">
        <v>26325103</v>
      </c>
      <c r="R57" s="204">
        <v>50093</v>
      </c>
      <c r="S57" s="203">
        <v>27204129</v>
      </c>
      <c r="T57" s="204">
        <v>51669</v>
      </c>
      <c r="U57" s="203">
        <v>28483882</v>
      </c>
      <c r="V57" s="204">
        <v>54176</v>
      </c>
      <c r="W57" s="203">
        <v>29814004</v>
      </c>
      <c r="X57" s="204">
        <v>55711</v>
      </c>
      <c r="Y57" s="203">
        <v>27333030</v>
      </c>
      <c r="Z57" s="204">
        <v>51747</v>
      </c>
    </row>
    <row r="58" spans="1:26" ht="13.5" thickBot="1" x14ac:dyDescent="0.25">
      <c r="A58" s="49"/>
      <c r="B58" s="93" t="s">
        <v>107</v>
      </c>
      <c r="C58" s="207">
        <v>24453205</v>
      </c>
      <c r="D58" s="208">
        <v>39471</v>
      </c>
      <c r="E58" s="207">
        <v>23760773</v>
      </c>
      <c r="F58" s="208">
        <v>40130</v>
      </c>
      <c r="G58" s="207">
        <v>19942770</v>
      </c>
      <c r="H58" s="208">
        <v>35073</v>
      </c>
      <c r="I58" s="207">
        <v>19516339</v>
      </c>
      <c r="J58" s="208">
        <v>35510</v>
      </c>
      <c r="K58" s="207">
        <v>18460700</v>
      </c>
      <c r="L58" s="208">
        <v>32903</v>
      </c>
      <c r="M58" s="207">
        <v>19906807</v>
      </c>
      <c r="N58" s="208">
        <v>34842</v>
      </c>
      <c r="O58" s="207">
        <v>23216021</v>
      </c>
      <c r="P58" s="208">
        <v>39302</v>
      </c>
      <c r="Q58" s="207">
        <v>24906656</v>
      </c>
      <c r="R58" s="208">
        <v>43408</v>
      </c>
      <c r="S58" s="207">
        <v>26671677</v>
      </c>
      <c r="T58" s="208">
        <v>46355</v>
      </c>
      <c r="U58" s="207">
        <v>27350154</v>
      </c>
      <c r="V58" s="208">
        <v>47742</v>
      </c>
      <c r="W58" s="207">
        <v>27713281</v>
      </c>
      <c r="X58" s="208">
        <v>48343</v>
      </c>
      <c r="Y58" s="207">
        <v>25060553</v>
      </c>
      <c r="Z58" s="208">
        <v>44023</v>
      </c>
    </row>
    <row r="59" spans="1:26" x14ac:dyDescent="0.2">
      <c r="A59" s="178"/>
      <c r="B59" s="94" t="s">
        <v>108</v>
      </c>
      <c r="C59" s="201">
        <v>22285957</v>
      </c>
      <c r="D59" s="202">
        <v>33210</v>
      </c>
      <c r="E59" s="201">
        <v>21628323</v>
      </c>
      <c r="F59" s="202">
        <v>34185</v>
      </c>
      <c r="G59" s="201">
        <v>17922765</v>
      </c>
      <c r="H59" s="202">
        <v>29067</v>
      </c>
      <c r="I59" s="201">
        <v>17683482</v>
      </c>
      <c r="J59" s="202">
        <v>29993</v>
      </c>
      <c r="K59" s="201">
        <v>16645530</v>
      </c>
      <c r="L59" s="202">
        <v>27676</v>
      </c>
      <c r="M59" s="201">
        <v>17874242</v>
      </c>
      <c r="N59" s="202">
        <v>28993</v>
      </c>
      <c r="O59" s="201">
        <v>20962347</v>
      </c>
      <c r="P59" s="202">
        <v>32784</v>
      </c>
      <c r="Q59" s="201">
        <v>23664393</v>
      </c>
      <c r="R59" s="202">
        <v>38190</v>
      </c>
      <c r="S59" s="201">
        <v>25283086</v>
      </c>
      <c r="T59" s="202">
        <v>40706</v>
      </c>
      <c r="U59" s="201">
        <v>27090450</v>
      </c>
      <c r="V59" s="202">
        <v>43711</v>
      </c>
      <c r="W59" s="201">
        <v>26088930</v>
      </c>
      <c r="X59" s="202">
        <v>42041</v>
      </c>
      <c r="Y59" s="201">
        <v>23007467</v>
      </c>
      <c r="Z59" s="202">
        <v>37550</v>
      </c>
    </row>
    <row r="60" spans="1:26" x14ac:dyDescent="0.2">
      <c r="A60" s="49"/>
      <c r="B60" s="92" t="s">
        <v>109</v>
      </c>
      <c r="C60" s="203">
        <v>20664495</v>
      </c>
      <c r="D60" s="204">
        <v>28794</v>
      </c>
      <c r="E60" s="203">
        <v>20083527</v>
      </c>
      <c r="F60" s="204">
        <v>29382</v>
      </c>
      <c r="G60" s="203">
        <v>16243658</v>
      </c>
      <c r="H60" s="204">
        <v>24694</v>
      </c>
      <c r="I60" s="203">
        <v>15623344</v>
      </c>
      <c r="J60" s="204">
        <v>24829</v>
      </c>
      <c r="K60" s="203">
        <v>14557075</v>
      </c>
      <c r="L60" s="204">
        <v>22730</v>
      </c>
      <c r="M60" s="203">
        <v>16350262</v>
      </c>
      <c r="N60" s="204">
        <v>24487</v>
      </c>
      <c r="O60" s="203">
        <v>19667620</v>
      </c>
      <c r="P60" s="204">
        <v>28685</v>
      </c>
      <c r="Q60" s="203">
        <v>22690418</v>
      </c>
      <c r="R60" s="204">
        <v>34095</v>
      </c>
      <c r="S60" s="203">
        <v>24247266</v>
      </c>
      <c r="T60" s="204">
        <v>36465</v>
      </c>
      <c r="U60" s="203">
        <v>26530287</v>
      </c>
      <c r="V60" s="204">
        <v>39866</v>
      </c>
      <c r="W60" s="203">
        <v>24532683</v>
      </c>
      <c r="X60" s="204">
        <v>36906</v>
      </c>
      <c r="Y60" s="203">
        <v>21225791</v>
      </c>
      <c r="Z60" s="204">
        <v>32276</v>
      </c>
    </row>
    <row r="61" spans="1:26" x14ac:dyDescent="0.2">
      <c r="A61" s="49"/>
      <c r="B61" s="92" t="s">
        <v>110</v>
      </c>
      <c r="C61" s="203">
        <v>18157743</v>
      </c>
      <c r="D61" s="204">
        <v>24067</v>
      </c>
      <c r="E61" s="203">
        <v>17973169</v>
      </c>
      <c r="F61" s="204">
        <v>24694</v>
      </c>
      <c r="G61" s="203">
        <v>14513014</v>
      </c>
      <c r="H61" s="204">
        <v>20483</v>
      </c>
      <c r="I61" s="203">
        <v>13999841</v>
      </c>
      <c r="J61" s="204">
        <v>20786</v>
      </c>
      <c r="K61" s="203">
        <v>13160633</v>
      </c>
      <c r="L61" s="204">
        <v>19044</v>
      </c>
      <c r="M61" s="203">
        <v>14591232</v>
      </c>
      <c r="N61" s="204">
        <v>20418</v>
      </c>
      <c r="O61" s="203">
        <v>17914261</v>
      </c>
      <c r="P61" s="204">
        <v>24249</v>
      </c>
      <c r="Q61" s="203">
        <v>21245834</v>
      </c>
      <c r="R61" s="204">
        <v>29476</v>
      </c>
      <c r="S61" s="203">
        <v>22885236</v>
      </c>
      <c r="T61" s="204">
        <v>32172</v>
      </c>
      <c r="U61" s="203">
        <v>24794601</v>
      </c>
      <c r="V61" s="204">
        <v>34896</v>
      </c>
      <c r="W61" s="203">
        <v>22227458</v>
      </c>
      <c r="X61" s="204">
        <v>31451</v>
      </c>
      <c r="Y61" s="203">
        <v>19302044</v>
      </c>
      <c r="Z61" s="204">
        <v>27465</v>
      </c>
    </row>
    <row r="62" spans="1:26" x14ac:dyDescent="0.2">
      <c r="A62" s="49"/>
      <c r="B62" s="92" t="s">
        <v>111</v>
      </c>
      <c r="C62" s="203">
        <v>16916939</v>
      </c>
      <c r="D62" s="204">
        <v>20819</v>
      </c>
      <c r="E62" s="203">
        <v>16582394</v>
      </c>
      <c r="F62" s="204">
        <v>21416</v>
      </c>
      <c r="G62" s="203">
        <v>12659873</v>
      </c>
      <c r="H62" s="204">
        <v>16989</v>
      </c>
      <c r="I62" s="203">
        <v>12801613</v>
      </c>
      <c r="J62" s="204">
        <v>18037</v>
      </c>
      <c r="K62" s="203">
        <v>11639783</v>
      </c>
      <c r="L62" s="204">
        <v>15863</v>
      </c>
      <c r="M62" s="203">
        <v>13347574</v>
      </c>
      <c r="N62" s="204">
        <v>17682</v>
      </c>
      <c r="O62" s="203">
        <v>16402911</v>
      </c>
      <c r="P62" s="204">
        <v>21009</v>
      </c>
      <c r="Q62" s="203">
        <v>20397837</v>
      </c>
      <c r="R62" s="204">
        <v>26542</v>
      </c>
      <c r="S62" s="203">
        <v>21990749</v>
      </c>
      <c r="T62" s="204">
        <v>29006</v>
      </c>
      <c r="U62" s="203">
        <v>24237046</v>
      </c>
      <c r="V62" s="204">
        <v>31813</v>
      </c>
      <c r="W62" s="203">
        <v>21118873</v>
      </c>
      <c r="X62" s="204">
        <v>27853</v>
      </c>
      <c r="Y62" s="203">
        <v>17746794</v>
      </c>
      <c r="Z62" s="204">
        <v>23729</v>
      </c>
    </row>
    <row r="63" spans="1:26" x14ac:dyDescent="0.2">
      <c r="A63" s="49"/>
      <c r="B63" s="92" t="s">
        <v>112</v>
      </c>
      <c r="C63" s="203">
        <v>15241434</v>
      </c>
      <c r="D63" s="204">
        <v>17690</v>
      </c>
      <c r="E63" s="203">
        <v>15017064</v>
      </c>
      <c r="F63" s="204">
        <v>18390</v>
      </c>
      <c r="G63" s="203">
        <v>11475201</v>
      </c>
      <c r="H63" s="204">
        <v>14692</v>
      </c>
      <c r="I63" s="203">
        <v>11177033</v>
      </c>
      <c r="J63" s="204">
        <v>14757</v>
      </c>
      <c r="K63" s="203">
        <v>10536128</v>
      </c>
      <c r="L63" s="204">
        <v>13738</v>
      </c>
      <c r="M63" s="203">
        <v>12005874</v>
      </c>
      <c r="N63" s="204">
        <v>14924</v>
      </c>
      <c r="O63" s="203">
        <v>15715949</v>
      </c>
      <c r="P63" s="204">
        <v>18885</v>
      </c>
      <c r="Q63" s="203">
        <v>19567852</v>
      </c>
      <c r="R63" s="204">
        <v>23996</v>
      </c>
      <c r="S63" s="203">
        <v>21193542</v>
      </c>
      <c r="T63" s="204">
        <v>26303</v>
      </c>
      <c r="U63" s="203">
        <v>23345293</v>
      </c>
      <c r="V63" s="204">
        <v>28877</v>
      </c>
      <c r="W63" s="203">
        <v>19385978</v>
      </c>
      <c r="X63" s="204">
        <v>24237</v>
      </c>
      <c r="Y63" s="203">
        <v>15753679</v>
      </c>
      <c r="Z63" s="204">
        <v>20304</v>
      </c>
    </row>
    <row r="64" spans="1:26" x14ac:dyDescent="0.2">
      <c r="A64" s="49"/>
      <c r="B64" s="92" t="s">
        <v>113</v>
      </c>
      <c r="C64" s="203">
        <v>13731884</v>
      </c>
      <c r="D64" s="204">
        <v>15029</v>
      </c>
      <c r="E64" s="203">
        <v>13491504</v>
      </c>
      <c r="F64" s="204">
        <v>15638</v>
      </c>
      <c r="G64" s="203">
        <v>10046005</v>
      </c>
      <c r="H64" s="204">
        <v>12241</v>
      </c>
      <c r="I64" s="203">
        <v>9988963</v>
      </c>
      <c r="J64" s="204">
        <v>12636</v>
      </c>
      <c r="K64" s="203">
        <v>9278195</v>
      </c>
      <c r="L64" s="204">
        <v>11444</v>
      </c>
      <c r="M64" s="203">
        <v>10579830</v>
      </c>
      <c r="N64" s="204">
        <v>12428</v>
      </c>
      <c r="O64" s="203">
        <v>14053083</v>
      </c>
      <c r="P64" s="204">
        <v>16075</v>
      </c>
      <c r="Q64" s="203">
        <v>18343099</v>
      </c>
      <c r="R64" s="204">
        <v>21243</v>
      </c>
      <c r="S64" s="203">
        <v>19657245</v>
      </c>
      <c r="T64" s="204">
        <v>22970</v>
      </c>
      <c r="U64" s="203">
        <v>21996613</v>
      </c>
      <c r="V64" s="204">
        <v>25875</v>
      </c>
      <c r="W64" s="203">
        <v>17831276</v>
      </c>
      <c r="X64" s="204">
        <v>21307</v>
      </c>
      <c r="Y64" s="203">
        <v>14201799</v>
      </c>
      <c r="Z64" s="204">
        <v>17214</v>
      </c>
    </row>
    <row r="65" spans="1:26" ht="13.5" thickBot="1" x14ac:dyDescent="0.25">
      <c r="A65" s="49"/>
      <c r="B65" s="93" t="s">
        <v>114</v>
      </c>
      <c r="C65" s="205">
        <v>12677013</v>
      </c>
      <c r="D65" s="206">
        <v>13329</v>
      </c>
      <c r="E65" s="205">
        <v>12153265</v>
      </c>
      <c r="F65" s="206">
        <v>13506</v>
      </c>
      <c r="G65" s="205">
        <v>9453234</v>
      </c>
      <c r="H65" s="206">
        <v>10719</v>
      </c>
      <c r="I65" s="205">
        <v>8813328</v>
      </c>
      <c r="J65" s="206">
        <v>10692</v>
      </c>
      <c r="K65" s="205">
        <v>8291261</v>
      </c>
      <c r="L65" s="206">
        <v>9632</v>
      </c>
      <c r="M65" s="205">
        <v>9784176</v>
      </c>
      <c r="N65" s="206">
        <v>10974</v>
      </c>
      <c r="O65" s="205">
        <v>13085312</v>
      </c>
      <c r="P65" s="206">
        <v>14123</v>
      </c>
      <c r="Q65" s="205">
        <v>16935631</v>
      </c>
      <c r="R65" s="206">
        <v>18708</v>
      </c>
      <c r="S65" s="205">
        <v>18974102</v>
      </c>
      <c r="T65" s="206">
        <v>21165</v>
      </c>
      <c r="U65" s="205">
        <v>20530555</v>
      </c>
      <c r="V65" s="206">
        <v>22689</v>
      </c>
      <c r="W65" s="205">
        <v>16433429</v>
      </c>
      <c r="X65" s="206">
        <v>18518</v>
      </c>
      <c r="Y65" s="205">
        <v>13181317</v>
      </c>
      <c r="Z65" s="206">
        <v>15072</v>
      </c>
    </row>
    <row r="66" spans="1:26" x14ac:dyDescent="0.2">
      <c r="A66" s="178"/>
      <c r="B66" s="94" t="s">
        <v>115</v>
      </c>
      <c r="C66" s="199">
        <v>11237792</v>
      </c>
      <c r="D66" s="200">
        <v>11280</v>
      </c>
      <c r="E66" s="199">
        <v>11181853</v>
      </c>
      <c r="F66" s="200">
        <v>11777</v>
      </c>
      <c r="G66" s="199">
        <v>8522832</v>
      </c>
      <c r="H66" s="200">
        <v>9343</v>
      </c>
      <c r="I66" s="199">
        <v>8048481</v>
      </c>
      <c r="J66" s="200">
        <v>9235</v>
      </c>
      <c r="K66" s="199">
        <v>7575878</v>
      </c>
      <c r="L66" s="200">
        <v>8258</v>
      </c>
      <c r="M66" s="199">
        <v>8641346</v>
      </c>
      <c r="N66" s="200">
        <v>9381</v>
      </c>
      <c r="O66" s="199">
        <v>12289349</v>
      </c>
      <c r="P66" s="200">
        <v>12509</v>
      </c>
      <c r="Q66" s="199">
        <v>16288633</v>
      </c>
      <c r="R66" s="200">
        <v>16939</v>
      </c>
      <c r="S66" s="199">
        <v>18165638</v>
      </c>
      <c r="T66" s="200">
        <v>19200</v>
      </c>
      <c r="U66" s="199">
        <v>19910386</v>
      </c>
      <c r="V66" s="200">
        <v>20898</v>
      </c>
      <c r="W66" s="199">
        <v>15606218</v>
      </c>
      <c r="X66" s="200">
        <v>16742</v>
      </c>
      <c r="Y66" s="199">
        <v>12129134</v>
      </c>
      <c r="Z66" s="200">
        <v>13272</v>
      </c>
    </row>
    <row r="67" spans="1:26" x14ac:dyDescent="0.2">
      <c r="A67" s="49"/>
      <c r="B67" s="92" t="s">
        <v>116</v>
      </c>
      <c r="C67" s="203">
        <v>10262826</v>
      </c>
      <c r="D67" s="204">
        <v>9738</v>
      </c>
      <c r="E67" s="203">
        <v>10359513</v>
      </c>
      <c r="F67" s="204">
        <v>10441</v>
      </c>
      <c r="G67" s="203">
        <v>7329594</v>
      </c>
      <c r="H67" s="204">
        <v>7714</v>
      </c>
      <c r="I67" s="203">
        <v>7522593</v>
      </c>
      <c r="J67" s="204">
        <v>8130</v>
      </c>
      <c r="K67" s="203">
        <v>6661917</v>
      </c>
      <c r="L67" s="204">
        <v>6968</v>
      </c>
      <c r="M67" s="203">
        <v>8010090</v>
      </c>
      <c r="N67" s="204">
        <v>8107</v>
      </c>
      <c r="O67" s="203">
        <v>10940787</v>
      </c>
      <c r="P67" s="204">
        <v>10716</v>
      </c>
      <c r="Q67" s="203">
        <v>15209471</v>
      </c>
      <c r="R67" s="204">
        <v>15213</v>
      </c>
      <c r="S67" s="203">
        <v>17197524</v>
      </c>
      <c r="T67" s="204">
        <v>17307</v>
      </c>
      <c r="U67" s="203">
        <v>18934731</v>
      </c>
      <c r="V67" s="204">
        <v>19150</v>
      </c>
      <c r="W67" s="203">
        <v>14010772</v>
      </c>
      <c r="X67" s="204">
        <v>14275</v>
      </c>
      <c r="Y67" s="203">
        <v>10852846</v>
      </c>
      <c r="Z67" s="204">
        <v>11376</v>
      </c>
    </row>
    <row r="68" spans="1:26" x14ac:dyDescent="0.2">
      <c r="A68" s="49"/>
      <c r="B68" s="92" t="s">
        <v>117</v>
      </c>
      <c r="C68" s="203">
        <v>9343597</v>
      </c>
      <c r="D68" s="204">
        <v>8585</v>
      </c>
      <c r="E68" s="203">
        <v>9301090</v>
      </c>
      <c r="F68" s="204">
        <v>8896</v>
      </c>
      <c r="G68" s="203">
        <v>6534578</v>
      </c>
      <c r="H68" s="204">
        <v>6584</v>
      </c>
      <c r="I68" s="203">
        <v>6512544</v>
      </c>
      <c r="J68" s="204">
        <v>6943</v>
      </c>
      <c r="K68" s="203">
        <v>5910698</v>
      </c>
      <c r="L68" s="204">
        <v>6024</v>
      </c>
      <c r="M68" s="203">
        <v>7253544</v>
      </c>
      <c r="N68" s="204">
        <v>6905</v>
      </c>
      <c r="O68" s="203">
        <v>9831043</v>
      </c>
      <c r="P68" s="204">
        <v>9269</v>
      </c>
      <c r="Q68" s="203">
        <v>14808916</v>
      </c>
      <c r="R68" s="204">
        <v>14023</v>
      </c>
      <c r="S68" s="203">
        <v>16429650</v>
      </c>
      <c r="T68" s="204">
        <v>15874</v>
      </c>
      <c r="U68" s="203">
        <v>17707264</v>
      </c>
      <c r="V68" s="204">
        <v>17072</v>
      </c>
      <c r="W68" s="203">
        <v>12948650</v>
      </c>
      <c r="X68" s="204">
        <v>12805</v>
      </c>
      <c r="Y68" s="203">
        <v>9833660</v>
      </c>
      <c r="Z68" s="204">
        <v>9817</v>
      </c>
    </row>
    <row r="69" spans="1:26" x14ac:dyDescent="0.2">
      <c r="A69" s="49"/>
      <c r="B69" s="92" t="s">
        <v>118</v>
      </c>
      <c r="C69" s="203">
        <v>8531563</v>
      </c>
      <c r="D69" s="204">
        <v>7477</v>
      </c>
      <c r="E69" s="203">
        <v>8561300</v>
      </c>
      <c r="F69" s="204">
        <v>8013</v>
      </c>
      <c r="G69" s="203">
        <v>6366102</v>
      </c>
      <c r="H69" s="204">
        <v>5985</v>
      </c>
      <c r="I69" s="203">
        <v>6208644</v>
      </c>
      <c r="J69" s="204">
        <v>6239</v>
      </c>
      <c r="K69" s="203">
        <v>5574623</v>
      </c>
      <c r="L69" s="204">
        <v>5416</v>
      </c>
      <c r="M69" s="203">
        <v>6512580</v>
      </c>
      <c r="N69" s="204">
        <v>6061</v>
      </c>
      <c r="O69" s="203">
        <v>9224775</v>
      </c>
      <c r="P69" s="204">
        <v>8171</v>
      </c>
      <c r="Q69" s="203">
        <v>13729239</v>
      </c>
      <c r="R69" s="204">
        <v>12385</v>
      </c>
      <c r="S69" s="203">
        <v>15538976</v>
      </c>
      <c r="T69" s="204">
        <v>14421</v>
      </c>
      <c r="U69" s="203">
        <v>16943579</v>
      </c>
      <c r="V69" s="204">
        <v>15663</v>
      </c>
      <c r="W69" s="203">
        <v>11997437</v>
      </c>
      <c r="X69" s="204">
        <v>11272</v>
      </c>
      <c r="Y69" s="203">
        <v>8798663</v>
      </c>
      <c r="Z69" s="204">
        <v>8590</v>
      </c>
    </row>
    <row r="70" spans="1:26" x14ac:dyDescent="0.2">
      <c r="A70" s="49"/>
      <c r="B70" s="92" t="s">
        <v>119</v>
      </c>
      <c r="C70" s="203">
        <v>7598264</v>
      </c>
      <c r="D70" s="204">
        <v>6452</v>
      </c>
      <c r="E70" s="203">
        <v>7483225</v>
      </c>
      <c r="F70" s="204">
        <v>6860</v>
      </c>
      <c r="G70" s="203">
        <v>5529066</v>
      </c>
      <c r="H70" s="204">
        <v>5056</v>
      </c>
      <c r="I70" s="203">
        <v>5584123</v>
      </c>
      <c r="J70" s="204">
        <v>5369</v>
      </c>
      <c r="K70" s="203">
        <v>4860335</v>
      </c>
      <c r="L70" s="204">
        <v>4583</v>
      </c>
      <c r="M70" s="203">
        <v>5887675</v>
      </c>
      <c r="N70" s="204">
        <v>5379</v>
      </c>
      <c r="O70" s="203">
        <v>8708866</v>
      </c>
      <c r="P70" s="204">
        <v>7417</v>
      </c>
      <c r="Q70" s="203">
        <v>12903131</v>
      </c>
      <c r="R70" s="204">
        <v>11205</v>
      </c>
      <c r="S70" s="203">
        <v>14641198</v>
      </c>
      <c r="T70" s="204">
        <v>12831</v>
      </c>
      <c r="U70" s="203">
        <v>16311629</v>
      </c>
      <c r="V70" s="204">
        <v>14423</v>
      </c>
      <c r="W70" s="203">
        <v>10805758</v>
      </c>
      <c r="X70" s="204">
        <v>9767</v>
      </c>
      <c r="Y70" s="203">
        <v>8113175</v>
      </c>
      <c r="Z70" s="204">
        <v>7586</v>
      </c>
    </row>
    <row r="71" spans="1:26" x14ac:dyDescent="0.2">
      <c r="A71" s="49"/>
      <c r="B71" s="92" t="s">
        <v>120</v>
      </c>
      <c r="C71" s="203">
        <v>6794506</v>
      </c>
      <c r="D71" s="204">
        <v>5602</v>
      </c>
      <c r="E71" s="203">
        <v>7099123</v>
      </c>
      <c r="F71" s="204">
        <v>6227</v>
      </c>
      <c r="G71" s="203">
        <v>4983878</v>
      </c>
      <c r="H71" s="204">
        <v>4502</v>
      </c>
      <c r="I71" s="203">
        <v>5075650</v>
      </c>
      <c r="J71" s="204">
        <v>4640</v>
      </c>
      <c r="K71" s="203">
        <v>4541469</v>
      </c>
      <c r="L71" s="204">
        <v>3990</v>
      </c>
      <c r="M71" s="203">
        <v>5797418</v>
      </c>
      <c r="N71" s="204">
        <v>4939</v>
      </c>
      <c r="O71" s="203">
        <v>7876731</v>
      </c>
      <c r="P71" s="204">
        <v>6393</v>
      </c>
      <c r="Q71" s="203">
        <v>12062233</v>
      </c>
      <c r="R71" s="204">
        <v>10175</v>
      </c>
      <c r="S71" s="203">
        <v>13387089</v>
      </c>
      <c r="T71" s="204">
        <v>11352</v>
      </c>
      <c r="U71" s="203">
        <v>15297459</v>
      </c>
      <c r="V71" s="204">
        <v>12985</v>
      </c>
      <c r="W71" s="203">
        <v>10186935</v>
      </c>
      <c r="X71" s="204">
        <v>8860</v>
      </c>
      <c r="Y71" s="203">
        <v>7370840</v>
      </c>
      <c r="Z71" s="204">
        <v>6672</v>
      </c>
    </row>
    <row r="72" spans="1:26" x14ac:dyDescent="0.2">
      <c r="A72" s="49"/>
      <c r="B72" s="92" t="s">
        <v>121</v>
      </c>
      <c r="C72" s="203">
        <v>6304901</v>
      </c>
      <c r="D72" s="204">
        <v>4975</v>
      </c>
      <c r="E72" s="203">
        <v>6704219</v>
      </c>
      <c r="F72" s="204">
        <v>5552</v>
      </c>
      <c r="G72" s="203">
        <v>4576328</v>
      </c>
      <c r="H72" s="204">
        <v>3919</v>
      </c>
      <c r="I72" s="203">
        <v>4842476</v>
      </c>
      <c r="J72" s="204">
        <v>4223</v>
      </c>
      <c r="K72" s="203">
        <v>4124224</v>
      </c>
      <c r="L72" s="204">
        <v>3567</v>
      </c>
      <c r="M72" s="203">
        <v>5066181</v>
      </c>
      <c r="N72" s="204">
        <v>4234</v>
      </c>
      <c r="O72" s="203">
        <v>7175384</v>
      </c>
      <c r="P72" s="204">
        <v>5602</v>
      </c>
      <c r="Q72" s="203">
        <v>11671241</v>
      </c>
      <c r="R72" s="204">
        <v>9370</v>
      </c>
      <c r="S72" s="203">
        <v>12730592</v>
      </c>
      <c r="T72" s="204">
        <v>10401</v>
      </c>
      <c r="U72" s="203">
        <v>14494102</v>
      </c>
      <c r="V72" s="204">
        <v>11867</v>
      </c>
      <c r="W72" s="203">
        <v>9014115</v>
      </c>
      <c r="X72" s="204">
        <v>7553</v>
      </c>
      <c r="Y72" s="203">
        <v>6860733</v>
      </c>
      <c r="Z72" s="204">
        <v>5909</v>
      </c>
    </row>
    <row r="73" spans="1:26" x14ac:dyDescent="0.2">
      <c r="A73" s="49"/>
      <c r="B73" s="92" t="s">
        <v>122</v>
      </c>
      <c r="C73" s="203">
        <v>5758059</v>
      </c>
      <c r="D73" s="204">
        <v>4420</v>
      </c>
      <c r="E73" s="203">
        <v>5872864</v>
      </c>
      <c r="F73" s="204">
        <v>4794</v>
      </c>
      <c r="G73" s="203">
        <v>3997306</v>
      </c>
      <c r="H73" s="204">
        <v>3327</v>
      </c>
      <c r="I73" s="203">
        <v>4443016</v>
      </c>
      <c r="J73" s="204">
        <v>3926</v>
      </c>
      <c r="K73" s="203">
        <v>3674416</v>
      </c>
      <c r="L73" s="204">
        <v>3008</v>
      </c>
      <c r="M73" s="203">
        <v>4785730</v>
      </c>
      <c r="N73" s="204">
        <v>3860</v>
      </c>
      <c r="O73" s="203">
        <v>6703371</v>
      </c>
      <c r="P73" s="204">
        <v>5060</v>
      </c>
      <c r="Q73" s="203">
        <v>10672592</v>
      </c>
      <c r="R73" s="204">
        <v>8366</v>
      </c>
      <c r="S73" s="203">
        <v>11935213</v>
      </c>
      <c r="T73" s="204">
        <v>9399</v>
      </c>
      <c r="U73" s="203">
        <v>13552027</v>
      </c>
      <c r="V73" s="204">
        <v>10677</v>
      </c>
      <c r="W73" s="203">
        <v>8787004</v>
      </c>
      <c r="X73" s="204">
        <v>7131</v>
      </c>
      <c r="Y73" s="203">
        <v>6188321</v>
      </c>
      <c r="Z73" s="204">
        <v>5253</v>
      </c>
    </row>
    <row r="74" spans="1:26" x14ac:dyDescent="0.2">
      <c r="A74" s="49"/>
      <c r="B74" s="92" t="s">
        <v>123</v>
      </c>
      <c r="C74" s="203">
        <v>5418610</v>
      </c>
      <c r="D74" s="204">
        <v>3935</v>
      </c>
      <c r="E74" s="203">
        <v>5326369</v>
      </c>
      <c r="F74" s="204">
        <v>4244</v>
      </c>
      <c r="G74" s="203">
        <v>3629174</v>
      </c>
      <c r="H74" s="204">
        <v>2904</v>
      </c>
      <c r="I74" s="203">
        <v>3911910</v>
      </c>
      <c r="J74" s="204">
        <v>3248</v>
      </c>
      <c r="K74" s="203">
        <v>3463918</v>
      </c>
      <c r="L74" s="204">
        <v>2764</v>
      </c>
      <c r="M74" s="203">
        <v>4155417</v>
      </c>
      <c r="N74" s="204">
        <v>3170</v>
      </c>
      <c r="O74" s="203">
        <v>5978893</v>
      </c>
      <c r="P74" s="204">
        <v>4433</v>
      </c>
      <c r="Q74" s="203">
        <v>9955984</v>
      </c>
      <c r="R74" s="204">
        <v>7547</v>
      </c>
      <c r="S74" s="203">
        <v>11764449</v>
      </c>
      <c r="T74" s="204">
        <v>8863</v>
      </c>
      <c r="U74" s="203">
        <v>12860866</v>
      </c>
      <c r="V74" s="204">
        <v>9700</v>
      </c>
      <c r="W74" s="203">
        <v>8120924</v>
      </c>
      <c r="X74" s="204">
        <v>6308</v>
      </c>
      <c r="Y74" s="203">
        <v>5955788</v>
      </c>
      <c r="Z74" s="204">
        <v>4829</v>
      </c>
    </row>
    <row r="75" spans="1:26" ht="13.5" thickBot="1" x14ac:dyDescent="0.25">
      <c r="A75" s="49"/>
      <c r="B75" s="93" t="s">
        <v>124</v>
      </c>
      <c r="C75" s="207">
        <v>5020590</v>
      </c>
      <c r="D75" s="208">
        <v>3558</v>
      </c>
      <c r="E75" s="207">
        <v>5035760</v>
      </c>
      <c r="F75" s="208">
        <v>3865</v>
      </c>
      <c r="G75" s="207">
        <v>3455586</v>
      </c>
      <c r="H75" s="208">
        <v>2662</v>
      </c>
      <c r="I75" s="207">
        <v>3630110</v>
      </c>
      <c r="J75" s="208">
        <v>2889</v>
      </c>
      <c r="K75" s="207">
        <v>3037872</v>
      </c>
      <c r="L75" s="208">
        <v>2422</v>
      </c>
      <c r="M75" s="207">
        <v>3917514</v>
      </c>
      <c r="N75" s="208">
        <v>3000</v>
      </c>
      <c r="O75" s="207">
        <v>5565177</v>
      </c>
      <c r="P75" s="208">
        <v>4002</v>
      </c>
      <c r="Q75" s="207">
        <v>9554615</v>
      </c>
      <c r="R75" s="208">
        <v>6953</v>
      </c>
      <c r="S75" s="207">
        <v>11097418</v>
      </c>
      <c r="T75" s="208">
        <v>8130</v>
      </c>
      <c r="U75" s="207">
        <v>11736507</v>
      </c>
      <c r="V75" s="208">
        <v>8710</v>
      </c>
      <c r="W75" s="207">
        <v>7684815</v>
      </c>
      <c r="X75" s="208">
        <v>5750</v>
      </c>
      <c r="Y75" s="207">
        <v>5298390</v>
      </c>
      <c r="Z75" s="208">
        <v>4139</v>
      </c>
    </row>
    <row r="76" spans="1:26" x14ac:dyDescent="0.2">
      <c r="A76" s="178"/>
      <c r="B76" s="92" t="s">
        <v>178</v>
      </c>
      <c r="C76" s="203">
        <v>18213095</v>
      </c>
      <c r="D76" s="204">
        <v>11879</v>
      </c>
      <c r="E76" s="203">
        <v>20280775</v>
      </c>
      <c r="F76" s="204">
        <v>14123</v>
      </c>
      <c r="G76" s="203">
        <v>13119253</v>
      </c>
      <c r="H76" s="204">
        <v>9374</v>
      </c>
      <c r="I76" s="203">
        <v>14552138</v>
      </c>
      <c r="J76" s="204">
        <v>11127</v>
      </c>
      <c r="K76" s="203">
        <v>12189140</v>
      </c>
      <c r="L76" s="204">
        <v>8669</v>
      </c>
      <c r="M76" s="203">
        <v>16067562</v>
      </c>
      <c r="N76" s="204">
        <v>11149</v>
      </c>
      <c r="O76" s="203">
        <v>22421829</v>
      </c>
      <c r="P76" s="204">
        <v>14679</v>
      </c>
      <c r="Q76" s="203">
        <v>39166027</v>
      </c>
      <c r="R76" s="204">
        <v>26148</v>
      </c>
      <c r="S76" s="203">
        <v>45377692</v>
      </c>
      <c r="T76" s="204">
        <v>30419</v>
      </c>
      <c r="U76" s="203">
        <v>49699847</v>
      </c>
      <c r="V76" s="204">
        <v>33626</v>
      </c>
      <c r="W76" s="203">
        <v>29123269</v>
      </c>
      <c r="X76" s="204">
        <v>20188</v>
      </c>
      <c r="Y76" s="203">
        <v>21827729</v>
      </c>
      <c r="Z76" s="204">
        <v>15875</v>
      </c>
    </row>
    <row r="77" spans="1:26" x14ac:dyDescent="0.2">
      <c r="A77" s="49"/>
      <c r="B77" s="92" t="s">
        <v>179</v>
      </c>
      <c r="C77" s="203">
        <v>12425407</v>
      </c>
      <c r="D77" s="204">
        <v>7042</v>
      </c>
      <c r="E77" s="203">
        <v>13796709</v>
      </c>
      <c r="F77" s="204">
        <v>8736</v>
      </c>
      <c r="G77" s="203">
        <v>9158189</v>
      </c>
      <c r="H77" s="204">
        <v>5802</v>
      </c>
      <c r="I77" s="203">
        <v>10946017</v>
      </c>
      <c r="J77" s="204">
        <v>7190</v>
      </c>
      <c r="K77" s="203">
        <v>8556057</v>
      </c>
      <c r="L77" s="204">
        <v>5313</v>
      </c>
      <c r="M77" s="203">
        <v>11596952</v>
      </c>
      <c r="N77" s="204">
        <v>7130</v>
      </c>
      <c r="O77" s="203">
        <v>15388514</v>
      </c>
      <c r="P77" s="204">
        <v>8786</v>
      </c>
      <c r="Q77" s="203">
        <v>28125808</v>
      </c>
      <c r="R77" s="204">
        <v>16429</v>
      </c>
      <c r="S77" s="203">
        <v>32542971</v>
      </c>
      <c r="T77" s="204">
        <v>19071</v>
      </c>
      <c r="U77" s="203">
        <v>36412153</v>
      </c>
      <c r="V77" s="204">
        <v>21732</v>
      </c>
      <c r="W77" s="203">
        <v>20205873</v>
      </c>
      <c r="X77" s="204">
        <v>12277</v>
      </c>
      <c r="Y77" s="203">
        <v>15341921</v>
      </c>
      <c r="Z77" s="204">
        <v>9987</v>
      </c>
    </row>
    <row r="78" spans="1:26" x14ac:dyDescent="0.2">
      <c r="A78" s="49"/>
      <c r="B78" s="92" t="s">
        <v>180</v>
      </c>
      <c r="C78" s="203">
        <v>9036149</v>
      </c>
      <c r="D78" s="204">
        <v>4577</v>
      </c>
      <c r="E78" s="203">
        <v>10509603</v>
      </c>
      <c r="F78" s="204">
        <v>5764</v>
      </c>
      <c r="G78" s="203">
        <v>6483569</v>
      </c>
      <c r="H78" s="204">
        <v>3587</v>
      </c>
      <c r="I78" s="203">
        <v>7914175</v>
      </c>
      <c r="J78" s="204">
        <v>4754</v>
      </c>
      <c r="K78" s="203">
        <v>6121910</v>
      </c>
      <c r="L78" s="204">
        <v>3394</v>
      </c>
      <c r="M78" s="203">
        <v>8539420</v>
      </c>
      <c r="N78" s="204">
        <v>4606</v>
      </c>
      <c r="O78" s="203">
        <v>11341649</v>
      </c>
      <c r="P78" s="204">
        <v>5753</v>
      </c>
      <c r="Q78" s="203">
        <v>20815697</v>
      </c>
      <c r="R78" s="204">
        <v>10869</v>
      </c>
      <c r="S78" s="203">
        <v>23701414</v>
      </c>
      <c r="T78" s="204">
        <v>12284</v>
      </c>
      <c r="U78" s="203">
        <v>26859134</v>
      </c>
      <c r="V78" s="204">
        <v>14336</v>
      </c>
      <c r="W78" s="203">
        <v>14676136</v>
      </c>
      <c r="X78" s="204">
        <v>7929</v>
      </c>
      <c r="Y78" s="203">
        <v>11416883</v>
      </c>
      <c r="Z78" s="204">
        <v>6653</v>
      </c>
    </row>
    <row r="79" spans="1:26" x14ac:dyDescent="0.2">
      <c r="A79" s="49"/>
      <c r="B79" s="92" t="s">
        <v>181</v>
      </c>
      <c r="C79" s="203">
        <v>6511778</v>
      </c>
      <c r="D79" s="204">
        <v>2910</v>
      </c>
      <c r="E79" s="203">
        <v>7312863</v>
      </c>
      <c r="F79" s="204">
        <v>3765</v>
      </c>
      <c r="G79" s="203">
        <v>5156915</v>
      </c>
      <c r="H79" s="204">
        <v>2518</v>
      </c>
      <c r="I79" s="203">
        <v>6057149</v>
      </c>
      <c r="J79" s="204">
        <v>3176</v>
      </c>
      <c r="K79" s="203">
        <v>4848508</v>
      </c>
      <c r="L79" s="204">
        <v>2311</v>
      </c>
      <c r="M79" s="203">
        <v>6575979</v>
      </c>
      <c r="N79" s="204">
        <v>3147</v>
      </c>
      <c r="O79" s="203">
        <v>8159975</v>
      </c>
      <c r="P79" s="204">
        <v>3750</v>
      </c>
      <c r="Q79" s="203">
        <v>15813788</v>
      </c>
      <c r="R79" s="204">
        <v>7464</v>
      </c>
      <c r="S79" s="203">
        <v>18262417</v>
      </c>
      <c r="T79" s="204">
        <v>8495</v>
      </c>
      <c r="U79" s="203">
        <v>20863509</v>
      </c>
      <c r="V79" s="204">
        <v>10133</v>
      </c>
      <c r="W79" s="203">
        <v>10795648</v>
      </c>
      <c r="X79" s="204">
        <v>5242</v>
      </c>
      <c r="Y79" s="203">
        <v>8337592</v>
      </c>
      <c r="Z79" s="204">
        <v>4378</v>
      </c>
    </row>
    <row r="80" spans="1:26" ht="13.5" thickBot="1" x14ac:dyDescent="0.25">
      <c r="A80" s="149"/>
      <c r="B80" s="93" t="s">
        <v>182</v>
      </c>
      <c r="C80" s="209">
        <v>38017989</v>
      </c>
      <c r="D80" s="209">
        <v>10213</v>
      </c>
      <c r="E80" s="209">
        <v>52312410</v>
      </c>
      <c r="F80" s="210">
        <v>13839</v>
      </c>
      <c r="G80" s="209">
        <v>38919512</v>
      </c>
      <c r="H80" s="210">
        <v>9819</v>
      </c>
      <c r="I80" s="209">
        <v>49305111</v>
      </c>
      <c r="J80" s="210">
        <v>13213</v>
      </c>
      <c r="K80" s="209">
        <v>32336762</v>
      </c>
      <c r="L80" s="210">
        <v>9120</v>
      </c>
      <c r="M80" s="209">
        <v>52119057</v>
      </c>
      <c r="N80" s="210">
        <v>12852</v>
      </c>
      <c r="O80" s="209">
        <v>47654677</v>
      </c>
      <c r="P80" s="210">
        <v>12588</v>
      </c>
      <c r="Q80" s="209">
        <v>91471864</v>
      </c>
      <c r="R80" s="210">
        <v>24884</v>
      </c>
      <c r="S80" s="209">
        <v>85917342</v>
      </c>
      <c r="T80" s="210">
        <v>25236</v>
      </c>
      <c r="U80" s="209">
        <v>125422272</v>
      </c>
      <c r="V80" s="210">
        <v>35493</v>
      </c>
      <c r="W80" s="209">
        <v>60920142</v>
      </c>
      <c r="X80" s="210">
        <v>18269</v>
      </c>
      <c r="Y80" s="209">
        <v>62327848</v>
      </c>
      <c r="Z80" s="210">
        <v>17321</v>
      </c>
    </row>
    <row r="81" spans="1:28" ht="13.5" thickBot="1" x14ac:dyDescent="0.25">
      <c r="A81" s="95"/>
      <c r="B81" s="96" t="s">
        <v>125</v>
      </c>
      <c r="C81" s="211">
        <f t="shared" ref="C81:Z81" si="0">SUM(C46:C80)</f>
        <v>590940349</v>
      </c>
      <c r="D81" s="211">
        <f t="shared" si="0"/>
        <v>1239240</v>
      </c>
      <c r="E81" s="211">
        <f t="shared" si="0"/>
        <v>593453352</v>
      </c>
      <c r="F81" s="211">
        <f t="shared" si="0"/>
        <v>1252953</v>
      </c>
      <c r="G81" s="211">
        <f t="shared" si="0"/>
        <v>512875704</v>
      </c>
      <c r="H81" s="211">
        <f t="shared" si="0"/>
        <v>1255883</v>
      </c>
      <c r="I81" s="211">
        <f t="shared" si="0"/>
        <v>509343770</v>
      </c>
      <c r="J81" s="211">
        <f t="shared" si="0"/>
        <v>1251086</v>
      </c>
      <c r="K81" s="211">
        <f t="shared" si="0"/>
        <v>480865776</v>
      </c>
      <c r="L81" s="211">
        <f t="shared" si="0"/>
        <v>1253826</v>
      </c>
      <c r="M81" s="211">
        <f t="shared" si="0"/>
        <v>531541672</v>
      </c>
      <c r="N81" s="211">
        <f t="shared" si="0"/>
        <v>1254555</v>
      </c>
      <c r="O81" s="211">
        <f t="shared" si="0"/>
        <v>597368086</v>
      </c>
      <c r="P81" s="211">
        <f t="shared" si="0"/>
        <v>1258235</v>
      </c>
      <c r="Q81" s="211">
        <f t="shared" si="0"/>
        <v>725022282</v>
      </c>
      <c r="R81" s="211">
        <f t="shared" si="0"/>
        <v>1260504</v>
      </c>
      <c r="S81" s="211">
        <f t="shared" si="0"/>
        <v>763058585</v>
      </c>
      <c r="T81" s="211">
        <f t="shared" si="0"/>
        <v>1271501</v>
      </c>
      <c r="U81" s="211">
        <f t="shared" si="0"/>
        <v>835911561</v>
      </c>
      <c r="V81" s="211">
        <f t="shared" si="0"/>
        <v>1270015</v>
      </c>
      <c r="W81" s="211">
        <f t="shared" si="0"/>
        <v>685247453</v>
      </c>
      <c r="X81" s="211">
        <f t="shared" si="0"/>
        <v>1297975</v>
      </c>
      <c r="Y81" s="211">
        <f t="shared" si="0"/>
        <v>623584539</v>
      </c>
      <c r="Z81" s="211">
        <f t="shared" si="0"/>
        <v>1303731</v>
      </c>
      <c r="AA81" s="212"/>
      <c r="AB81" s="212"/>
    </row>
    <row r="82" spans="1:28" s="39" customFormat="1" ht="16.5" thickBot="1" x14ac:dyDescent="0.25">
      <c r="A82" s="84">
        <v>2016</v>
      </c>
      <c r="B82" s="305" t="s">
        <v>88</v>
      </c>
      <c r="C82" s="306"/>
      <c r="D82" s="306"/>
      <c r="E82" s="306"/>
      <c r="F82" s="306"/>
      <c r="G82" s="306"/>
      <c r="H82" s="306"/>
      <c r="I82" s="306"/>
      <c r="J82" s="306"/>
      <c r="K82" s="306"/>
      <c r="L82" s="306"/>
      <c r="M82" s="306"/>
      <c r="N82" s="306"/>
      <c r="O82" s="306"/>
      <c r="P82" s="306"/>
      <c r="Q82" s="306"/>
      <c r="R82" s="306"/>
      <c r="S82" s="306"/>
      <c r="T82" s="306"/>
      <c r="U82" s="306"/>
      <c r="V82" s="306"/>
      <c r="W82" s="306"/>
      <c r="X82" s="306"/>
      <c r="Y82" s="306"/>
      <c r="Z82" s="307"/>
    </row>
    <row r="83" spans="1:28" ht="13.5" thickBot="1" x14ac:dyDescent="0.25">
      <c r="A83" s="85"/>
      <c r="B83" s="44"/>
      <c r="C83" s="302" t="s">
        <v>89</v>
      </c>
      <c r="D83" s="304"/>
      <c r="E83" s="302" t="s">
        <v>90</v>
      </c>
      <c r="F83" s="304"/>
      <c r="G83" s="302" t="s">
        <v>91</v>
      </c>
      <c r="H83" s="304"/>
      <c r="I83" s="302" t="s">
        <v>92</v>
      </c>
      <c r="J83" s="304"/>
      <c r="K83" s="302" t="s">
        <v>93</v>
      </c>
      <c r="L83" s="304"/>
      <c r="M83" s="302" t="s">
        <v>94</v>
      </c>
      <c r="N83" s="304"/>
      <c r="O83" s="302" t="s">
        <v>95</v>
      </c>
      <c r="P83" s="304"/>
      <c r="Q83" s="302" t="s">
        <v>96</v>
      </c>
      <c r="R83" s="304"/>
      <c r="S83" s="302" t="s">
        <v>97</v>
      </c>
      <c r="T83" s="304"/>
      <c r="U83" s="302" t="s">
        <v>98</v>
      </c>
      <c r="V83" s="304"/>
      <c r="W83" s="302" t="s">
        <v>99</v>
      </c>
      <c r="X83" s="304"/>
      <c r="Y83" s="302" t="s">
        <v>100</v>
      </c>
      <c r="Z83" s="303"/>
    </row>
    <row r="84" spans="1:28" s="82" customFormat="1" ht="26.25" thickBot="1" x14ac:dyDescent="0.25">
      <c r="A84" s="86" t="s">
        <v>101</v>
      </c>
      <c r="B84" s="87" t="s">
        <v>155</v>
      </c>
      <c r="C84" s="88" t="s">
        <v>102</v>
      </c>
      <c r="D84" s="89" t="s">
        <v>103</v>
      </c>
      <c r="E84" s="88" t="s">
        <v>102</v>
      </c>
      <c r="F84" s="89" t="s">
        <v>103</v>
      </c>
      <c r="G84" s="88" t="s">
        <v>102</v>
      </c>
      <c r="H84" s="89" t="s">
        <v>103</v>
      </c>
      <c r="I84" s="88" t="s">
        <v>102</v>
      </c>
      <c r="J84" s="89" t="s">
        <v>103</v>
      </c>
      <c r="K84" s="88" t="s">
        <v>102</v>
      </c>
      <c r="L84" s="89" t="s">
        <v>103</v>
      </c>
      <c r="M84" s="88" t="s">
        <v>102</v>
      </c>
      <c r="N84" s="89" t="s">
        <v>103</v>
      </c>
      <c r="O84" s="88" t="s">
        <v>102</v>
      </c>
      <c r="P84" s="89" t="s">
        <v>103</v>
      </c>
      <c r="Q84" s="88" t="s">
        <v>102</v>
      </c>
      <c r="R84" s="89" t="s">
        <v>103</v>
      </c>
      <c r="S84" s="88" t="s">
        <v>102</v>
      </c>
      <c r="T84" s="89" t="s">
        <v>103</v>
      </c>
      <c r="U84" s="88" t="s">
        <v>102</v>
      </c>
      <c r="V84" s="89" t="s">
        <v>103</v>
      </c>
      <c r="W84" s="88" t="s">
        <v>102</v>
      </c>
      <c r="X84" s="89" t="s">
        <v>103</v>
      </c>
      <c r="Y84" s="88" t="s">
        <v>102</v>
      </c>
      <c r="Z84" s="89" t="s">
        <v>103</v>
      </c>
    </row>
    <row r="85" spans="1:28" x14ac:dyDescent="0.2">
      <c r="A85" s="177"/>
      <c r="B85" s="90" t="s">
        <v>190</v>
      </c>
      <c r="C85" s="45"/>
      <c r="D85" s="46"/>
      <c r="E85" s="45"/>
      <c r="F85" s="46"/>
      <c r="G85" s="45"/>
      <c r="H85" s="46"/>
      <c r="I85" s="45"/>
      <c r="J85" s="46"/>
      <c r="K85" s="45"/>
      <c r="L85" s="46"/>
      <c r="M85" s="45"/>
      <c r="N85" s="46"/>
      <c r="O85" s="45"/>
      <c r="P85" s="46"/>
      <c r="Q85" s="45"/>
      <c r="R85" s="46"/>
      <c r="S85" s="45"/>
      <c r="T85" s="46"/>
      <c r="U85" s="45"/>
      <c r="V85" s="46"/>
      <c r="W85" s="45"/>
      <c r="X85" s="46"/>
      <c r="Y85" s="45"/>
      <c r="Z85" s="46"/>
    </row>
    <row r="86" spans="1:28" x14ac:dyDescent="0.2">
      <c r="A86" s="91"/>
      <c r="B86" s="92" t="s">
        <v>156</v>
      </c>
      <c r="C86" s="47"/>
      <c r="D86" s="48"/>
      <c r="E86" s="47"/>
      <c r="F86" s="48"/>
      <c r="G86" s="47"/>
      <c r="H86" s="48"/>
      <c r="I86" s="47"/>
      <c r="J86" s="48"/>
      <c r="K86" s="47"/>
      <c r="L86" s="48"/>
      <c r="M86" s="47"/>
      <c r="N86" s="48"/>
      <c r="O86" s="47"/>
      <c r="P86" s="48"/>
      <c r="Q86" s="47"/>
      <c r="R86" s="48"/>
      <c r="S86" s="47"/>
      <c r="T86" s="48"/>
      <c r="U86" s="47"/>
      <c r="V86" s="48"/>
      <c r="W86" s="47"/>
      <c r="X86" s="48"/>
      <c r="Y86" s="47"/>
      <c r="Z86" s="48"/>
    </row>
    <row r="87" spans="1:28" x14ac:dyDescent="0.2">
      <c r="A87" s="91"/>
      <c r="B87" s="92" t="s">
        <v>189</v>
      </c>
      <c r="C87" s="47"/>
      <c r="D87" s="48"/>
      <c r="E87" s="47"/>
      <c r="F87" s="48"/>
      <c r="G87" s="47"/>
      <c r="H87" s="48"/>
      <c r="I87" s="47"/>
      <c r="J87" s="48"/>
      <c r="K87" s="47"/>
      <c r="L87" s="48"/>
      <c r="M87" s="47"/>
      <c r="N87" s="48"/>
      <c r="O87" s="47"/>
      <c r="P87" s="48"/>
      <c r="Q87" s="47"/>
      <c r="R87" s="48"/>
      <c r="S87" s="47"/>
      <c r="T87" s="48"/>
      <c r="U87" s="47"/>
      <c r="V87" s="48"/>
      <c r="W87" s="47"/>
      <c r="X87" s="48"/>
      <c r="Y87" s="47"/>
      <c r="Z87" s="48"/>
    </row>
    <row r="88" spans="1:28" x14ac:dyDescent="0.2">
      <c r="A88" s="91"/>
      <c r="B88" s="92" t="s">
        <v>188</v>
      </c>
      <c r="C88" s="47"/>
      <c r="D88" s="48"/>
      <c r="E88" s="47"/>
      <c r="F88" s="48"/>
      <c r="G88" s="47"/>
      <c r="H88" s="48"/>
      <c r="I88" s="47"/>
      <c r="J88" s="48"/>
      <c r="K88" s="47"/>
      <c r="L88" s="48"/>
      <c r="M88" s="47"/>
      <c r="N88" s="48"/>
      <c r="O88" s="47"/>
      <c r="P88" s="48"/>
      <c r="Q88" s="47"/>
      <c r="R88" s="48"/>
      <c r="S88" s="47"/>
      <c r="T88" s="48"/>
      <c r="U88" s="47"/>
      <c r="V88" s="48"/>
      <c r="W88" s="47"/>
      <c r="X88" s="48"/>
      <c r="Y88" s="47"/>
      <c r="Z88" s="48"/>
    </row>
    <row r="89" spans="1:28" x14ac:dyDescent="0.2">
      <c r="A89" s="91"/>
      <c r="B89" s="92" t="s">
        <v>187</v>
      </c>
      <c r="C89" s="47"/>
      <c r="D89" s="48"/>
      <c r="E89" s="47"/>
      <c r="F89" s="48"/>
      <c r="G89" s="47"/>
      <c r="H89" s="48"/>
      <c r="I89" s="47"/>
      <c r="J89" s="48"/>
      <c r="K89" s="47"/>
      <c r="L89" s="48"/>
      <c r="M89" s="47"/>
      <c r="N89" s="48"/>
      <c r="O89" s="47"/>
      <c r="P89" s="48"/>
      <c r="Q89" s="47"/>
      <c r="R89" s="48"/>
      <c r="S89" s="47"/>
      <c r="T89" s="48"/>
      <c r="U89" s="47"/>
      <c r="V89" s="48"/>
      <c r="W89" s="47"/>
      <c r="X89" s="48"/>
      <c r="Y89" s="47"/>
      <c r="Z89" s="48"/>
    </row>
    <row r="90" spans="1:28" x14ac:dyDescent="0.2">
      <c r="A90" s="49"/>
      <c r="B90" s="92" t="s">
        <v>186</v>
      </c>
      <c r="C90" s="50"/>
      <c r="D90" s="51"/>
      <c r="E90" s="50"/>
      <c r="F90" s="51"/>
      <c r="G90" s="50"/>
      <c r="H90" s="51"/>
      <c r="I90" s="50"/>
      <c r="J90" s="51"/>
      <c r="K90" s="50"/>
      <c r="L90" s="51"/>
      <c r="M90" s="50"/>
      <c r="N90" s="51"/>
      <c r="O90" s="50"/>
      <c r="P90" s="51"/>
      <c r="Q90" s="50"/>
      <c r="R90" s="51"/>
      <c r="S90" s="50"/>
      <c r="T90" s="51"/>
      <c r="U90" s="50"/>
      <c r="V90" s="51"/>
      <c r="W90" s="50"/>
      <c r="X90" s="51"/>
      <c r="Y90" s="50"/>
      <c r="Z90" s="51"/>
    </row>
    <row r="91" spans="1:28" x14ac:dyDescent="0.2">
      <c r="A91" s="49"/>
      <c r="B91" s="92" t="s">
        <v>185</v>
      </c>
      <c r="C91" s="50"/>
      <c r="D91" s="51"/>
      <c r="E91" s="50"/>
      <c r="F91" s="51"/>
      <c r="G91" s="50"/>
      <c r="H91" s="51"/>
      <c r="I91" s="50"/>
      <c r="J91" s="51"/>
      <c r="K91" s="50"/>
      <c r="L91" s="51"/>
      <c r="M91" s="50"/>
      <c r="N91" s="51"/>
      <c r="O91" s="50"/>
      <c r="P91" s="51"/>
      <c r="Q91" s="50"/>
      <c r="R91" s="51"/>
      <c r="S91" s="50"/>
      <c r="T91" s="51"/>
      <c r="U91" s="50"/>
      <c r="V91" s="51"/>
      <c r="W91" s="50"/>
      <c r="X91" s="51"/>
      <c r="Y91" s="50"/>
      <c r="Z91" s="51"/>
    </row>
    <row r="92" spans="1:28" x14ac:dyDescent="0.2">
      <c r="A92" s="49"/>
      <c r="B92" s="92" t="s">
        <v>184</v>
      </c>
      <c r="C92" s="50"/>
      <c r="D92" s="51"/>
      <c r="E92" s="50"/>
      <c r="F92" s="51"/>
      <c r="G92" s="50"/>
      <c r="H92" s="51"/>
      <c r="I92" s="50"/>
      <c r="J92" s="51"/>
      <c r="K92" s="50"/>
      <c r="L92" s="51"/>
      <c r="M92" s="50"/>
      <c r="N92" s="51"/>
      <c r="O92" s="50"/>
      <c r="P92" s="51"/>
      <c r="Q92" s="50"/>
      <c r="R92" s="51"/>
      <c r="S92" s="50"/>
      <c r="T92" s="51"/>
      <c r="U92" s="50"/>
      <c r="V92" s="51"/>
      <c r="W92" s="50"/>
      <c r="X92" s="51"/>
      <c r="Y92" s="50"/>
      <c r="Z92" s="51"/>
    </row>
    <row r="93" spans="1:28" x14ac:dyDescent="0.2">
      <c r="A93" s="49"/>
      <c r="B93" s="92" t="s">
        <v>183</v>
      </c>
      <c r="C93" s="50"/>
      <c r="D93" s="51"/>
      <c r="E93" s="50"/>
      <c r="F93" s="51"/>
      <c r="G93" s="50"/>
      <c r="H93" s="51"/>
      <c r="I93" s="50"/>
      <c r="J93" s="51"/>
      <c r="K93" s="50"/>
      <c r="L93" s="51"/>
      <c r="M93" s="50"/>
      <c r="N93" s="51"/>
      <c r="O93" s="50"/>
      <c r="P93" s="51"/>
      <c r="Q93" s="50"/>
      <c r="R93" s="51"/>
      <c r="S93" s="50"/>
      <c r="T93" s="51"/>
      <c r="U93" s="50"/>
      <c r="V93" s="51"/>
      <c r="W93" s="50"/>
      <c r="X93" s="51"/>
      <c r="Y93" s="50"/>
      <c r="Z93" s="51"/>
    </row>
    <row r="94" spans="1:28" ht="13.5" thickBot="1" x14ac:dyDescent="0.25">
      <c r="A94" s="49"/>
      <c r="B94" s="93" t="s">
        <v>104</v>
      </c>
      <c r="C94" s="52"/>
      <c r="D94" s="53"/>
      <c r="E94" s="52"/>
      <c r="F94" s="53"/>
      <c r="G94" s="52"/>
      <c r="H94" s="53"/>
      <c r="I94" s="52"/>
      <c r="J94" s="53"/>
      <c r="K94" s="52"/>
      <c r="L94" s="53"/>
      <c r="M94" s="52"/>
      <c r="N94" s="53"/>
      <c r="O94" s="52"/>
      <c r="P94" s="53"/>
      <c r="Q94" s="52"/>
      <c r="R94" s="53"/>
      <c r="S94" s="52"/>
      <c r="T94" s="53"/>
      <c r="U94" s="52"/>
      <c r="V94" s="53"/>
      <c r="W94" s="52"/>
      <c r="X94" s="53"/>
      <c r="Y94" s="52"/>
      <c r="Z94" s="53"/>
    </row>
    <row r="95" spans="1:28" x14ac:dyDescent="0.2">
      <c r="A95" s="178"/>
      <c r="B95" s="94" t="s">
        <v>105</v>
      </c>
      <c r="C95" s="45"/>
      <c r="D95" s="46"/>
      <c r="E95" s="45"/>
      <c r="F95" s="46"/>
      <c r="G95" s="45"/>
      <c r="H95" s="46"/>
      <c r="I95" s="45"/>
      <c r="J95" s="46"/>
      <c r="K95" s="45"/>
      <c r="L95" s="46"/>
      <c r="M95" s="45"/>
      <c r="N95" s="46"/>
      <c r="O95" s="45"/>
      <c r="P95" s="46"/>
      <c r="Q95" s="45"/>
      <c r="R95" s="46"/>
      <c r="S95" s="45"/>
      <c r="T95" s="46"/>
      <c r="U95" s="45"/>
      <c r="V95" s="46"/>
      <c r="W95" s="45"/>
      <c r="X95" s="46"/>
      <c r="Y95" s="45"/>
      <c r="Z95" s="46"/>
    </row>
    <row r="96" spans="1:28" x14ac:dyDescent="0.2">
      <c r="A96" s="49"/>
      <c r="B96" s="92" t="s">
        <v>106</v>
      </c>
      <c r="C96" s="50"/>
      <c r="D96" s="51"/>
      <c r="E96" s="50"/>
      <c r="F96" s="51"/>
      <c r="G96" s="50"/>
      <c r="H96" s="51"/>
      <c r="I96" s="50"/>
      <c r="J96" s="51"/>
      <c r="K96" s="50"/>
      <c r="L96" s="51"/>
      <c r="M96" s="50"/>
      <c r="N96" s="51"/>
      <c r="O96" s="50"/>
      <c r="P96" s="51"/>
      <c r="Q96" s="50"/>
      <c r="R96" s="51"/>
      <c r="S96" s="50"/>
      <c r="T96" s="51"/>
      <c r="U96" s="50"/>
      <c r="V96" s="51"/>
      <c r="W96" s="50"/>
      <c r="X96" s="51"/>
      <c r="Y96" s="50"/>
      <c r="Z96" s="51"/>
    </row>
    <row r="97" spans="1:26" ht="13.5" thickBot="1" x14ac:dyDescent="0.25">
      <c r="A97" s="49"/>
      <c r="B97" s="93" t="s">
        <v>107</v>
      </c>
      <c r="C97" s="54"/>
      <c r="D97" s="55"/>
      <c r="E97" s="54"/>
      <c r="F97" s="55"/>
      <c r="G97" s="54"/>
      <c r="H97" s="55"/>
      <c r="I97" s="54"/>
      <c r="J97" s="55"/>
      <c r="K97" s="54"/>
      <c r="L97" s="55"/>
      <c r="M97" s="54"/>
      <c r="N97" s="55"/>
      <c r="O97" s="54"/>
      <c r="P97" s="55"/>
      <c r="Q97" s="54"/>
      <c r="R97" s="55"/>
      <c r="S97" s="54"/>
      <c r="T97" s="55"/>
      <c r="U97" s="54"/>
      <c r="V97" s="55"/>
      <c r="W97" s="54"/>
      <c r="X97" s="55"/>
      <c r="Y97" s="54"/>
      <c r="Z97" s="55"/>
    </row>
    <row r="98" spans="1:26" x14ac:dyDescent="0.2">
      <c r="A98" s="178"/>
      <c r="B98" s="94" t="s">
        <v>108</v>
      </c>
      <c r="C98" s="47"/>
      <c r="D98" s="48"/>
      <c r="E98" s="47"/>
      <c r="F98" s="48"/>
      <c r="G98" s="47"/>
      <c r="H98" s="48"/>
      <c r="I98" s="47"/>
      <c r="J98" s="48"/>
      <c r="K98" s="47"/>
      <c r="L98" s="48"/>
      <c r="M98" s="47"/>
      <c r="N98" s="48"/>
      <c r="O98" s="47"/>
      <c r="P98" s="48"/>
      <c r="Q98" s="47"/>
      <c r="R98" s="48"/>
      <c r="S98" s="47"/>
      <c r="T98" s="48"/>
      <c r="U98" s="47"/>
      <c r="V98" s="48"/>
      <c r="W98" s="47"/>
      <c r="X98" s="48"/>
      <c r="Y98" s="47"/>
      <c r="Z98" s="48"/>
    </row>
    <row r="99" spans="1:26" ht="12.75" customHeight="1" x14ac:dyDescent="0.2">
      <c r="A99" s="49"/>
      <c r="B99" s="92" t="s">
        <v>109</v>
      </c>
      <c r="C99" s="50"/>
      <c r="D99" s="51"/>
      <c r="E99" s="50"/>
      <c r="F99" s="51"/>
      <c r="G99" s="50"/>
      <c r="H99" s="51"/>
      <c r="I99" s="50"/>
      <c r="J99" s="51"/>
      <c r="K99" s="198" t="s">
        <v>278</v>
      </c>
      <c r="L99" s="51"/>
      <c r="M99" s="50"/>
      <c r="N99" s="51"/>
      <c r="O99" s="50"/>
      <c r="P99" s="51"/>
      <c r="Q99" s="50"/>
      <c r="R99" s="51"/>
      <c r="S99" s="50"/>
      <c r="T99" s="51"/>
      <c r="U99" s="50"/>
      <c r="V99" s="51"/>
      <c r="W99" s="50"/>
      <c r="X99" s="51"/>
      <c r="Y99" s="50"/>
      <c r="Z99" s="51"/>
    </row>
    <row r="100" spans="1:26" ht="12.75" customHeight="1" x14ac:dyDescent="0.2">
      <c r="A100" s="49"/>
      <c r="B100" s="92" t="s">
        <v>110</v>
      </c>
      <c r="C100" s="50"/>
      <c r="D100" s="51"/>
      <c r="E100" s="50"/>
      <c r="F100" s="51"/>
      <c r="G100" s="50"/>
      <c r="H100" s="51"/>
      <c r="I100" s="50"/>
      <c r="J100" s="51"/>
      <c r="K100" s="198" t="s">
        <v>279</v>
      </c>
      <c r="L100" s="51"/>
      <c r="M100" s="50"/>
      <c r="N100" s="51"/>
      <c r="O100" s="50"/>
      <c r="P100" s="51"/>
      <c r="Q100" s="50"/>
      <c r="R100" s="51"/>
      <c r="S100" s="50"/>
      <c r="T100" s="51"/>
      <c r="U100" s="50"/>
      <c r="V100" s="51"/>
      <c r="W100" s="50"/>
      <c r="X100" s="51"/>
      <c r="Y100" s="50"/>
      <c r="Z100" s="51"/>
    </row>
    <row r="101" spans="1:26" x14ac:dyDescent="0.2">
      <c r="A101" s="49"/>
      <c r="B101" s="92" t="s">
        <v>111</v>
      </c>
      <c r="C101" s="50"/>
      <c r="D101" s="51"/>
      <c r="E101" s="50"/>
      <c r="F101" s="51"/>
      <c r="G101" s="50"/>
      <c r="H101" s="51"/>
      <c r="I101" s="50"/>
      <c r="J101" s="51"/>
      <c r="K101" s="50"/>
      <c r="L101" s="51"/>
      <c r="M101" s="50"/>
      <c r="N101" s="51"/>
      <c r="O101" s="50"/>
      <c r="P101" s="51"/>
      <c r="Q101" s="50"/>
      <c r="R101" s="51"/>
      <c r="S101" s="50"/>
      <c r="T101" s="51"/>
      <c r="U101" s="50"/>
      <c r="V101" s="51"/>
      <c r="W101" s="50"/>
      <c r="X101" s="51"/>
      <c r="Y101" s="50"/>
      <c r="Z101" s="51"/>
    </row>
    <row r="102" spans="1:26" x14ac:dyDescent="0.2">
      <c r="A102" s="49"/>
      <c r="B102" s="92" t="s">
        <v>112</v>
      </c>
      <c r="C102" s="50"/>
      <c r="D102" s="51"/>
      <c r="E102" s="50"/>
      <c r="F102" s="51"/>
      <c r="G102" s="50"/>
      <c r="H102" s="51"/>
      <c r="I102" s="50"/>
      <c r="J102" s="51"/>
      <c r="K102" s="50"/>
      <c r="L102" s="51"/>
      <c r="M102" s="50"/>
      <c r="N102" s="51"/>
      <c r="O102" s="50"/>
      <c r="P102" s="51"/>
      <c r="Q102" s="50"/>
      <c r="R102" s="51"/>
      <c r="S102" s="50"/>
      <c r="T102" s="51"/>
      <c r="U102" s="50"/>
      <c r="V102" s="51"/>
      <c r="W102" s="50"/>
      <c r="X102" s="51"/>
      <c r="Y102" s="50"/>
      <c r="Z102" s="51"/>
    </row>
    <row r="103" spans="1:26" x14ac:dyDescent="0.2">
      <c r="A103" s="49"/>
      <c r="B103" s="92" t="s">
        <v>113</v>
      </c>
      <c r="C103" s="50"/>
      <c r="D103" s="51"/>
      <c r="E103" s="50"/>
      <c r="F103" s="51"/>
      <c r="G103" s="50"/>
      <c r="H103" s="51"/>
      <c r="I103" s="50"/>
      <c r="J103" s="51"/>
      <c r="K103" s="50"/>
      <c r="L103" s="51"/>
      <c r="M103" s="50"/>
      <c r="N103" s="51"/>
      <c r="O103" s="50"/>
      <c r="P103" s="51"/>
      <c r="Q103" s="50"/>
      <c r="R103" s="51"/>
      <c r="S103" s="50"/>
      <c r="T103" s="51"/>
      <c r="U103" s="50"/>
      <c r="V103" s="51"/>
      <c r="W103" s="50"/>
      <c r="X103" s="51"/>
      <c r="Y103" s="50"/>
      <c r="Z103" s="51"/>
    </row>
    <row r="104" spans="1:26" ht="13.5" thickBot="1" x14ac:dyDescent="0.25">
      <c r="A104" s="49"/>
      <c r="B104" s="93" t="s">
        <v>114</v>
      </c>
      <c r="C104" s="52"/>
      <c r="D104" s="53"/>
      <c r="E104" s="52"/>
      <c r="F104" s="53"/>
      <c r="G104" s="52"/>
      <c r="H104" s="53"/>
      <c r="I104" s="52"/>
      <c r="J104" s="53"/>
      <c r="K104" s="52"/>
      <c r="L104" s="53"/>
      <c r="M104" s="52"/>
      <c r="N104" s="53"/>
      <c r="O104" s="52"/>
      <c r="P104" s="53"/>
      <c r="Q104" s="52"/>
      <c r="R104" s="53"/>
      <c r="S104" s="52"/>
      <c r="T104" s="53"/>
      <c r="U104" s="52"/>
      <c r="V104" s="53"/>
      <c r="W104" s="52"/>
      <c r="X104" s="53"/>
      <c r="Y104" s="52"/>
      <c r="Z104" s="53"/>
    </row>
    <row r="105" spans="1:26" x14ac:dyDescent="0.2">
      <c r="A105" s="178"/>
      <c r="B105" s="94" t="s">
        <v>115</v>
      </c>
      <c r="C105" s="45"/>
      <c r="D105" s="46"/>
      <c r="E105" s="45"/>
      <c r="F105" s="46"/>
      <c r="G105" s="45"/>
      <c r="H105" s="46"/>
      <c r="I105" s="45"/>
      <c r="J105" s="46"/>
      <c r="K105" s="45"/>
      <c r="L105" s="46"/>
      <c r="M105" s="45"/>
      <c r="N105" s="46"/>
      <c r="O105" s="45"/>
      <c r="P105" s="46"/>
      <c r="Q105" s="45"/>
      <c r="R105" s="46"/>
      <c r="S105" s="45"/>
      <c r="T105" s="46"/>
      <c r="U105" s="45"/>
      <c r="V105" s="46"/>
      <c r="W105" s="45"/>
      <c r="X105" s="46"/>
      <c r="Y105" s="45"/>
      <c r="Z105" s="46"/>
    </row>
    <row r="106" spans="1:26" x14ac:dyDescent="0.2">
      <c r="A106" s="49"/>
      <c r="B106" s="92" t="s">
        <v>116</v>
      </c>
      <c r="C106" s="50"/>
      <c r="D106" s="51"/>
      <c r="E106" s="50"/>
      <c r="F106" s="51"/>
      <c r="G106" s="50"/>
      <c r="H106" s="51"/>
      <c r="I106" s="50"/>
      <c r="J106" s="51"/>
      <c r="K106" s="50"/>
      <c r="L106" s="51"/>
      <c r="M106" s="50"/>
      <c r="N106" s="51"/>
      <c r="O106" s="50"/>
      <c r="P106" s="51"/>
      <c r="Q106" s="50"/>
      <c r="R106" s="51"/>
      <c r="S106" s="50"/>
      <c r="T106" s="51"/>
      <c r="U106" s="50"/>
      <c r="V106" s="51"/>
      <c r="W106" s="50"/>
      <c r="X106" s="51"/>
      <c r="Y106" s="50"/>
      <c r="Z106" s="51"/>
    </row>
    <row r="107" spans="1:26" x14ac:dyDescent="0.2">
      <c r="A107" s="49"/>
      <c r="B107" s="92" t="s">
        <v>117</v>
      </c>
      <c r="C107" s="50"/>
      <c r="D107" s="51"/>
      <c r="E107" s="50"/>
      <c r="F107" s="51"/>
      <c r="G107" s="50"/>
      <c r="H107" s="51"/>
      <c r="I107" s="50"/>
      <c r="J107" s="51"/>
      <c r="K107" s="50"/>
      <c r="L107" s="51"/>
      <c r="M107" s="50"/>
      <c r="N107" s="51"/>
      <c r="O107" s="50"/>
      <c r="P107" s="51"/>
      <c r="Q107" s="50"/>
      <c r="R107" s="51"/>
      <c r="S107" s="50"/>
      <c r="T107" s="51"/>
      <c r="U107" s="50"/>
      <c r="V107" s="51"/>
      <c r="W107" s="50"/>
      <c r="X107" s="51"/>
      <c r="Y107" s="50"/>
      <c r="Z107" s="51"/>
    </row>
    <row r="108" spans="1:26" x14ac:dyDescent="0.2">
      <c r="A108" s="49"/>
      <c r="B108" s="92" t="s">
        <v>118</v>
      </c>
      <c r="C108" s="50"/>
      <c r="D108" s="51"/>
      <c r="E108" s="50"/>
      <c r="F108" s="51"/>
      <c r="G108" s="50"/>
      <c r="H108" s="51"/>
      <c r="I108" s="50"/>
      <c r="J108" s="51"/>
      <c r="K108" s="50"/>
      <c r="L108" s="51"/>
      <c r="M108" s="50"/>
      <c r="N108" s="51"/>
      <c r="O108" s="50"/>
      <c r="P108" s="51"/>
      <c r="Q108" s="50"/>
      <c r="R108" s="51"/>
      <c r="S108" s="50"/>
      <c r="T108" s="51"/>
      <c r="U108" s="50"/>
      <c r="V108" s="51"/>
      <c r="W108" s="50"/>
      <c r="X108" s="51"/>
      <c r="Y108" s="50"/>
      <c r="Z108" s="51"/>
    </row>
    <row r="109" spans="1:26" x14ac:dyDescent="0.2">
      <c r="A109" s="49"/>
      <c r="B109" s="92" t="s">
        <v>119</v>
      </c>
      <c r="C109" s="50"/>
      <c r="D109" s="51"/>
      <c r="E109" s="50"/>
      <c r="F109" s="51"/>
      <c r="G109" s="50"/>
      <c r="H109" s="51"/>
      <c r="I109" s="50"/>
      <c r="J109" s="51"/>
      <c r="K109" s="50"/>
      <c r="L109" s="51"/>
      <c r="M109" s="50"/>
      <c r="N109" s="51"/>
      <c r="O109" s="50"/>
      <c r="P109" s="51"/>
      <c r="Q109" s="50"/>
      <c r="R109" s="51"/>
      <c r="S109" s="50"/>
      <c r="T109" s="51"/>
      <c r="U109" s="50"/>
      <c r="V109" s="51"/>
      <c r="W109" s="50"/>
      <c r="X109" s="51"/>
      <c r="Y109" s="50"/>
      <c r="Z109" s="51"/>
    </row>
    <row r="110" spans="1:26" x14ac:dyDescent="0.2">
      <c r="A110" s="49"/>
      <c r="B110" s="92" t="s">
        <v>120</v>
      </c>
      <c r="C110" s="50"/>
      <c r="D110" s="51"/>
      <c r="E110" s="50"/>
      <c r="F110" s="51"/>
      <c r="G110" s="50"/>
      <c r="H110" s="51"/>
      <c r="I110" s="50"/>
      <c r="J110" s="51"/>
      <c r="K110" s="50"/>
      <c r="L110" s="51"/>
      <c r="M110" s="50"/>
      <c r="N110" s="51"/>
      <c r="O110" s="50"/>
      <c r="P110" s="51"/>
      <c r="Q110" s="50"/>
      <c r="R110" s="51"/>
      <c r="S110" s="50"/>
      <c r="T110" s="51"/>
      <c r="U110" s="50"/>
      <c r="V110" s="51"/>
      <c r="W110" s="50"/>
      <c r="X110" s="51"/>
      <c r="Y110" s="50"/>
      <c r="Z110" s="51"/>
    </row>
    <row r="111" spans="1:26" x14ac:dyDescent="0.2">
      <c r="A111" s="49"/>
      <c r="B111" s="92" t="s">
        <v>121</v>
      </c>
      <c r="C111" s="50"/>
      <c r="D111" s="51"/>
      <c r="E111" s="50"/>
      <c r="F111" s="51"/>
      <c r="G111" s="50"/>
      <c r="H111" s="51"/>
      <c r="I111" s="50"/>
      <c r="J111" s="51"/>
      <c r="K111" s="50"/>
      <c r="L111" s="51"/>
      <c r="M111" s="50"/>
      <c r="N111" s="51"/>
      <c r="O111" s="50"/>
      <c r="P111" s="51"/>
      <c r="Q111" s="50"/>
      <c r="R111" s="51"/>
      <c r="S111" s="50"/>
      <c r="T111" s="51"/>
      <c r="U111" s="50"/>
      <c r="V111" s="51"/>
      <c r="W111" s="50"/>
      <c r="X111" s="51"/>
      <c r="Y111" s="50"/>
      <c r="Z111" s="51"/>
    </row>
    <row r="112" spans="1:26" x14ac:dyDescent="0.2">
      <c r="A112" s="49"/>
      <c r="B112" s="92" t="s">
        <v>122</v>
      </c>
      <c r="C112" s="50"/>
      <c r="D112" s="51"/>
      <c r="E112" s="50"/>
      <c r="F112" s="51"/>
      <c r="G112" s="50"/>
      <c r="H112" s="51"/>
      <c r="I112" s="50"/>
      <c r="J112" s="51"/>
      <c r="K112" s="50"/>
      <c r="L112" s="51"/>
      <c r="M112" s="50"/>
      <c r="N112" s="51"/>
      <c r="O112" s="50"/>
      <c r="P112" s="51"/>
      <c r="Q112" s="50"/>
      <c r="R112" s="51"/>
      <c r="S112" s="50"/>
      <c r="T112" s="51"/>
      <c r="U112" s="50"/>
      <c r="V112" s="51"/>
      <c r="W112" s="50"/>
      <c r="X112" s="51"/>
      <c r="Y112" s="50"/>
      <c r="Z112" s="51"/>
    </row>
    <row r="113" spans="1:26" x14ac:dyDescent="0.2">
      <c r="A113" s="49"/>
      <c r="B113" s="92" t="s">
        <v>123</v>
      </c>
      <c r="C113" s="50"/>
      <c r="D113" s="51"/>
      <c r="E113" s="50"/>
      <c r="F113" s="51"/>
      <c r="G113" s="50"/>
      <c r="H113" s="51"/>
      <c r="I113" s="50"/>
      <c r="J113" s="51"/>
      <c r="K113" s="50"/>
      <c r="L113" s="51"/>
      <c r="M113" s="50"/>
      <c r="N113" s="51"/>
      <c r="O113" s="50"/>
      <c r="P113" s="51"/>
      <c r="Q113" s="50"/>
      <c r="R113" s="51"/>
      <c r="S113" s="50"/>
      <c r="T113" s="51"/>
      <c r="U113" s="50"/>
      <c r="V113" s="51"/>
      <c r="W113" s="50"/>
      <c r="X113" s="51"/>
      <c r="Y113" s="50"/>
      <c r="Z113" s="51"/>
    </row>
    <row r="114" spans="1:26" ht="13.5" thickBot="1" x14ac:dyDescent="0.25">
      <c r="A114" s="49"/>
      <c r="B114" s="93" t="s">
        <v>124</v>
      </c>
      <c r="C114" s="54"/>
      <c r="D114" s="55"/>
      <c r="E114" s="54"/>
      <c r="F114" s="55"/>
      <c r="G114" s="54"/>
      <c r="H114" s="55"/>
      <c r="I114" s="54"/>
      <c r="J114" s="55"/>
      <c r="K114" s="54"/>
      <c r="L114" s="55"/>
      <c r="M114" s="54"/>
      <c r="N114" s="55"/>
      <c r="O114" s="54"/>
      <c r="P114" s="55"/>
      <c r="Q114" s="54"/>
      <c r="R114" s="55"/>
      <c r="S114" s="54"/>
      <c r="T114" s="55"/>
      <c r="U114" s="54"/>
      <c r="V114" s="55"/>
      <c r="W114" s="54"/>
      <c r="X114" s="55"/>
      <c r="Y114" s="54"/>
      <c r="Z114" s="55"/>
    </row>
    <row r="115" spans="1:26" x14ac:dyDescent="0.2">
      <c r="A115" s="178"/>
      <c r="B115" s="92" t="s">
        <v>178</v>
      </c>
      <c r="C115" s="50"/>
      <c r="D115" s="51"/>
      <c r="E115" s="50"/>
      <c r="F115" s="51"/>
      <c r="G115" s="50"/>
      <c r="H115" s="51"/>
      <c r="I115" s="50"/>
      <c r="J115" s="51"/>
      <c r="K115" s="50"/>
      <c r="L115" s="51"/>
      <c r="M115" s="50"/>
      <c r="N115" s="51"/>
      <c r="O115" s="50"/>
      <c r="P115" s="51"/>
      <c r="Q115" s="50"/>
      <c r="R115" s="51"/>
      <c r="S115" s="50"/>
      <c r="T115" s="51"/>
      <c r="U115" s="50"/>
      <c r="V115" s="51"/>
      <c r="W115" s="50"/>
      <c r="X115" s="51"/>
      <c r="Y115" s="50"/>
      <c r="Z115" s="51"/>
    </row>
    <row r="116" spans="1:26" x14ac:dyDescent="0.2">
      <c r="A116" s="49"/>
      <c r="B116" s="92" t="s">
        <v>179</v>
      </c>
      <c r="C116" s="50"/>
      <c r="D116" s="51"/>
      <c r="E116" s="50"/>
      <c r="F116" s="51"/>
      <c r="G116" s="50"/>
      <c r="H116" s="51"/>
      <c r="I116" s="50"/>
      <c r="J116" s="51"/>
      <c r="K116" s="50"/>
      <c r="L116" s="51"/>
      <c r="M116" s="50"/>
      <c r="N116" s="51"/>
      <c r="O116" s="50"/>
      <c r="P116" s="51"/>
      <c r="Q116" s="50"/>
      <c r="R116" s="51"/>
      <c r="S116" s="50"/>
      <c r="T116" s="51"/>
      <c r="U116" s="50"/>
      <c r="V116" s="51"/>
      <c r="W116" s="50"/>
      <c r="X116" s="51"/>
      <c r="Y116" s="50"/>
      <c r="Z116" s="51"/>
    </row>
    <row r="117" spans="1:26" x14ac:dyDescent="0.2">
      <c r="A117" s="49"/>
      <c r="B117" s="92" t="s">
        <v>180</v>
      </c>
      <c r="C117" s="50"/>
      <c r="D117" s="51"/>
      <c r="E117" s="50"/>
      <c r="F117" s="51"/>
      <c r="G117" s="50"/>
      <c r="H117" s="51"/>
      <c r="I117" s="50"/>
      <c r="J117" s="51"/>
      <c r="K117" s="50"/>
      <c r="L117" s="51"/>
      <c r="M117" s="50"/>
      <c r="N117" s="51"/>
      <c r="O117" s="50"/>
      <c r="P117" s="51"/>
      <c r="Q117" s="50"/>
      <c r="R117" s="51"/>
      <c r="S117" s="50"/>
      <c r="T117" s="51"/>
      <c r="U117" s="50"/>
      <c r="V117" s="51"/>
      <c r="W117" s="50"/>
      <c r="X117" s="51"/>
      <c r="Y117" s="50"/>
      <c r="Z117" s="51"/>
    </row>
    <row r="118" spans="1:26" x14ac:dyDescent="0.2">
      <c r="A118" s="49"/>
      <c r="B118" s="92" t="s">
        <v>181</v>
      </c>
      <c r="C118" s="50"/>
      <c r="D118" s="51"/>
      <c r="E118" s="50"/>
      <c r="F118" s="51"/>
      <c r="G118" s="50"/>
      <c r="H118" s="51"/>
      <c r="I118" s="50"/>
      <c r="J118" s="51"/>
      <c r="K118" s="50"/>
      <c r="L118" s="51"/>
      <c r="M118" s="50"/>
      <c r="N118" s="51"/>
      <c r="O118" s="50"/>
      <c r="P118" s="51"/>
      <c r="Q118" s="50"/>
      <c r="R118" s="51"/>
      <c r="S118" s="50"/>
      <c r="T118" s="51"/>
      <c r="U118" s="50"/>
      <c r="V118" s="51"/>
      <c r="W118" s="50"/>
      <c r="X118" s="51"/>
      <c r="Y118" s="50"/>
      <c r="Z118" s="51"/>
    </row>
    <row r="119" spans="1:26" ht="13.5" thickBot="1" x14ac:dyDescent="0.25">
      <c r="A119" s="149"/>
      <c r="B119" s="93" t="s">
        <v>182</v>
      </c>
      <c r="C119" s="56"/>
      <c r="D119" s="57"/>
      <c r="E119" s="56"/>
      <c r="F119" s="57"/>
      <c r="G119" s="56"/>
      <c r="H119" s="57"/>
      <c r="I119" s="56"/>
      <c r="J119" s="57"/>
      <c r="K119" s="56"/>
      <c r="L119" s="57"/>
      <c r="M119" s="56"/>
      <c r="N119" s="57"/>
      <c r="O119" s="56"/>
      <c r="P119" s="57"/>
      <c r="Q119" s="56"/>
      <c r="R119" s="57"/>
      <c r="S119" s="56"/>
      <c r="T119" s="57"/>
      <c r="U119" s="56"/>
      <c r="V119" s="57"/>
      <c r="W119" s="56"/>
      <c r="X119" s="57"/>
      <c r="Y119" s="56"/>
      <c r="Z119" s="57"/>
    </row>
    <row r="120" spans="1:26" ht="13.5" thickBot="1" x14ac:dyDescent="0.25">
      <c r="A120" s="91"/>
      <c r="B120" s="96" t="s">
        <v>125</v>
      </c>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s="104" customFormat="1" ht="13.5" thickBot="1" x14ac:dyDescent="0.25">
      <c r="A121" s="100"/>
      <c r="B121" s="101"/>
      <c r="C121" s="102"/>
      <c r="D121" s="103"/>
      <c r="E121" s="102"/>
      <c r="F121" s="103"/>
      <c r="G121" s="102"/>
      <c r="H121" s="103"/>
      <c r="I121" s="102"/>
      <c r="J121" s="103"/>
      <c r="K121" s="102"/>
      <c r="L121" s="103"/>
      <c r="M121" s="102"/>
      <c r="N121" s="103"/>
      <c r="O121" s="102"/>
      <c r="P121" s="103"/>
      <c r="Q121" s="102"/>
      <c r="R121" s="103"/>
      <c r="S121" s="102"/>
      <c r="T121" s="103"/>
      <c r="U121" s="102"/>
      <c r="V121" s="103"/>
      <c r="W121" s="102"/>
      <c r="X121" s="103"/>
      <c r="Y121" s="102"/>
      <c r="Z121" s="103"/>
    </row>
    <row r="122" spans="1:26" s="39" customFormat="1" ht="16.5" thickBot="1" x14ac:dyDescent="0.25">
      <c r="A122" s="84">
        <v>2016</v>
      </c>
      <c r="B122" s="305" t="s">
        <v>126</v>
      </c>
      <c r="C122" s="306"/>
      <c r="D122" s="306"/>
      <c r="E122" s="306"/>
      <c r="F122" s="306"/>
      <c r="G122" s="306"/>
      <c r="H122" s="306"/>
      <c r="I122" s="306"/>
      <c r="J122" s="306"/>
      <c r="K122" s="306"/>
      <c r="L122" s="306"/>
      <c r="M122" s="306"/>
      <c r="N122" s="306"/>
      <c r="O122" s="306"/>
      <c r="P122" s="306"/>
      <c r="Q122" s="306"/>
      <c r="R122" s="306"/>
      <c r="S122" s="306"/>
      <c r="T122" s="306"/>
      <c r="U122" s="306"/>
      <c r="V122" s="306"/>
      <c r="W122" s="306"/>
      <c r="X122" s="306"/>
      <c r="Y122" s="306"/>
      <c r="Z122" s="307"/>
    </row>
    <row r="123" spans="1:26" ht="13.5" thickBot="1" x14ac:dyDescent="0.25">
      <c r="A123" s="85"/>
      <c r="B123" s="105"/>
      <c r="C123" s="302" t="s">
        <v>89</v>
      </c>
      <c r="D123" s="304"/>
      <c r="E123" s="302" t="s">
        <v>90</v>
      </c>
      <c r="F123" s="304"/>
      <c r="G123" s="302" t="s">
        <v>91</v>
      </c>
      <c r="H123" s="304"/>
      <c r="I123" s="302" t="s">
        <v>92</v>
      </c>
      <c r="J123" s="304"/>
      <c r="K123" s="302" t="s">
        <v>93</v>
      </c>
      <c r="L123" s="304"/>
      <c r="M123" s="302" t="s">
        <v>94</v>
      </c>
      <c r="N123" s="304"/>
      <c r="O123" s="302" t="s">
        <v>95</v>
      </c>
      <c r="P123" s="304"/>
      <c r="Q123" s="302" t="s">
        <v>96</v>
      </c>
      <c r="R123" s="304"/>
      <c r="S123" s="302" t="s">
        <v>97</v>
      </c>
      <c r="T123" s="304"/>
      <c r="U123" s="302" t="s">
        <v>98</v>
      </c>
      <c r="V123" s="304"/>
      <c r="W123" s="302" t="s">
        <v>99</v>
      </c>
      <c r="X123" s="304"/>
      <c r="Y123" s="302" t="s">
        <v>100</v>
      </c>
      <c r="Z123" s="303"/>
    </row>
    <row r="124" spans="1:26" s="83" customFormat="1" ht="26.25" thickBot="1" x14ac:dyDescent="0.25">
      <c r="A124" s="97" t="s">
        <v>101</v>
      </c>
      <c r="B124" s="106" t="s">
        <v>155</v>
      </c>
      <c r="C124" s="98" t="s">
        <v>102</v>
      </c>
      <c r="D124" s="99" t="s">
        <v>103</v>
      </c>
      <c r="E124" s="98" t="s">
        <v>102</v>
      </c>
      <c r="F124" s="99" t="s">
        <v>103</v>
      </c>
      <c r="G124" s="98" t="s">
        <v>102</v>
      </c>
      <c r="H124" s="99" t="s">
        <v>103</v>
      </c>
      <c r="I124" s="98" t="s">
        <v>102</v>
      </c>
      <c r="J124" s="99" t="s">
        <v>103</v>
      </c>
      <c r="K124" s="98" t="s">
        <v>102</v>
      </c>
      <c r="L124" s="99" t="s">
        <v>103</v>
      </c>
      <c r="M124" s="98" t="s">
        <v>102</v>
      </c>
      <c r="N124" s="99" t="s">
        <v>103</v>
      </c>
      <c r="O124" s="98" t="s">
        <v>102</v>
      </c>
      <c r="P124" s="99" t="s">
        <v>103</v>
      </c>
      <c r="Q124" s="98" t="s">
        <v>102</v>
      </c>
      <c r="R124" s="99" t="s">
        <v>103</v>
      </c>
      <c r="S124" s="98" t="s">
        <v>102</v>
      </c>
      <c r="T124" s="99" t="s">
        <v>103</v>
      </c>
      <c r="U124" s="98" t="s">
        <v>102</v>
      </c>
      <c r="V124" s="99" t="s">
        <v>103</v>
      </c>
      <c r="W124" s="98" t="s">
        <v>102</v>
      </c>
      <c r="X124" s="99" t="s">
        <v>103</v>
      </c>
      <c r="Y124" s="98" t="s">
        <v>102</v>
      </c>
      <c r="Z124" s="99" t="s">
        <v>103</v>
      </c>
    </row>
    <row r="125" spans="1:26" x14ac:dyDescent="0.2">
      <c r="A125" s="177"/>
      <c r="B125" s="90" t="s">
        <v>190</v>
      </c>
      <c r="C125" s="199">
        <v>543052</v>
      </c>
      <c r="D125" s="200">
        <v>23663</v>
      </c>
      <c r="E125" s="199">
        <v>476922</v>
      </c>
      <c r="F125" s="200">
        <v>22438</v>
      </c>
      <c r="G125" s="199">
        <v>550482</v>
      </c>
      <c r="H125" s="200">
        <v>28306</v>
      </c>
      <c r="I125" s="199">
        <v>511949</v>
      </c>
      <c r="J125" s="200">
        <v>31535</v>
      </c>
      <c r="K125" s="199">
        <v>537755</v>
      </c>
      <c r="L125" s="200">
        <v>34704</v>
      </c>
      <c r="M125" s="199">
        <v>495690</v>
      </c>
      <c r="N125" s="200">
        <v>33285</v>
      </c>
      <c r="O125" s="199">
        <v>466375</v>
      </c>
      <c r="P125" s="200">
        <v>28214</v>
      </c>
      <c r="Q125" s="199">
        <v>339115</v>
      </c>
      <c r="R125" s="200">
        <v>22148</v>
      </c>
      <c r="S125" s="199">
        <v>341262</v>
      </c>
      <c r="T125" s="200">
        <v>22349</v>
      </c>
      <c r="U125" s="199">
        <v>356521</v>
      </c>
      <c r="V125" s="200">
        <v>22287</v>
      </c>
      <c r="W125" s="199">
        <v>437876</v>
      </c>
      <c r="X125" s="200">
        <v>25515</v>
      </c>
      <c r="Y125" s="199">
        <v>478417</v>
      </c>
      <c r="Z125" s="200">
        <v>25659</v>
      </c>
    </row>
    <row r="126" spans="1:26" x14ac:dyDescent="0.2">
      <c r="A126" s="91"/>
      <c r="B126" s="92" t="s">
        <v>156</v>
      </c>
      <c r="C126" s="201">
        <v>3981061</v>
      </c>
      <c r="D126" s="202">
        <v>47583</v>
      </c>
      <c r="E126" s="201">
        <v>3464024</v>
      </c>
      <c r="F126" s="202">
        <v>43537</v>
      </c>
      <c r="G126" s="201">
        <v>4314071</v>
      </c>
      <c r="H126" s="202">
        <v>55586</v>
      </c>
      <c r="I126" s="201">
        <v>4235554</v>
      </c>
      <c r="J126" s="202">
        <v>56191</v>
      </c>
      <c r="K126" s="201">
        <v>4966038</v>
      </c>
      <c r="L126" s="202">
        <v>64342</v>
      </c>
      <c r="M126" s="201">
        <v>4240998</v>
      </c>
      <c r="N126" s="202">
        <v>54460</v>
      </c>
      <c r="O126" s="201">
        <v>3715825</v>
      </c>
      <c r="P126" s="202">
        <v>45388</v>
      </c>
      <c r="Q126" s="201">
        <v>2321092</v>
      </c>
      <c r="R126" s="202">
        <v>29564</v>
      </c>
      <c r="S126" s="201">
        <v>2527715</v>
      </c>
      <c r="T126" s="202">
        <v>33298</v>
      </c>
      <c r="U126" s="201">
        <v>2575811</v>
      </c>
      <c r="V126" s="202">
        <v>33747</v>
      </c>
      <c r="W126" s="201">
        <v>3512834</v>
      </c>
      <c r="X126" s="202">
        <v>44967</v>
      </c>
      <c r="Y126" s="201">
        <v>3582162</v>
      </c>
      <c r="Z126" s="202">
        <v>46114</v>
      </c>
    </row>
    <row r="127" spans="1:26" x14ac:dyDescent="0.2">
      <c r="A127" s="91"/>
      <c r="B127" s="92" t="s">
        <v>189</v>
      </c>
      <c r="C127" s="201">
        <v>11205371</v>
      </c>
      <c r="D127" s="202">
        <v>84531</v>
      </c>
      <c r="E127" s="201">
        <v>10066217</v>
      </c>
      <c r="F127" s="202">
        <v>80915</v>
      </c>
      <c r="G127" s="201">
        <v>12658865</v>
      </c>
      <c r="H127" s="202">
        <v>104261</v>
      </c>
      <c r="I127" s="201">
        <v>12971433</v>
      </c>
      <c r="J127" s="202">
        <v>110871</v>
      </c>
      <c r="K127" s="201">
        <v>14689306</v>
      </c>
      <c r="L127" s="202">
        <v>121805</v>
      </c>
      <c r="M127" s="201">
        <v>12957214</v>
      </c>
      <c r="N127" s="202">
        <v>107556</v>
      </c>
      <c r="O127" s="201">
        <v>11253721</v>
      </c>
      <c r="P127" s="202">
        <v>88166</v>
      </c>
      <c r="Q127" s="201">
        <v>7014382</v>
      </c>
      <c r="R127" s="202">
        <v>59492</v>
      </c>
      <c r="S127" s="201">
        <v>8050989</v>
      </c>
      <c r="T127" s="202">
        <v>66580</v>
      </c>
      <c r="U127" s="201">
        <v>8395533</v>
      </c>
      <c r="V127" s="202">
        <v>70331</v>
      </c>
      <c r="W127" s="201">
        <v>11232434</v>
      </c>
      <c r="X127" s="202">
        <v>91028</v>
      </c>
      <c r="Y127" s="201">
        <v>11226071</v>
      </c>
      <c r="Z127" s="202">
        <v>91542</v>
      </c>
    </row>
    <row r="128" spans="1:26" x14ac:dyDescent="0.2">
      <c r="A128" s="91"/>
      <c r="B128" s="92" t="s">
        <v>188</v>
      </c>
      <c r="C128" s="201">
        <v>19081248</v>
      </c>
      <c r="D128" s="202">
        <v>104579</v>
      </c>
      <c r="E128" s="201">
        <v>17618207</v>
      </c>
      <c r="F128" s="202">
        <v>103487</v>
      </c>
      <c r="G128" s="201">
        <v>21581749</v>
      </c>
      <c r="H128" s="202">
        <v>129631</v>
      </c>
      <c r="I128" s="201">
        <v>22081088</v>
      </c>
      <c r="J128" s="202">
        <v>138620</v>
      </c>
      <c r="K128" s="201">
        <v>23972146</v>
      </c>
      <c r="L128" s="202">
        <v>145643</v>
      </c>
      <c r="M128" s="201">
        <v>22281243</v>
      </c>
      <c r="N128" s="202">
        <v>136608</v>
      </c>
      <c r="O128" s="201">
        <v>19539765</v>
      </c>
      <c r="P128" s="202">
        <v>112830</v>
      </c>
      <c r="Q128" s="201">
        <v>12645588</v>
      </c>
      <c r="R128" s="202">
        <v>79727</v>
      </c>
      <c r="S128" s="201">
        <v>14441947</v>
      </c>
      <c r="T128" s="202">
        <v>86927</v>
      </c>
      <c r="U128" s="201">
        <v>15264316</v>
      </c>
      <c r="V128" s="202">
        <v>94390</v>
      </c>
      <c r="W128" s="201">
        <v>19647600</v>
      </c>
      <c r="X128" s="202">
        <v>116789</v>
      </c>
      <c r="Y128" s="201">
        <v>20136200</v>
      </c>
      <c r="Z128" s="202">
        <v>120330</v>
      </c>
    </row>
    <row r="129" spans="1:26" x14ac:dyDescent="0.2">
      <c r="A129" s="91"/>
      <c r="B129" s="92" t="s">
        <v>187</v>
      </c>
      <c r="C129" s="201">
        <v>25885880</v>
      </c>
      <c r="D129" s="202">
        <v>111450</v>
      </c>
      <c r="E129" s="201">
        <v>23872418</v>
      </c>
      <c r="F129" s="202">
        <v>110213</v>
      </c>
      <c r="G129" s="201">
        <v>28670180</v>
      </c>
      <c r="H129" s="202">
        <v>135545</v>
      </c>
      <c r="I129" s="201">
        <v>27890433</v>
      </c>
      <c r="J129" s="202">
        <v>139221</v>
      </c>
      <c r="K129" s="201">
        <v>30052063</v>
      </c>
      <c r="L129" s="202">
        <v>144472</v>
      </c>
      <c r="M129" s="201">
        <v>28506728</v>
      </c>
      <c r="N129" s="202">
        <v>137489</v>
      </c>
      <c r="O129" s="201">
        <v>25502490</v>
      </c>
      <c r="P129" s="202">
        <v>116200</v>
      </c>
      <c r="Q129" s="201">
        <v>17980220</v>
      </c>
      <c r="R129" s="202">
        <v>89355</v>
      </c>
      <c r="S129" s="201">
        <v>20262988</v>
      </c>
      <c r="T129" s="202">
        <v>95772</v>
      </c>
      <c r="U129" s="201">
        <v>21122893</v>
      </c>
      <c r="V129" s="202">
        <v>102632</v>
      </c>
      <c r="W129" s="201">
        <v>26693973</v>
      </c>
      <c r="X129" s="202">
        <v>125181</v>
      </c>
      <c r="Y129" s="201">
        <v>27333751</v>
      </c>
      <c r="Z129" s="202">
        <v>128899</v>
      </c>
    </row>
    <row r="130" spans="1:26" x14ac:dyDescent="0.2">
      <c r="A130" s="49"/>
      <c r="B130" s="92" t="s">
        <v>186</v>
      </c>
      <c r="C130" s="203">
        <v>30360084</v>
      </c>
      <c r="D130" s="204">
        <v>108182</v>
      </c>
      <c r="E130" s="203">
        <v>28210940</v>
      </c>
      <c r="F130" s="204">
        <v>106933</v>
      </c>
      <c r="G130" s="203">
        <v>32093758</v>
      </c>
      <c r="H130" s="204">
        <v>125144</v>
      </c>
      <c r="I130" s="203">
        <v>30742946</v>
      </c>
      <c r="J130" s="204">
        <v>125840</v>
      </c>
      <c r="K130" s="203">
        <v>32445551</v>
      </c>
      <c r="L130" s="204">
        <v>127940</v>
      </c>
      <c r="M130" s="203">
        <v>31165511</v>
      </c>
      <c r="N130" s="204">
        <v>124208</v>
      </c>
      <c r="O130" s="203">
        <v>29770735</v>
      </c>
      <c r="P130" s="204">
        <v>112063</v>
      </c>
      <c r="Q130" s="203">
        <v>22168721</v>
      </c>
      <c r="R130" s="204">
        <v>90493</v>
      </c>
      <c r="S130" s="203">
        <v>24360929</v>
      </c>
      <c r="T130" s="204">
        <v>95285</v>
      </c>
      <c r="U130" s="203">
        <v>25384748</v>
      </c>
      <c r="V130" s="204">
        <v>101923</v>
      </c>
      <c r="W130" s="203">
        <v>30937793</v>
      </c>
      <c r="X130" s="204">
        <v>119724</v>
      </c>
      <c r="Y130" s="203">
        <v>31888824</v>
      </c>
      <c r="Z130" s="204">
        <v>124306</v>
      </c>
    </row>
    <row r="131" spans="1:26" x14ac:dyDescent="0.2">
      <c r="A131" s="49"/>
      <c r="B131" s="92" t="s">
        <v>185</v>
      </c>
      <c r="C131" s="203">
        <v>32814148</v>
      </c>
      <c r="D131" s="204">
        <v>99300</v>
      </c>
      <c r="E131" s="203">
        <v>30324558</v>
      </c>
      <c r="F131" s="204">
        <v>97293</v>
      </c>
      <c r="G131" s="203">
        <v>32382353</v>
      </c>
      <c r="H131" s="204">
        <v>107778</v>
      </c>
      <c r="I131" s="203">
        <v>30704241</v>
      </c>
      <c r="J131" s="204">
        <v>106625</v>
      </c>
      <c r="K131" s="203">
        <v>31646422</v>
      </c>
      <c r="L131" s="204">
        <v>106783</v>
      </c>
      <c r="M131" s="203">
        <v>31514143</v>
      </c>
      <c r="N131" s="204">
        <v>106089</v>
      </c>
      <c r="O131" s="203">
        <v>31075002</v>
      </c>
      <c r="P131" s="204">
        <v>99285</v>
      </c>
      <c r="Q131" s="203">
        <v>24968976</v>
      </c>
      <c r="R131" s="204">
        <v>85996</v>
      </c>
      <c r="S131" s="203">
        <v>26983112</v>
      </c>
      <c r="T131" s="204">
        <v>88963</v>
      </c>
      <c r="U131" s="203">
        <v>27505098</v>
      </c>
      <c r="V131" s="204">
        <v>93429</v>
      </c>
      <c r="W131" s="203">
        <v>32612155</v>
      </c>
      <c r="X131" s="204">
        <v>107335</v>
      </c>
      <c r="Y131" s="203">
        <v>33235972</v>
      </c>
      <c r="Z131" s="204">
        <v>110110</v>
      </c>
    </row>
    <row r="132" spans="1:26" x14ac:dyDescent="0.2">
      <c r="A132" s="49"/>
      <c r="B132" s="92" t="s">
        <v>184</v>
      </c>
      <c r="C132" s="203">
        <v>33967047</v>
      </c>
      <c r="D132" s="204">
        <v>89553</v>
      </c>
      <c r="E132" s="203">
        <v>30903347</v>
      </c>
      <c r="F132" s="204">
        <v>86623</v>
      </c>
      <c r="G132" s="203">
        <v>32227146</v>
      </c>
      <c r="H132" s="204">
        <v>93149</v>
      </c>
      <c r="I132" s="203">
        <v>29629310</v>
      </c>
      <c r="J132" s="204">
        <v>89413</v>
      </c>
      <c r="K132" s="203">
        <v>30332358</v>
      </c>
      <c r="L132" s="204">
        <v>89332</v>
      </c>
      <c r="M132" s="203">
        <v>30257119</v>
      </c>
      <c r="N132" s="204">
        <v>88668</v>
      </c>
      <c r="O132" s="203">
        <v>31224227</v>
      </c>
      <c r="P132" s="204">
        <v>87298</v>
      </c>
      <c r="Q132" s="203">
        <v>26698498</v>
      </c>
      <c r="R132" s="204">
        <v>79516</v>
      </c>
      <c r="S132" s="203">
        <v>28349993</v>
      </c>
      <c r="T132" s="204">
        <v>81473</v>
      </c>
      <c r="U132" s="203">
        <v>29166704</v>
      </c>
      <c r="V132" s="204">
        <v>85979</v>
      </c>
      <c r="W132" s="203">
        <v>33154210</v>
      </c>
      <c r="X132" s="204">
        <v>95079</v>
      </c>
      <c r="Y132" s="203">
        <v>32948871</v>
      </c>
      <c r="Z132" s="204">
        <v>95195</v>
      </c>
    </row>
    <row r="133" spans="1:26" x14ac:dyDescent="0.2">
      <c r="A133" s="49"/>
      <c r="B133" s="92" t="s">
        <v>183</v>
      </c>
      <c r="C133" s="203">
        <v>33701477</v>
      </c>
      <c r="D133" s="204">
        <v>78707</v>
      </c>
      <c r="E133" s="203">
        <v>31069406</v>
      </c>
      <c r="F133" s="204">
        <v>77070</v>
      </c>
      <c r="G133" s="203">
        <v>29940657</v>
      </c>
      <c r="H133" s="204">
        <v>77223</v>
      </c>
      <c r="I133" s="203">
        <v>27766450</v>
      </c>
      <c r="J133" s="204">
        <v>73912</v>
      </c>
      <c r="K133" s="203">
        <v>27735002</v>
      </c>
      <c r="L133" s="204">
        <v>72501</v>
      </c>
      <c r="M133" s="203">
        <v>28458675</v>
      </c>
      <c r="N133" s="204">
        <v>73302</v>
      </c>
      <c r="O133" s="203">
        <v>30615640</v>
      </c>
      <c r="P133" s="204">
        <v>75603</v>
      </c>
      <c r="Q133" s="203">
        <v>27636368</v>
      </c>
      <c r="R133" s="204">
        <v>72646</v>
      </c>
      <c r="S133" s="203">
        <v>29251483</v>
      </c>
      <c r="T133" s="204">
        <v>74036</v>
      </c>
      <c r="U133" s="203">
        <v>29689012</v>
      </c>
      <c r="V133" s="204">
        <v>76746</v>
      </c>
      <c r="W133" s="203">
        <v>32277172</v>
      </c>
      <c r="X133" s="204">
        <v>81853</v>
      </c>
      <c r="Y133" s="203">
        <v>32260486</v>
      </c>
      <c r="Z133" s="204">
        <v>82689</v>
      </c>
    </row>
    <row r="134" spans="1:26" ht="13.5" thickBot="1" x14ac:dyDescent="0.25">
      <c r="A134" s="49"/>
      <c r="B134" s="93" t="s">
        <v>104</v>
      </c>
      <c r="C134" s="205">
        <v>32098637</v>
      </c>
      <c r="D134" s="206">
        <v>67637</v>
      </c>
      <c r="E134" s="205">
        <v>29900594</v>
      </c>
      <c r="F134" s="206">
        <v>66463</v>
      </c>
      <c r="G134" s="205">
        <v>27730120</v>
      </c>
      <c r="H134" s="206">
        <v>63957</v>
      </c>
      <c r="I134" s="205">
        <v>24961968</v>
      </c>
      <c r="J134" s="206">
        <v>60027</v>
      </c>
      <c r="K134" s="205">
        <v>24947029</v>
      </c>
      <c r="L134" s="206">
        <v>58840</v>
      </c>
      <c r="M134" s="205">
        <v>25891442</v>
      </c>
      <c r="N134" s="206">
        <v>60218</v>
      </c>
      <c r="O134" s="205">
        <v>29080877</v>
      </c>
      <c r="P134" s="206">
        <v>64685</v>
      </c>
      <c r="Q134" s="205">
        <v>27642616</v>
      </c>
      <c r="R134" s="206">
        <v>64820</v>
      </c>
      <c r="S134" s="205">
        <v>28555256</v>
      </c>
      <c r="T134" s="206">
        <v>65015</v>
      </c>
      <c r="U134" s="205">
        <v>28981607</v>
      </c>
      <c r="V134" s="206">
        <v>67199</v>
      </c>
      <c r="W134" s="205">
        <v>30736795</v>
      </c>
      <c r="X134" s="206">
        <v>70100</v>
      </c>
      <c r="Y134" s="205">
        <v>29939923</v>
      </c>
      <c r="Z134" s="206">
        <v>68749</v>
      </c>
    </row>
    <row r="135" spans="1:26" x14ac:dyDescent="0.2">
      <c r="A135" s="178"/>
      <c r="B135" s="94" t="s">
        <v>105</v>
      </c>
      <c r="C135" s="199">
        <v>30800609</v>
      </c>
      <c r="D135" s="200">
        <v>58910</v>
      </c>
      <c r="E135" s="199">
        <v>28188667</v>
      </c>
      <c r="F135" s="200">
        <v>56998</v>
      </c>
      <c r="G135" s="199">
        <v>25260182</v>
      </c>
      <c r="H135" s="200">
        <v>53580</v>
      </c>
      <c r="I135" s="199">
        <v>22573742</v>
      </c>
      <c r="J135" s="200">
        <v>48912</v>
      </c>
      <c r="K135" s="199">
        <v>22455891</v>
      </c>
      <c r="L135" s="200">
        <v>47949</v>
      </c>
      <c r="M135" s="199">
        <v>24057625</v>
      </c>
      <c r="N135" s="200">
        <v>50383</v>
      </c>
      <c r="O135" s="199">
        <v>27119973</v>
      </c>
      <c r="P135" s="200">
        <v>54796</v>
      </c>
      <c r="Q135" s="199">
        <v>27671487</v>
      </c>
      <c r="R135" s="200">
        <v>58531</v>
      </c>
      <c r="S135" s="199">
        <v>28226823</v>
      </c>
      <c r="T135" s="200">
        <v>58444</v>
      </c>
      <c r="U135" s="199">
        <v>28379187</v>
      </c>
      <c r="V135" s="200">
        <v>59314</v>
      </c>
      <c r="W135" s="199">
        <v>28606130</v>
      </c>
      <c r="X135" s="200">
        <v>58928</v>
      </c>
      <c r="Y135" s="199">
        <v>27748133</v>
      </c>
      <c r="Z135" s="200">
        <v>58030</v>
      </c>
    </row>
    <row r="136" spans="1:26" x14ac:dyDescent="0.2">
      <c r="A136" s="49"/>
      <c r="B136" s="92" t="s">
        <v>106</v>
      </c>
      <c r="C136" s="203">
        <v>28958410</v>
      </c>
      <c r="D136" s="204">
        <v>50795</v>
      </c>
      <c r="E136" s="203">
        <v>27097873</v>
      </c>
      <c r="F136" s="204">
        <v>50097</v>
      </c>
      <c r="G136" s="203">
        <v>22754794</v>
      </c>
      <c r="H136" s="204">
        <v>43978</v>
      </c>
      <c r="I136" s="203">
        <v>20943606</v>
      </c>
      <c r="J136" s="204">
        <v>41785</v>
      </c>
      <c r="K136" s="203">
        <v>20003479</v>
      </c>
      <c r="L136" s="204">
        <v>39623</v>
      </c>
      <c r="M136" s="203">
        <v>22015172</v>
      </c>
      <c r="N136" s="204">
        <v>42132</v>
      </c>
      <c r="O136" s="203">
        <v>25808786</v>
      </c>
      <c r="P136" s="204">
        <v>47494</v>
      </c>
      <c r="Q136" s="203">
        <v>26760541</v>
      </c>
      <c r="R136" s="204">
        <v>51805</v>
      </c>
      <c r="S136" s="203">
        <v>27744370</v>
      </c>
      <c r="T136" s="204">
        <v>52143</v>
      </c>
      <c r="U136" s="203">
        <v>27013759</v>
      </c>
      <c r="V136" s="204">
        <v>51488</v>
      </c>
      <c r="W136" s="203">
        <v>26624198</v>
      </c>
      <c r="X136" s="204">
        <v>50247</v>
      </c>
      <c r="Y136" s="203">
        <v>25212549</v>
      </c>
      <c r="Z136" s="204">
        <v>48348</v>
      </c>
    </row>
    <row r="137" spans="1:26" ht="13.5" thickBot="1" x14ac:dyDescent="0.25">
      <c r="A137" s="49"/>
      <c r="B137" s="93" t="s">
        <v>107</v>
      </c>
      <c r="C137" s="207">
        <v>26127934</v>
      </c>
      <c r="D137" s="208">
        <v>42188</v>
      </c>
      <c r="E137" s="207">
        <v>25039878</v>
      </c>
      <c r="F137" s="208">
        <v>42595</v>
      </c>
      <c r="G137" s="207">
        <v>20164739</v>
      </c>
      <c r="H137" s="208">
        <v>36123</v>
      </c>
      <c r="I137" s="207">
        <v>18179420</v>
      </c>
      <c r="J137" s="208">
        <v>33447</v>
      </c>
      <c r="K137" s="207">
        <v>17569052</v>
      </c>
      <c r="L137" s="208">
        <v>32067</v>
      </c>
      <c r="M137" s="207">
        <v>19138688</v>
      </c>
      <c r="N137" s="208">
        <v>33689</v>
      </c>
      <c r="O137" s="207">
        <v>23738240</v>
      </c>
      <c r="P137" s="208">
        <v>40277</v>
      </c>
      <c r="Q137" s="207">
        <v>25624550</v>
      </c>
      <c r="R137" s="208">
        <v>45286</v>
      </c>
      <c r="S137" s="207">
        <v>26121148</v>
      </c>
      <c r="T137" s="208">
        <v>45417</v>
      </c>
      <c r="U137" s="207">
        <v>25717339</v>
      </c>
      <c r="V137" s="208">
        <v>44885</v>
      </c>
      <c r="W137" s="207">
        <v>23878278</v>
      </c>
      <c r="X137" s="208">
        <v>41798</v>
      </c>
      <c r="Y137" s="207">
        <v>22923342</v>
      </c>
      <c r="Z137" s="208">
        <v>40626</v>
      </c>
    </row>
    <row r="138" spans="1:26" x14ac:dyDescent="0.2">
      <c r="A138" s="178"/>
      <c r="B138" s="94" t="s">
        <v>108</v>
      </c>
      <c r="C138" s="201">
        <v>24628761</v>
      </c>
      <c r="D138" s="202">
        <v>37221</v>
      </c>
      <c r="E138" s="201">
        <v>23729249</v>
      </c>
      <c r="F138" s="202">
        <v>37547</v>
      </c>
      <c r="G138" s="201">
        <v>18399542</v>
      </c>
      <c r="H138" s="202">
        <v>30597</v>
      </c>
      <c r="I138" s="201">
        <v>16334702</v>
      </c>
      <c r="J138" s="202">
        <v>27772</v>
      </c>
      <c r="K138" s="201">
        <v>15736603</v>
      </c>
      <c r="L138" s="202">
        <v>26565</v>
      </c>
      <c r="M138" s="201">
        <v>17547078</v>
      </c>
      <c r="N138" s="202">
        <v>28728</v>
      </c>
      <c r="O138" s="201">
        <v>22443572</v>
      </c>
      <c r="P138" s="202">
        <v>35134</v>
      </c>
      <c r="Q138" s="201">
        <v>24833212</v>
      </c>
      <c r="R138" s="202">
        <v>40588</v>
      </c>
      <c r="S138" s="201">
        <v>25282441</v>
      </c>
      <c r="T138" s="202">
        <v>40630</v>
      </c>
      <c r="U138" s="201">
        <v>24056900</v>
      </c>
      <c r="V138" s="202">
        <v>38801</v>
      </c>
      <c r="W138" s="201">
        <v>22181460</v>
      </c>
      <c r="X138" s="202">
        <v>36010</v>
      </c>
      <c r="Y138" s="201">
        <v>20381217</v>
      </c>
      <c r="Z138" s="202">
        <v>33745</v>
      </c>
    </row>
    <row r="139" spans="1:26" x14ac:dyDescent="0.2">
      <c r="A139" s="49"/>
      <c r="B139" s="92" t="s">
        <v>109</v>
      </c>
      <c r="C139" s="203">
        <v>22925756</v>
      </c>
      <c r="D139" s="204">
        <v>32144</v>
      </c>
      <c r="E139" s="203">
        <v>21596694</v>
      </c>
      <c r="F139" s="204">
        <v>32036</v>
      </c>
      <c r="G139" s="203">
        <v>16286658</v>
      </c>
      <c r="H139" s="204">
        <v>25406</v>
      </c>
      <c r="I139" s="203">
        <v>14779985</v>
      </c>
      <c r="J139" s="204">
        <v>23529</v>
      </c>
      <c r="K139" s="203">
        <v>13782308</v>
      </c>
      <c r="L139" s="204">
        <v>21855</v>
      </c>
      <c r="M139" s="203">
        <v>15903761</v>
      </c>
      <c r="N139" s="204">
        <v>24159</v>
      </c>
      <c r="O139" s="203">
        <v>20702514</v>
      </c>
      <c r="P139" s="204">
        <v>30258</v>
      </c>
      <c r="Q139" s="203">
        <v>24029175</v>
      </c>
      <c r="R139" s="204">
        <v>36402</v>
      </c>
      <c r="S139" s="203">
        <v>24033887</v>
      </c>
      <c r="T139" s="204">
        <v>35778</v>
      </c>
      <c r="U139" s="203">
        <v>23091706</v>
      </c>
      <c r="V139" s="204">
        <v>34697</v>
      </c>
      <c r="W139" s="203">
        <v>20230007</v>
      </c>
      <c r="X139" s="204">
        <v>30727</v>
      </c>
      <c r="Y139" s="203">
        <v>18706618</v>
      </c>
      <c r="Z139" s="204">
        <v>28812</v>
      </c>
    </row>
    <row r="140" spans="1:26" x14ac:dyDescent="0.2">
      <c r="A140" s="49"/>
      <c r="B140" s="92" t="s">
        <v>110</v>
      </c>
      <c r="C140" s="203">
        <v>20469395</v>
      </c>
      <c r="D140" s="204">
        <v>27223</v>
      </c>
      <c r="E140" s="203">
        <v>19730522</v>
      </c>
      <c r="F140" s="204">
        <v>27375</v>
      </c>
      <c r="G140" s="203">
        <v>14659382</v>
      </c>
      <c r="H140" s="204">
        <v>21169</v>
      </c>
      <c r="I140" s="203">
        <v>13225456</v>
      </c>
      <c r="J140" s="204">
        <v>19462</v>
      </c>
      <c r="K140" s="203">
        <v>11921711</v>
      </c>
      <c r="L140" s="204">
        <v>17805</v>
      </c>
      <c r="M140" s="203">
        <v>13892754</v>
      </c>
      <c r="N140" s="204">
        <v>19786</v>
      </c>
      <c r="O140" s="203">
        <v>18914253</v>
      </c>
      <c r="P140" s="204">
        <v>25759</v>
      </c>
      <c r="Q140" s="203">
        <v>22824520</v>
      </c>
      <c r="R140" s="204">
        <v>32228</v>
      </c>
      <c r="S140" s="203">
        <v>22435638</v>
      </c>
      <c r="T140" s="204">
        <v>31369</v>
      </c>
      <c r="U140" s="203">
        <v>21721763</v>
      </c>
      <c r="V140" s="204">
        <v>30645</v>
      </c>
      <c r="W140" s="203">
        <v>18247254</v>
      </c>
      <c r="X140" s="204">
        <v>25985</v>
      </c>
      <c r="Y140" s="203">
        <v>16580198</v>
      </c>
      <c r="Z140" s="204">
        <v>23857</v>
      </c>
    </row>
    <row r="141" spans="1:26" x14ac:dyDescent="0.2">
      <c r="A141" s="49"/>
      <c r="B141" s="92" t="s">
        <v>111</v>
      </c>
      <c r="C141" s="203">
        <v>19030058</v>
      </c>
      <c r="D141" s="204">
        <v>23617</v>
      </c>
      <c r="E141" s="203">
        <v>18468960</v>
      </c>
      <c r="F141" s="204">
        <v>24109</v>
      </c>
      <c r="G141" s="203">
        <v>12988677</v>
      </c>
      <c r="H141" s="204">
        <v>17800</v>
      </c>
      <c r="I141" s="203">
        <v>11713752</v>
      </c>
      <c r="J141" s="204">
        <v>16547</v>
      </c>
      <c r="K141" s="203">
        <v>10917073</v>
      </c>
      <c r="L141" s="204">
        <v>15260</v>
      </c>
      <c r="M141" s="203">
        <v>12968722</v>
      </c>
      <c r="N141" s="204">
        <v>17448</v>
      </c>
      <c r="O141" s="203">
        <v>17764552</v>
      </c>
      <c r="P141" s="204">
        <v>22769</v>
      </c>
      <c r="Q141" s="203">
        <v>21746590</v>
      </c>
      <c r="R141" s="204">
        <v>28941</v>
      </c>
      <c r="S141" s="203">
        <v>21910526</v>
      </c>
      <c r="T141" s="204">
        <v>28617</v>
      </c>
      <c r="U141" s="203">
        <v>20418170</v>
      </c>
      <c r="V141" s="204">
        <v>26937</v>
      </c>
      <c r="W141" s="203">
        <v>16642953</v>
      </c>
      <c r="X141" s="204">
        <v>22406</v>
      </c>
      <c r="Y141" s="203">
        <v>14955354</v>
      </c>
      <c r="Z141" s="204">
        <v>20312</v>
      </c>
    </row>
    <row r="142" spans="1:26" x14ac:dyDescent="0.2">
      <c r="A142" s="49"/>
      <c r="B142" s="92" t="s">
        <v>112</v>
      </c>
      <c r="C142" s="203">
        <v>17608519</v>
      </c>
      <c r="D142" s="204">
        <v>20726</v>
      </c>
      <c r="E142" s="203">
        <v>16937457</v>
      </c>
      <c r="F142" s="204">
        <v>20812</v>
      </c>
      <c r="G142" s="203">
        <v>11751468</v>
      </c>
      <c r="H142" s="204">
        <v>15327</v>
      </c>
      <c r="I142" s="203">
        <v>10761621</v>
      </c>
      <c r="J142" s="204">
        <v>14247</v>
      </c>
      <c r="K142" s="203">
        <v>9743871</v>
      </c>
      <c r="L142" s="204">
        <v>12892</v>
      </c>
      <c r="M142" s="203">
        <v>11517897</v>
      </c>
      <c r="N142" s="204">
        <v>14623</v>
      </c>
      <c r="O142" s="203">
        <v>16353462</v>
      </c>
      <c r="P142" s="204">
        <v>19685</v>
      </c>
      <c r="Q142" s="203">
        <v>20912849</v>
      </c>
      <c r="R142" s="204">
        <v>26120</v>
      </c>
      <c r="S142" s="203">
        <v>20661629</v>
      </c>
      <c r="T142" s="204">
        <v>25609</v>
      </c>
      <c r="U142" s="203">
        <v>18979648</v>
      </c>
      <c r="V142" s="204">
        <v>23543</v>
      </c>
      <c r="W142" s="203">
        <v>15006658</v>
      </c>
      <c r="X142" s="204">
        <v>18998</v>
      </c>
      <c r="Y142" s="203">
        <v>13645313</v>
      </c>
      <c r="Z142" s="204">
        <v>17534</v>
      </c>
    </row>
    <row r="143" spans="1:26" x14ac:dyDescent="0.2">
      <c r="A143" s="49"/>
      <c r="B143" s="92" t="s">
        <v>113</v>
      </c>
      <c r="C143" s="203">
        <v>15827735</v>
      </c>
      <c r="D143" s="204">
        <v>17644</v>
      </c>
      <c r="E143" s="203">
        <v>15621311</v>
      </c>
      <c r="F143" s="204">
        <v>18343</v>
      </c>
      <c r="G143" s="203">
        <v>10330859</v>
      </c>
      <c r="H143" s="204">
        <v>12762</v>
      </c>
      <c r="I143" s="203">
        <v>9424685</v>
      </c>
      <c r="J143" s="204">
        <v>11762</v>
      </c>
      <c r="K143" s="203">
        <v>8627634</v>
      </c>
      <c r="L143" s="204">
        <v>10919</v>
      </c>
      <c r="M143" s="203">
        <v>10223735</v>
      </c>
      <c r="N143" s="204">
        <v>12439</v>
      </c>
      <c r="O143" s="203">
        <v>14792592</v>
      </c>
      <c r="P143" s="204">
        <v>16914</v>
      </c>
      <c r="Q143" s="203">
        <v>20262209</v>
      </c>
      <c r="R143" s="204">
        <v>23655</v>
      </c>
      <c r="S143" s="203">
        <v>19243810</v>
      </c>
      <c r="T143" s="204">
        <v>22282</v>
      </c>
      <c r="U143" s="203">
        <v>17803920</v>
      </c>
      <c r="V143" s="204">
        <v>20762</v>
      </c>
      <c r="W143" s="203">
        <v>13527830</v>
      </c>
      <c r="X143" s="204">
        <v>16223</v>
      </c>
      <c r="Y143" s="203">
        <v>12245105</v>
      </c>
      <c r="Z143" s="204">
        <v>15010</v>
      </c>
    </row>
    <row r="144" spans="1:26" ht="13.5" thickBot="1" x14ac:dyDescent="0.25">
      <c r="A144" s="49"/>
      <c r="B144" s="93" t="s">
        <v>114</v>
      </c>
      <c r="C144" s="205">
        <v>14348054</v>
      </c>
      <c r="D144" s="206">
        <v>15290</v>
      </c>
      <c r="E144" s="205">
        <v>14536074</v>
      </c>
      <c r="F144" s="206">
        <v>16110</v>
      </c>
      <c r="G144" s="205">
        <v>9171667</v>
      </c>
      <c r="H144" s="206">
        <v>10730</v>
      </c>
      <c r="I144" s="205">
        <v>8565984</v>
      </c>
      <c r="J144" s="206">
        <v>10330</v>
      </c>
      <c r="K144" s="205">
        <v>7677280</v>
      </c>
      <c r="L144" s="206">
        <v>9163</v>
      </c>
      <c r="M144" s="205">
        <v>9334359</v>
      </c>
      <c r="N144" s="206">
        <v>10733</v>
      </c>
      <c r="O144" s="205">
        <v>13757621</v>
      </c>
      <c r="P144" s="206">
        <v>14955</v>
      </c>
      <c r="Q144" s="205">
        <v>18999938</v>
      </c>
      <c r="R144" s="206">
        <v>20959</v>
      </c>
      <c r="S144" s="205">
        <v>18782919</v>
      </c>
      <c r="T144" s="206">
        <v>20703</v>
      </c>
      <c r="U144" s="205">
        <v>16520331</v>
      </c>
      <c r="V144" s="206">
        <v>18279</v>
      </c>
      <c r="W144" s="205">
        <v>12523920</v>
      </c>
      <c r="X144" s="206">
        <v>14165</v>
      </c>
      <c r="Y144" s="205">
        <v>11017818</v>
      </c>
      <c r="Z144" s="206">
        <v>12955</v>
      </c>
    </row>
    <row r="145" spans="1:26" x14ac:dyDescent="0.2">
      <c r="A145" s="178"/>
      <c r="B145" s="94" t="s">
        <v>115</v>
      </c>
      <c r="C145" s="199">
        <v>13014404</v>
      </c>
      <c r="D145" s="200">
        <v>13255</v>
      </c>
      <c r="E145" s="199">
        <v>13072012</v>
      </c>
      <c r="F145" s="200">
        <v>13974</v>
      </c>
      <c r="G145" s="199">
        <v>8331880</v>
      </c>
      <c r="H145" s="200">
        <v>9233</v>
      </c>
      <c r="I145" s="199">
        <v>7730591</v>
      </c>
      <c r="J145" s="200">
        <v>8774</v>
      </c>
      <c r="K145" s="199">
        <v>6796138</v>
      </c>
      <c r="L145" s="200">
        <v>7798</v>
      </c>
      <c r="M145" s="199">
        <v>8529623</v>
      </c>
      <c r="N145" s="200">
        <v>9129</v>
      </c>
      <c r="O145" s="199">
        <v>13063217</v>
      </c>
      <c r="P145" s="200">
        <v>13376</v>
      </c>
      <c r="Q145" s="199">
        <v>18143686</v>
      </c>
      <c r="R145" s="200">
        <v>19250</v>
      </c>
      <c r="S145" s="199">
        <v>17629028</v>
      </c>
      <c r="T145" s="200">
        <v>18346</v>
      </c>
      <c r="U145" s="199">
        <v>15116034</v>
      </c>
      <c r="V145" s="200">
        <v>16048</v>
      </c>
      <c r="W145" s="199">
        <v>11474309</v>
      </c>
      <c r="X145" s="200">
        <v>12484</v>
      </c>
      <c r="Y145" s="199">
        <v>10262158</v>
      </c>
      <c r="Z145" s="200">
        <v>11366</v>
      </c>
    </row>
    <row r="146" spans="1:26" x14ac:dyDescent="0.2">
      <c r="A146" s="49"/>
      <c r="B146" s="92" t="s">
        <v>116</v>
      </c>
      <c r="C146" s="203">
        <v>11588343</v>
      </c>
      <c r="D146" s="204">
        <v>11222</v>
      </c>
      <c r="E146" s="203">
        <v>11913803</v>
      </c>
      <c r="F146" s="204">
        <v>12199</v>
      </c>
      <c r="G146" s="203">
        <v>7545495</v>
      </c>
      <c r="H146" s="204">
        <v>7891</v>
      </c>
      <c r="I146" s="203">
        <v>6964687</v>
      </c>
      <c r="J146" s="204">
        <v>7651</v>
      </c>
      <c r="K146" s="203">
        <v>6094444</v>
      </c>
      <c r="L146" s="204">
        <v>6718</v>
      </c>
      <c r="M146" s="203">
        <v>7923839</v>
      </c>
      <c r="N146" s="204">
        <v>8118</v>
      </c>
      <c r="O146" s="203">
        <v>11576054</v>
      </c>
      <c r="P146" s="204">
        <v>11345</v>
      </c>
      <c r="Q146" s="203">
        <v>17004123</v>
      </c>
      <c r="R146" s="204">
        <v>17080</v>
      </c>
      <c r="S146" s="203">
        <v>16694090</v>
      </c>
      <c r="T146" s="204">
        <v>16656</v>
      </c>
      <c r="U146" s="203">
        <v>14266048</v>
      </c>
      <c r="V146" s="204">
        <v>14439</v>
      </c>
      <c r="W146" s="203">
        <v>10329292</v>
      </c>
      <c r="X146" s="204">
        <v>10548</v>
      </c>
      <c r="Y146" s="203">
        <v>8963831</v>
      </c>
      <c r="Z146" s="204">
        <v>9538</v>
      </c>
    </row>
    <row r="147" spans="1:26" x14ac:dyDescent="0.2">
      <c r="A147" s="49"/>
      <c r="B147" s="92" t="s">
        <v>117</v>
      </c>
      <c r="C147" s="203">
        <v>10785486</v>
      </c>
      <c r="D147" s="204">
        <v>10051</v>
      </c>
      <c r="E147" s="203">
        <v>10971635</v>
      </c>
      <c r="F147" s="204">
        <v>10617</v>
      </c>
      <c r="G147" s="203">
        <v>6923717</v>
      </c>
      <c r="H147" s="204">
        <v>6999</v>
      </c>
      <c r="I147" s="203">
        <v>6471777</v>
      </c>
      <c r="J147" s="204">
        <v>6719</v>
      </c>
      <c r="K147" s="203">
        <v>5534615</v>
      </c>
      <c r="L147" s="204">
        <v>5874</v>
      </c>
      <c r="M147" s="203">
        <v>7001207</v>
      </c>
      <c r="N147" s="204">
        <v>6983</v>
      </c>
      <c r="O147" s="203">
        <v>10845195</v>
      </c>
      <c r="P147" s="204">
        <v>10251</v>
      </c>
      <c r="Q147" s="203">
        <v>16432881</v>
      </c>
      <c r="R147" s="204">
        <v>15832</v>
      </c>
      <c r="S147" s="203">
        <v>16054301</v>
      </c>
      <c r="T147" s="204">
        <v>15159</v>
      </c>
      <c r="U147" s="203">
        <v>13374878</v>
      </c>
      <c r="V147" s="204">
        <v>12893</v>
      </c>
      <c r="W147" s="203">
        <v>9460927</v>
      </c>
      <c r="X147" s="204">
        <v>9286</v>
      </c>
      <c r="Y147" s="203">
        <v>8172543</v>
      </c>
      <c r="Z147" s="204">
        <v>8345</v>
      </c>
    </row>
    <row r="148" spans="1:26" x14ac:dyDescent="0.2">
      <c r="A148" s="49"/>
      <c r="B148" s="92" t="s">
        <v>118</v>
      </c>
      <c r="C148" s="203">
        <v>10325486</v>
      </c>
      <c r="D148" s="204">
        <v>9194</v>
      </c>
      <c r="E148" s="203">
        <v>10015417</v>
      </c>
      <c r="F148" s="204">
        <v>9307</v>
      </c>
      <c r="G148" s="203">
        <v>6379605</v>
      </c>
      <c r="H148" s="204">
        <v>6181</v>
      </c>
      <c r="I148" s="203">
        <v>5544009</v>
      </c>
      <c r="J148" s="204">
        <v>5666</v>
      </c>
      <c r="K148" s="203">
        <v>5084108</v>
      </c>
      <c r="L148" s="204">
        <v>5096</v>
      </c>
      <c r="M148" s="203">
        <v>6364806</v>
      </c>
      <c r="N148" s="204">
        <v>6051</v>
      </c>
      <c r="O148" s="203">
        <v>10158633</v>
      </c>
      <c r="P148" s="204">
        <v>9177</v>
      </c>
      <c r="Q148" s="203">
        <v>15569348</v>
      </c>
      <c r="R148" s="204">
        <v>14288</v>
      </c>
      <c r="S148" s="203">
        <v>14744325</v>
      </c>
      <c r="T148" s="204">
        <v>13372</v>
      </c>
      <c r="U148" s="203">
        <v>12293259</v>
      </c>
      <c r="V148" s="204">
        <v>11428</v>
      </c>
      <c r="W148" s="203">
        <v>8607023</v>
      </c>
      <c r="X148" s="204">
        <v>8138</v>
      </c>
      <c r="Y148" s="203">
        <v>7432836</v>
      </c>
      <c r="Z148" s="204">
        <v>7286</v>
      </c>
    </row>
    <row r="149" spans="1:26" x14ac:dyDescent="0.2">
      <c r="A149" s="49"/>
      <c r="B149" s="92" t="s">
        <v>119</v>
      </c>
      <c r="C149" s="203">
        <v>8841093</v>
      </c>
      <c r="D149" s="204">
        <v>7608</v>
      </c>
      <c r="E149" s="203">
        <v>9213198</v>
      </c>
      <c r="F149" s="204">
        <v>8404</v>
      </c>
      <c r="G149" s="203">
        <v>5635887</v>
      </c>
      <c r="H149" s="204">
        <v>5305</v>
      </c>
      <c r="I149" s="203">
        <v>5182351</v>
      </c>
      <c r="J149" s="204">
        <v>5034</v>
      </c>
      <c r="K149" s="203">
        <v>4663301</v>
      </c>
      <c r="L149" s="204">
        <v>4539</v>
      </c>
      <c r="M149" s="203">
        <v>5653687</v>
      </c>
      <c r="N149" s="204">
        <v>5300</v>
      </c>
      <c r="O149" s="203">
        <v>9280671</v>
      </c>
      <c r="P149" s="204">
        <v>8041</v>
      </c>
      <c r="Q149" s="203">
        <v>14801879</v>
      </c>
      <c r="R149" s="204">
        <v>12964</v>
      </c>
      <c r="S149" s="203">
        <v>14208777</v>
      </c>
      <c r="T149" s="204">
        <v>12310</v>
      </c>
      <c r="U149" s="203">
        <v>11719956</v>
      </c>
      <c r="V149" s="204">
        <v>10361</v>
      </c>
      <c r="W149" s="203">
        <v>7627083</v>
      </c>
      <c r="X149" s="204">
        <v>6978</v>
      </c>
      <c r="Y149" s="203">
        <v>6741118</v>
      </c>
      <c r="Z149" s="204">
        <v>6534</v>
      </c>
    </row>
    <row r="150" spans="1:26" x14ac:dyDescent="0.2">
      <c r="A150" s="49"/>
      <c r="B150" s="92" t="s">
        <v>120</v>
      </c>
      <c r="C150" s="203">
        <v>8011217</v>
      </c>
      <c r="D150" s="204">
        <v>6688</v>
      </c>
      <c r="E150" s="203">
        <v>8580394</v>
      </c>
      <c r="F150" s="204">
        <v>7492</v>
      </c>
      <c r="G150" s="203">
        <v>5065717</v>
      </c>
      <c r="H150" s="204">
        <v>4644</v>
      </c>
      <c r="I150" s="203">
        <v>4728450</v>
      </c>
      <c r="J150" s="204">
        <v>4411</v>
      </c>
      <c r="K150" s="203">
        <v>4262094</v>
      </c>
      <c r="L150" s="204">
        <v>3848</v>
      </c>
      <c r="M150" s="203">
        <v>5447045</v>
      </c>
      <c r="N150" s="204">
        <v>4833</v>
      </c>
      <c r="O150" s="203">
        <v>8630101</v>
      </c>
      <c r="P150" s="204">
        <v>7125</v>
      </c>
      <c r="Q150" s="203">
        <v>14123641</v>
      </c>
      <c r="R150" s="204">
        <v>11944</v>
      </c>
      <c r="S150" s="203">
        <v>12965658</v>
      </c>
      <c r="T150" s="204">
        <v>10864</v>
      </c>
      <c r="U150" s="203">
        <v>10633695</v>
      </c>
      <c r="V150" s="204">
        <v>9098</v>
      </c>
      <c r="W150" s="203">
        <v>6634862</v>
      </c>
      <c r="X150" s="204">
        <v>5819</v>
      </c>
      <c r="Y150" s="203">
        <v>6051898</v>
      </c>
      <c r="Z150" s="204">
        <v>5591</v>
      </c>
    </row>
    <row r="151" spans="1:26" x14ac:dyDescent="0.2">
      <c r="A151" s="49"/>
      <c r="B151" s="92" t="s">
        <v>121</v>
      </c>
      <c r="C151" s="203">
        <v>7341395</v>
      </c>
      <c r="D151" s="204">
        <v>5873</v>
      </c>
      <c r="E151" s="203">
        <v>7959763</v>
      </c>
      <c r="F151" s="204">
        <v>6682</v>
      </c>
      <c r="G151" s="203">
        <v>4565193</v>
      </c>
      <c r="H151" s="204">
        <v>4076</v>
      </c>
      <c r="I151" s="203">
        <v>4336837</v>
      </c>
      <c r="J151" s="204">
        <v>3956</v>
      </c>
      <c r="K151" s="203">
        <v>3812588</v>
      </c>
      <c r="L151" s="204">
        <v>3382</v>
      </c>
      <c r="M151" s="203">
        <v>4847309</v>
      </c>
      <c r="N151" s="204">
        <v>4124</v>
      </c>
      <c r="O151" s="203">
        <v>7965376</v>
      </c>
      <c r="P151" s="204">
        <v>6295</v>
      </c>
      <c r="Q151" s="203">
        <v>13414027</v>
      </c>
      <c r="R151" s="204">
        <v>10961</v>
      </c>
      <c r="S151" s="203">
        <v>12612429</v>
      </c>
      <c r="T151" s="204">
        <v>10085</v>
      </c>
      <c r="U151" s="203">
        <v>9934801</v>
      </c>
      <c r="V151" s="204">
        <v>8205</v>
      </c>
      <c r="W151" s="203">
        <v>6303775</v>
      </c>
      <c r="X151" s="204">
        <v>5372</v>
      </c>
      <c r="Y151" s="203">
        <v>5715878</v>
      </c>
      <c r="Z151" s="204">
        <v>5035</v>
      </c>
    </row>
    <row r="152" spans="1:26" x14ac:dyDescent="0.2">
      <c r="A152" s="49"/>
      <c r="B152" s="92" t="s">
        <v>122</v>
      </c>
      <c r="C152" s="203">
        <v>6600544</v>
      </c>
      <c r="D152" s="204">
        <v>5133</v>
      </c>
      <c r="E152" s="203">
        <v>7044259</v>
      </c>
      <c r="F152" s="204">
        <v>5742</v>
      </c>
      <c r="G152" s="203">
        <v>4181616</v>
      </c>
      <c r="H152" s="204">
        <v>3438</v>
      </c>
      <c r="I152" s="203">
        <v>3830031</v>
      </c>
      <c r="J152" s="204">
        <v>3357</v>
      </c>
      <c r="K152" s="203">
        <v>3096644</v>
      </c>
      <c r="L152" s="204">
        <v>2754</v>
      </c>
      <c r="M152" s="203">
        <v>4350611</v>
      </c>
      <c r="N152" s="204">
        <v>3729</v>
      </c>
      <c r="O152" s="203">
        <v>7476776</v>
      </c>
      <c r="P152" s="204">
        <v>5743</v>
      </c>
      <c r="Q152" s="203">
        <v>12879299</v>
      </c>
      <c r="R152" s="204">
        <v>10123</v>
      </c>
      <c r="S152" s="203">
        <v>11695981</v>
      </c>
      <c r="T152" s="204">
        <v>9087</v>
      </c>
      <c r="U152" s="203">
        <v>9280988</v>
      </c>
      <c r="V152" s="204">
        <v>7325</v>
      </c>
      <c r="W152" s="203">
        <v>5740968</v>
      </c>
      <c r="X152" s="204">
        <v>4713</v>
      </c>
      <c r="Y152" s="203">
        <v>5044514</v>
      </c>
      <c r="Z152" s="204">
        <v>4392</v>
      </c>
    </row>
    <row r="153" spans="1:26" x14ac:dyDescent="0.2">
      <c r="A153" s="49"/>
      <c r="B153" s="92" t="s">
        <v>123</v>
      </c>
      <c r="C153" s="203">
        <v>6156878</v>
      </c>
      <c r="D153" s="204">
        <v>4661</v>
      </c>
      <c r="E153" s="203">
        <v>6355027</v>
      </c>
      <c r="F153" s="204">
        <v>5039</v>
      </c>
      <c r="G153" s="203">
        <v>3775858</v>
      </c>
      <c r="H153" s="204">
        <v>3105</v>
      </c>
      <c r="I153" s="203">
        <v>3769090</v>
      </c>
      <c r="J153" s="204">
        <v>3190</v>
      </c>
      <c r="K153" s="203">
        <v>3048289</v>
      </c>
      <c r="L153" s="204">
        <v>2586</v>
      </c>
      <c r="M153" s="203">
        <v>4124404</v>
      </c>
      <c r="N153" s="204">
        <v>3319</v>
      </c>
      <c r="O153" s="203">
        <v>6854675</v>
      </c>
      <c r="P153" s="204">
        <v>5022</v>
      </c>
      <c r="Q153" s="203">
        <v>12136475</v>
      </c>
      <c r="R153" s="204">
        <v>9223</v>
      </c>
      <c r="S153" s="203">
        <v>10887211</v>
      </c>
      <c r="T153" s="204">
        <v>8188</v>
      </c>
      <c r="U153" s="203">
        <v>8706128</v>
      </c>
      <c r="V153" s="204">
        <v>6645</v>
      </c>
      <c r="W153" s="203">
        <v>5107639</v>
      </c>
      <c r="X153" s="204">
        <v>4130</v>
      </c>
      <c r="Y153" s="203">
        <v>5095175</v>
      </c>
      <c r="Z153" s="204">
        <v>4190</v>
      </c>
    </row>
    <row r="154" spans="1:26" ht="13.5" thickBot="1" x14ac:dyDescent="0.25">
      <c r="A154" s="49"/>
      <c r="B154" s="93" t="s">
        <v>124</v>
      </c>
      <c r="C154" s="207">
        <v>5707386</v>
      </c>
      <c r="D154" s="208">
        <v>4173</v>
      </c>
      <c r="E154" s="207">
        <v>6022668</v>
      </c>
      <c r="F154" s="208">
        <v>4719</v>
      </c>
      <c r="G154" s="207">
        <v>3331818</v>
      </c>
      <c r="H154" s="208">
        <v>2661</v>
      </c>
      <c r="I154" s="207">
        <v>3505742</v>
      </c>
      <c r="J154" s="208">
        <v>2876</v>
      </c>
      <c r="K154" s="207">
        <v>2741563</v>
      </c>
      <c r="L154" s="208">
        <v>2270</v>
      </c>
      <c r="M154" s="207">
        <v>3938294</v>
      </c>
      <c r="N154" s="208">
        <v>3047</v>
      </c>
      <c r="O154" s="207">
        <v>6189526</v>
      </c>
      <c r="P154" s="208">
        <v>4429</v>
      </c>
      <c r="Q154" s="207">
        <v>11752603</v>
      </c>
      <c r="R154" s="208">
        <v>8532</v>
      </c>
      <c r="S154" s="207">
        <v>10471364</v>
      </c>
      <c r="T154" s="208">
        <v>7557</v>
      </c>
      <c r="U154" s="207">
        <v>8005199</v>
      </c>
      <c r="V154" s="208">
        <v>6053</v>
      </c>
      <c r="W154" s="207">
        <v>5144653</v>
      </c>
      <c r="X154" s="208">
        <v>3927</v>
      </c>
      <c r="Y154" s="207">
        <v>4488411</v>
      </c>
      <c r="Z154" s="208">
        <v>3630</v>
      </c>
    </row>
    <row r="155" spans="1:26" x14ac:dyDescent="0.2">
      <c r="A155" s="178"/>
      <c r="B155" s="92" t="s">
        <v>178</v>
      </c>
      <c r="C155" s="203">
        <v>21627524</v>
      </c>
      <c r="D155" s="204">
        <v>14503</v>
      </c>
      <c r="E155" s="203">
        <v>23958117</v>
      </c>
      <c r="F155" s="204">
        <v>17083</v>
      </c>
      <c r="G155" s="203">
        <v>13091804</v>
      </c>
      <c r="H155" s="204">
        <v>9498</v>
      </c>
      <c r="I155" s="203">
        <v>13540664</v>
      </c>
      <c r="J155" s="204">
        <v>10337</v>
      </c>
      <c r="K155" s="203">
        <v>11125771</v>
      </c>
      <c r="L155" s="204">
        <v>8175</v>
      </c>
      <c r="M155" s="203">
        <v>15301125</v>
      </c>
      <c r="N155" s="204">
        <v>10841</v>
      </c>
      <c r="O155" s="203">
        <v>24922880</v>
      </c>
      <c r="P155" s="204">
        <v>16463</v>
      </c>
      <c r="Q155" s="203">
        <v>47970138</v>
      </c>
      <c r="R155" s="204">
        <v>32079</v>
      </c>
      <c r="S155" s="203">
        <v>42877258</v>
      </c>
      <c r="T155" s="204">
        <v>28226</v>
      </c>
      <c r="U155" s="203">
        <v>32238265</v>
      </c>
      <c r="V155" s="204">
        <v>21960</v>
      </c>
      <c r="W155" s="203">
        <v>19350724</v>
      </c>
      <c r="X155" s="204">
        <v>13668</v>
      </c>
      <c r="Y155" s="203">
        <v>17908115</v>
      </c>
      <c r="Z155" s="204">
        <v>13437</v>
      </c>
    </row>
    <row r="156" spans="1:26" x14ac:dyDescent="0.2">
      <c r="A156" s="49"/>
      <c r="B156" s="92" t="s">
        <v>179</v>
      </c>
      <c r="C156" s="203">
        <v>14500379</v>
      </c>
      <c r="D156" s="204">
        <v>8377</v>
      </c>
      <c r="E156" s="203">
        <v>17040262</v>
      </c>
      <c r="F156" s="204">
        <v>10553</v>
      </c>
      <c r="G156" s="203">
        <v>9129316</v>
      </c>
      <c r="H156" s="204">
        <v>5771</v>
      </c>
      <c r="I156" s="203">
        <v>9798581</v>
      </c>
      <c r="J156" s="204">
        <v>6690</v>
      </c>
      <c r="K156" s="203">
        <v>7713289</v>
      </c>
      <c r="L156" s="204">
        <v>4958</v>
      </c>
      <c r="M156" s="203">
        <v>10778335</v>
      </c>
      <c r="N156" s="204">
        <v>6859</v>
      </c>
      <c r="O156" s="203">
        <v>17902077</v>
      </c>
      <c r="P156" s="204">
        <v>10098</v>
      </c>
      <c r="Q156" s="203">
        <v>35454633</v>
      </c>
      <c r="R156" s="204">
        <v>20789</v>
      </c>
      <c r="S156" s="203">
        <v>31301938</v>
      </c>
      <c r="T156" s="204">
        <v>17901</v>
      </c>
      <c r="U156" s="203">
        <v>24000609</v>
      </c>
      <c r="V156" s="204">
        <v>14454</v>
      </c>
      <c r="W156" s="203">
        <v>13101309</v>
      </c>
      <c r="X156" s="204">
        <v>8212</v>
      </c>
      <c r="Y156" s="203">
        <v>12662107</v>
      </c>
      <c r="Z156" s="204">
        <v>8346</v>
      </c>
    </row>
    <row r="157" spans="1:26" x14ac:dyDescent="0.2">
      <c r="A157" s="49"/>
      <c r="B157" s="92" t="s">
        <v>180</v>
      </c>
      <c r="C157" s="203">
        <v>10138330</v>
      </c>
      <c r="D157" s="204">
        <v>5375</v>
      </c>
      <c r="E157" s="203">
        <v>12103603</v>
      </c>
      <c r="F157" s="204">
        <v>6773</v>
      </c>
      <c r="G157" s="203">
        <v>6715372</v>
      </c>
      <c r="H157" s="204">
        <v>3805</v>
      </c>
      <c r="I157" s="203">
        <v>7572327</v>
      </c>
      <c r="J157" s="204">
        <v>4365</v>
      </c>
      <c r="K157" s="203">
        <v>5814929</v>
      </c>
      <c r="L157" s="204">
        <v>3257</v>
      </c>
      <c r="M157" s="203">
        <v>8153022</v>
      </c>
      <c r="N157" s="204">
        <v>4604</v>
      </c>
      <c r="O157" s="203">
        <v>12297972</v>
      </c>
      <c r="P157" s="204">
        <v>6326</v>
      </c>
      <c r="Q157" s="203">
        <v>26822648</v>
      </c>
      <c r="R157" s="204">
        <v>14051</v>
      </c>
      <c r="S157" s="203">
        <v>22454526</v>
      </c>
      <c r="T157" s="204">
        <v>11344</v>
      </c>
      <c r="U157" s="203">
        <v>17108128</v>
      </c>
      <c r="V157" s="204">
        <v>9224</v>
      </c>
      <c r="W157" s="203">
        <v>9889086</v>
      </c>
      <c r="X157" s="204">
        <v>5448</v>
      </c>
      <c r="Y157" s="203">
        <v>9457020</v>
      </c>
      <c r="Z157" s="204">
        <v>5511</v>
      </c>
    </row>
    <row r="158" spans="1:26" x14ac:dyDescent="0.2">
      <c r="A158" s="49"/>
      <c r="B158" s="92" t="s">
        <v>181</v>
      </c>
      <c r="C158" s="203">
        <v>7172866</v>
      </c>
      <c r="D158" s="204">
        <v>3395</v>
      </c>
      <c r="E158" s="203">
        <v>9176095</v>
      </c>
      <c r="F158" s="204">
        <v>4552</v>
      </c>
      <c r="G158" s="203">
        <v>5172808</v>
      </c>
      <c r="H158" s="204">
        <v>2608</v>
      </c>
      <c r="I158" s="203">
        <v>5489948</v>
      </c>
      <c r="J158" s="204">
        <v>2921</v>
      </c>
      <c r="K158" s="203">
        <v>4519316</v>
      </c>
      <c r="L158" s="204">
        <v>2260</v>
      </c>
      <c r="M158" s="203">
        <v>6364733</v>
      </c>
      <c r="N158" s="204">
        <v>3214</v>
      </c>
      <c r="O158" s="203">
        <v>8975175</v>
      </c>
      <c r="P158" s="204">
        <v>4109</v>
      </c>
      <c r="Q158" s="203">
        <v>19807217</v>
      </c>
      <c r="R158" s="204">
        <v>9398</v>
      </c>
      <c r="S158" s="203">
        <v>16430952</v>
      </c>
      <c r="T158" s="204">
        <v>7549</v>
      </c>
      <c r="U158" s="203">
        <v>13098811</v>
      </c>
      <c r="V158" s="204">
        <v>6387</v>
      </c>
      <c r="W158" s="203">
        <v>7107025</v>
      </c>
      <c r="X158" s="204">
        <v>3587</v>
      </c>
      <c r="Y158" s="203">
        <v>7341737</v>
      </c>
      <c r="Z158" s="204">
        <v>3908</v>
      </c>
    </row>
    <row r="159" spans="1:26" ht="13.5" thickBot="1" x14ac:dyDescent="0.25">
      <c r="A159" s="149"/>
      <c r="B159" s="93" t="s">
        <v>182</v>
      </c>
      <c r="C159" s="209">
        <v>44484230</v>
      </c>
      <c r="D159" s="210">
        <v>11789</v>
      </c>
      <c r="E159" s="209">
        <v>59496951</v>
      </c>
      <c r="F159" s="210">
        <v>15802</v>
      </c>
      <c r="G159" s="209">
        <v>37303446</v>
      </c>
      <c r="H159" s="210">
        <v>9960</v>
      </c>
      <c r="I159" s="209">
        <v>47463085</v>
      </c>
      <c r="J159" s="210">
        <v>12586</v>
      </c>
      <c r="K159" s="209">
        <v>31771081</v>
      </c>
      <c r="L159" s="210">
        <v>9002</v>
      </c>
      <c r="M159" s="209">
        <v>51867910</v>
      </c>
      <c r="N159" s="210">
        <v>13159</v>
      </c>
      <c r="O159" s="209">
        <v>52107903</v>
      </c>
      <c r="P159" s="210">
        <v>14254</v>
      </c>
      <c r="Q159" s="209">
        <v>108398907</v>
      </c>
      <c r="R159" s="210">
        <v>30578</v>
      </c>
      <c r="S159" s="209">
        <v>81533435</v>
      </c>
      <c r="T159" s="210">
        <v>23167</v>
      </c>
      <c r="U159" s="209">
        <v>83341535</v>
      </c>
      <c r="V159" s="210">
        <v>23009</v>
      </c>
      <c r="W159" s="209">
        <v>50743950</v>
      </c>
      <c r="X159" s="210">
        <v>14218</v>
      </c>
      <c r="Y159" s="209">
        <v>58969339</v>
      </c>
      <c r="Z159" s="210">
        <v>15921</v>
      </c>
    </row>
    <row r="160" spans="1:26" ht="13.5" thickBot="1" x14ac:dyDescent="0.25">
      <c r="A160" s="95"/>
      <c r="B160" s="96" t="s">
        <v>125</v>
      </c>
      <c r="C160" s="211">
        <f t="shared" ref="C160:Z160" si="1">SUM(C125:C159)</f>
        <v>630658797</v>
      </c>
      <c r="D160" s="211">
        <f t="shared" si="1"/>
        <v>1262240</v>
      </c>
      <c r="E160" s="211">
        <f t="shared" si="1"/>
        <v>629776522</v>
      </c>
      <c r="F160" s="211">
        <f t="shared" si="1"/>
        <v>1259932</v>
      </c>
      <c r="G160" s="211">
        <f t="shared" si="1"/>
        <v>511066881</v>
      </c>
      <c r="H160" s="211">
        <f t="shared" si="1"/>
        <v>1273227</v>
      </c>
      <c r="I160" s="211">
        <f t="shared" si="1"/>
        <v>493926495</v>
      </c>
      <c r="J160" s="211">
        <f t="shared" si="1"/>
        <v>1268581</v>
      </c>
      <c r="K160" s="211">
        <f t="shared" si="1"/>
        <v>465836742</v>
      </c>
      <c r="L160" s="211">
        <f t="shared" si="1"/>
        <v>1272977</v>
      </c>
      <c r="M160" s="211">
        <f t="shared" si="1"/>
        <v>523014504</v>
      </c>
      <c r="N160" s="211">
        <f t="shared" si="1"/>
        <v>1269313</v>
      </c>
      <c r="O160" s="211">
        <f t="shared" si="1"/>
        <v>621886453</v>
      </c>
      <c r="P160" s="211">
        <f t="shared" si="1"/>
        <v>1269827</v>
      </c>
      <c r="Q160" s="211">
        <f t="shared" si="1"/>
        <v>787792152</v>
      </c>
      <c r="R160" s="211">
        <f t="shared" si="1"/>
        <v>1275364</v>
      </c>
      <c r="S160" s="211">
        <f t="shared" si="1"/>
        <v>750130138</v>
      </c>
      <c r="T160" s="211">
        <f t="shared" si="1"/>
        <v>1280501</v>
      </c>
      <c r="U160" s="211">
        <f t="shared" si="1"/>
        <v>695263300</v>
      </c>
      <c r="V160" s="211">
        <f t="shared" si="1"/>
        <v>1275543</v>
      </c>
      <c r="W160" s="211">
        <f t="shared" si="1"/>
        <v>595334155</v>
      </c>
      <c r="X160" s="211">
        <f t="shared" si="1"/>
        <v>1309586</v>
      </c>
      <c r="Y160" s="211">
        <f t="shared" si="1"/>
        <v>580753004</v>
      </c>
      <c r="Z160" s="211">
        <f t="shared" si="1"/>
        <v>1305852</v>
      </c>
    </row>
  </sheetData>
  <mergeCells count="54">
    <mergeCell ref="B43:Z43"/>
    <mergeCell ref="A1:F1"/>
    <mergeCell ref="A2:B2"/>
    <mergeCell ref="B3:Z3"/>
    <mergeCell ref="C4:D4"/>
    <mergeCell ref="E4:F4"/>
    <mergeCell ref="G4:H4"/>
    <mergeCell ref="I4:J4"/>
    <mergeCell ref="K4:L4"/>
    <mergeCell ref="M4:N4"/>
    <mergeCell ref="O4:P4"/>
    <mergeCell ref="Q4:R4"/>
    <mergeCell ref="S4:T4"/>
    <mergeCell ref="U4:V4"/>
    <mergeCell ref="W4:X4"/>
    <mergeCell ref="Y4:Z4"/>
    <mergeCell ref="Y44:Z44"/>
    <mergeCell ref="C44:D44"/>
    <mergeCell ref="E44:F44"/>
    <mergeCell ref="G44:H44"/>
    <mergeCell ref="I44:J44"/>
    <mergeCell ref="K44:L44"/>
    <mergeCell ref="M44:N44"/>
    <mergeCell ref="O44:P44"/>
    <mergeCell ref="Q44:R44"/>
    <mergeCell ref="S44:T44"/>
    <mergeCell ref="U44:V44"/>
    <mergeCell ref="W44:X44"/>
    <mergeCell ref="B82:Z82"/>
    <mergeCell ref="C83:D83"/>
    <mergeCell ref="E83:F83"/>
    <mergeCell ref="G83:H83"/>
    <mergeCell ref="I83:J83"/>
    <mergeCell ref="K83:L83"/>
    <mergeCell ref="M83:N83"/>
    <mergeCell ref="O83:P83"/>
    <mergeCell ref="Q83:R83"/>
    <mergeCell ref="S83:T83"/>
    <mergeCell ref="Y123:Z123"/>
    <mergeCell ref="U83:V83"/>
    <mergeCell ref="W83:X83"/>
    <mergeCell ref="Y83:Z83"/>
    <mergeCell ref="B122:Z122"/>
    <mergeCell ref="C123:D123"/>
    <mergeCell ref="E123:F123"/>
    <mergeCell ref="G123:H123"/>
    <mergeCell ref="I123:J123"/>
    <mergeCell ref="K123:L123"/>
    <mergeCell ref="M123:N123"/>
    <mergeCell ref="O123:P123"/>
    <mergeCell ref="Q123:R123"/>
    <mergeCell ref="S123:T123"/>
    <mergeCell ref="U123:V123"/>
    <mergeCell ref="W123:X123"/>
  </mergeCells>
  <printOptions horizontalCentered="1"/>
  <pageMargins left="0.2" right="0.2" top="0.5" bottom="0.5" header="0.5" footer="0.3"/>
  <pageSetup paperSize="8" scale="59" orientation="landscape" r:id="rId1"/>
  <headerFooter scaleWithDoc="0" alignWithMargins="0">
    <oddFooter>&amp;R&amp;A</oddFooter>
  </headerFooter>
  <rowBreaks count="3" manualBreakCount="3">
    <brk id="35" max="25" man="1"/>
    <brk id="38" max="25" man="1"/>
    <brk id="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A30" sqref="A30"/>
    </sheetView>
  </sheetViews>
  <sheetFormatPr defaultColWidth="8.6640625" defaultRowHeight="11.25" x14ac:dyDescent="0.2"/>
  <cols>
    <col min="1" max="1" width="25.1640625" style="62" customWidth="1"/>
    <col min="2" max="2" width="108.1640625" style="62" customWidth="1"/>
    <col min="3" max="3" width="12.6640625" style="62" customWidth="1"/>
    <col min="4" max="16384" width="8.6640625" style="62"/>
  </cols>
  <sheetData>
    <row r="1" spans="1:6" ht="18" x14ac:dyDescent="0.25">
      <c r="A1" s="171" t="s">
        <v>9</v>
      </c>
      <c r="B1" s="174"/>
      <c r="C1" s="67"/>
      <c r="D1" s="67"/>
      <c r="E1" s="67"/>
      <c r="F1" s="68"/>
    </row>
    <row r="2" spans="1:6" ht="17.25" customHeight="1" x14ac:dyDescent="0.2">
      <c r="A2" s="69" t="s">
        <v>60</v>
      </c>
      <c r="B2" s="66" t="s">
        <v>271</v>
      </c>
      <c r="C2" s="65"/>
      <c r="D2" s="65"/>
      <c r="E2" s="65"/>
      <c r="F2" s="70"/>
    </row>
    <row r="3" spans="1:6" ht="12.75" x14ac:dyDescent="0.2">
      <c r="A3" s="71" t="s">
        <v>61</v>
      </c>
      <c r="B3" s="238" t="s">
        <v>272</v>
      </c>
      <c r="C3" s="65"/>
      <c r="D3" s="65"/>
      <c r="E3" s="65"/>
      <c r="F3" s="70"/>
    </row>
    <row r="4" spans="1:6" ht="15" customHeight="1" x14ac:dyDescent="0.2">
      <c r="A4" s="71" t="s">
        <v>63</v>
      </c>
      <c r="B4" s="196" t="s">
        <v>309</v>
      </c>
      <c r="C4" s="65"/>
      <c r="D4" s="65"/>
      <c r="E4" s="65"/>
      <c r="F4" s="70"/>
    </row>
    <row r="5" spans="1:6" ht="12.75" x14ac:dyDescent="0.2">
      <c r="A5" s="72"/>
      <c r="B5" s="196" t="s">
        <v>273</v>
      </c>
      <c r="C5" s="65"/>
      <c r="D5" s="65"/>
      <c r="E5" s="65"/>
      <c r="F5" s="70"/>
    </row>
    <row r="6" spans="1:6" ht="12.75" x14ac:dyDescent="0.2">
      <c r="A6" s="72"/>
      <c r="B6" s="196" t="s">
        <v>274</v>
      </c>
      <c r="C6" s="65"/>
      <c r="D6" s="65"/>
      <c r="E6" s="65"/>
      <c r="F6" s="70"/>
    </row>
    <row r="7" spans="1:6" ht="13.5" thickBot="1" x14ac:dyDescent="0.25">
      <c r="A7" s="73"/>
      <c r="B7" s="197" t="s">
        <v>275</v>
      </c>
      <c r="C7" s="74"/>
      <c r="D7" s="74"/>
      <c r="E7" s="74"/>
      <c r="F7" s="75"/>
    </row>
    <row r="8" spans="1:6" ht="12.75" x14ac:dyDescent="0.2">
      <c r="A8" s="63"/>
      <c r="B8" s="64"/>
    </row>
    <row r="10" spans="1:6" x14ac:dyDescent="0.2">
      <c r="C10" s="254" t="s">
        <v>147</v>
      </c>
      <c r="D10" s="255"/>
      <c r="E10" s="255"/>
      <c r="F10" s="255"/>
    </row>
    <row r="11" spans="1:6" s="65" customFormat="1" x14ac:dyDescent="0.2">
      <c r="C11" s="61" t="s">
        <v>148</v>
      </c>
      <c r="D11" s="61" t="s">
        <v>149</v>
      </c>
      <c r="E11" s="61" t="s">
        <v>200</v>
      </c>
      <c r="F11" s="61" t="s">
        <v>150</v>
      </c>
    </row>
    <row r="12" spans="1:6" s="65" customFormat="1" x14ac:dyDescent="0.2">
      <c r="A12" s="79" t="s">
        <v>170</v>
      </c>
      <c r="B12" s="76" t="s">
        <v>307</v>
      </c>
      <c r="C12" s="77" t="s">
        <v>151</v>
      </c>
      <c r="D12" s="77" t="s">
        <v>151</v>
      </c>
      <c r="E12" s="77"/>
      <c r="F12" s="78"/>
    </row>
    <row r="13" spans="1:6" s="65" customFormat="1" x14ac:dyDescent="0.2">
      <c r="A13" s="79" t="s">
        <v>172</v>
      </c>
      <c r="B13" s="76" t="s">
        <v>169</v>
      </c>
      <c r="C13" s="77" t="s">
        <v>151</v>
      </c>
      <c r="D13" s="77" t="s">
        <v>151</v>
      </c>
      <c r="E13" s="77"/>
      <c r="F13" s="78"/>
    </row>
    <row r="14" spans="1:6" s="65" customFormat="1" x14ac:dyDescent="0.2">
      <c r="A14" s="76" t="s">
        <v>0</v>
      </c>
      <c r="B14" s="76" t="s">
        <v>208</v>
      </c>
      <c r="C14" s="77" t="s">
        <v>151</v>
      </c>
      <c r="D14" s="77" t="s">
        <v>151</v>
      </c>
      <c r="E14" s="77"/>
      <c r="F14" s="78"/>
    </row>
    <row r="15" spans="1:6" s="65" customFormat="1" x14ac:dyDescent="0.2">
      <c r="A15" s="76" t="s">
        <v>1</v>
      </c>
      <c r="B15" s="76" t="s">
        <v>71</v>
      </c>
      <c r="C15" s="77" t="s">
        <v>151</v>
      </c>
      <c r="D15" s="77" t="s">
        <v>151</v>
      </c>
      <c r="E15" s="77"/>
      <c r="F15" s="78"/>
    </row>
    <row r="16" spans="1:6" s="65" customFormat="1" x14ac:dyDescent="0.2">
      <c r="A16" s="76" t="s">
        <v>2</v>
      </c>
      <c r="B16" s="76" t="s">
        <v>11</v>
      </c>
      <c r="C16" s="77" t="s">
        <v>151</v>
      </c>
      <c r="D16" s="77" t="s">
        <v>151</v>
      </c>
      <c r="E16" s="77"/>
      <c r="F16" s="78"/>
    </row>
    <row r="17" spans="1:6" s="65" customFormat="1" x14ac:dyDescent="0.2">
      <c r="A17" s="76" t="s">
        <v>3</v>
      </c>
      <c r="B17" s="76" t="s">
        <v>79</v>
      </c>
      <c r="C17" s="77" t="s">
        <v>151</v>
      </c>
      <c r="D17" s="77" t="s">
        <v>151</v>
      </c>
      <c r="E17" s="77"/>
      <c r="F17" s="78"/>
    </row>
    <row r="18" spans="1:6" s="65" customFormat="1" x14ac:dyDescent="0.2">
      <c r="A18" s="79" t="s">
        <v>137</v>
      </c>
      <c r="B18" s="76" t="s">
        <v>308</v>
      </c>
      <c r="C18" s="77" t="s">
        <v>151</v>
      </c>
      <c r="D18" s="77" t="s">
        <v>151</v>
      </c>
      <c r="E18" s="77"/>
      <c r="F18" s="78"/>
    </row>
    <row r="19" spans="1:6" s="65" customFormat="1" x14ac:dyDescent="0.2">
      <c r="A19" s="79" t="s">
        <v>138</v>
      </c>
      <c r="B19" s="76" t="s">
        <v>146</v>
      </c>
      <c r="C19" s="77" t="s">
        <v>151</v>
      </c>
      <c r="D19" s="77" t="s">
        <v>151</v>
      </c>
      <c r="E19" s="77"/>
      <c r="F19" s="78"/>
    </row>
    <row r="20" spans="1:6" s="65" customFormat="1" x14ac:dyDescent="0.2">
      <c r="A20" s="79" t="s">
        <v>194</v>
      </c>
      <c r="B20" s="79" t="s">
        <v>204</v>
      </c>
      <c r="C20" s="77" t="s">
        <v>151</v>
      </c>
      <c r="D20" s="77" t="s">
        <v>151</v>
      </c>
      <c r="E20" s="77"/>
      <c r="F20" s="78"/>
    </row>
    <row r="21" spans="1:6" s="65" customFormat="1" x14ac:dyDescent="0.2">
      <c r="A21" s="79" t="s">
        <v>225</v>
      </c>
      <c r="B21" s="79" t="s">
        <v>226</v>
      </c>
      <c r="C21" s="77" t="s">
        <v>151</v>
      </c>
      <c r="D21" s="77" t="s">
        <v>151</v>
      </c>
      <c r="E21" s="77"/>
      <c r="F21" s="78"/>
    </row>
    <row r="22" spans="1:6" s="65" customFormat="1" x14ac:dyDescent="0.2">
      <c r="A22" s="76" t="s">
        <v>139</v>
      </c>
      <c r="B22" s="79" t="s">
        <v>163</v>
      </c>
      <c r="C22" s="77" t="s">
        <v>151</v>
      </c>
      <c r="D22" s="77" t="s">
        <v>151</v>
      </c>
      <c r="E22" s="77"/>
      <c r="F22" s="78"/>
    </row>
    <row r="23" spans="1:6" s="65" customFormat="1" x14ac:dyDescent="0.2">
      <c r="A23" s="76" t="s">
        <v>140</v>
      </c>
      <c r="B23" s="79" t="s">
        <v>164</v>
      </c>
      <c r="C23" s="77" t="s">
        <v>151</v>
      </c>
      <c r="D23" s="77" t="s">
        <v>151</v>
      </c>
      <c r="E23" s="77"/>
      <c r="F23" s="78"/>
    </row>
    <row r="24" spans="1:6" s="65" customFormat="1" x14ac:dyDescent="0.2">
      <c r="A24" s="76" t="s">
        <v>153</v>
      </c>
      <c r="B24" s="79" t="s">
        <v>165</v>
      </c>
      <c r="C24" s="77" t="s">
        <v>151</v>
      </c>
      <c r="D24" s="77" t="s">
        <v>151</v>
      </c>
      <c r="E24" s="77"/>
      <c r="F24" s="78"/>
    </row>
    <row r="25" spans="1:6" s="65" customFormat="1" x14ac:dyDescent="0.2">
      <c r="A25" s="79" t="s">
        <v>206</v>
      </c>
      <c r="B25" s="79" t="s">
        <v>207</v>
      </c>
      <c r="C25" s="77" t="s">
        <v>151</v>
      </c>
      <c r="D25" s="77" t="s">
        <v>151</v>
      </c>
      <c r="E25" s="77"/>
      <c r="F25" s="78"/>
    </row>
    <row r="26" spans="1:6" s="65" customFormat="1" x14ac:dyDescent="0.2">
      <c r="A26" s="79" t="s">
        <v>166</v>
      </c>
      <c r="B26" s="76" t="s">
        <v>191</v>
      </c>
      <c r="C26" s="77" t="s">
        <v>151</v>
      </c>
      <c r="D26" s="77" t="s">
        <v>151</v>
      </c>
      <c r="E26" s="77"/>
      <c r="F26" s="78"/>
    </row>
    <row r="27" spans="1:6" s="65" customFormat="1" x14ac:dyDescent="0.2">
      <c r="A27" s="79" t="s">
        <v>4</v>
      </c>
      <c r="B27" s="76" t="s">
        <v>62</v>
      </c>
      <c r="C27" s="77" t="s">
        <v>151</v>
      </c>
      <c r="D27" s="77" t="s">
        <v>151</v>
      </c>
      <c r="E27" s="77"/>
      <c r="F27" s="78"/>
    </row>
    <row r="28" spans="1:6" s="65" customFormat="1" x14ac:dyDescent="0.2">
      <c r="A28" s="79" t="s">
        <v>5</v>
      </c>
      <c r="B28" s="76" t="s">
        <v>57</v>
      </c>
      <c r="C28" s="77" t="s">
        <v>151</v>
      </c>
      <c r="D28" s="77" t="s">
        <v>151</v>
      </c>
      <c r="E28" s="77"/>
      <c r="F28" s="78"/>
    </row>
    <row r="29" spans="1:6" s="65" customFormat="1" x14ac:dyDescent="0.2">
      <c r="A29" s="79" t="s">
        <v>198</v>
      </c>
      <c r="B29" s="79" t="s">
        <v>199</v>
      </c>
      <c r="C29" s="77" t="s">
        <v>151</v>
      </c>
      <c r="D29" s="77" t="s">
        <v>151</v>
      </c>
      <c r="E29" s="77"/>
      <c r="F29" s="78"/>
    </row>
    <row r="30" spans="1:6" s="65" customFormat="1" x14ac:dyDescent="0.2">
      <c r="A30" s="76" t="s">
        <v>6</v>
      </c>
      <c r="B30" s="76" t="s">
        <v>195</v>
      </c>
      <c r="C30" s="77" t="s">
        <v>151</v>
      </c>
      <c r="D30" s="77" t="s">
        <v>151</v>
      </c>
      <c r="E30" s="77"/>
      <c r="F30" s="78"/>
    </row>
    <row r="31" spans="1:6" s="65" customFormat="1" x14ac:dyDescent="0.2">
      <c r="A31" s="76" t="s">
        <v>7</v>
      </c>
      <c r="B31" s="76" t="s">
        <v>197</v>
      </c>
      <c r="C31" s="77" t="s">
        <v>151</v>
      </c>
      <c r="D31" s="77" t="s">
        <v>151</v>
      </c>
      <c r="E31" s="77"/>
      <c r="F31" s="78"/>
    </row>
    <row r="32" spans="1:6" s="65" customFormat="1" x14ac:dyDescent="0.2">
      <c r="A32" s="76" t="s">
        <v>8</v>
      </c>
      <c r="B32" s="76" t="s">
        <v>131</v>
      </c>
      <c r="C32" s="77" t="s">
        <v>151</v>
      </c>
      <c r="D32" s="77" t="s">
        <v>151</v>
      </c>
      <c r="E32" s="77" t="s">
        <v>151</v>
      </c>
      <c r="F32" s="78"/>
    </row>
    <row r="33" spans="1:6" s="65" customFormat="1" x14ac:dyDescent="0.2">
      <c r="A33" s="76" t="s">
        <v>77</v>
      </c>
      <c r="B33" s="76" t="s">
        <v>130</v>
      </c>
      <c r="C33" s="77" t="s">
        <v>151</v>
      </c>
      <c r="D33" s="77" t="s">
        <v>151</v>
      </c>
      <c r="E33" s="77"/>
      <c r="F33" s="78"/>
    </row>
    <row r="34" spans="1:6" s="65" customFormat="1" x14ac:dyDescent="0.2">
      <c r="A34" s="79" t="s">
        <v>202</v>
      </c>
      <c r="B34" s="79" t="s">
        <v>157</v>
      </c>
      <c r="C34" s="77"/>
      <c r="D34" s="77"/>
      <c r="E34" s="77"/>
      <c r="F34" s="155" t="s">
        <v>151</v>
      </c>
    </row>
    <row r="35" spans="1:6" s="65" customFormat="1" x14ac:dyDescent="0.2">
      <c r="A35" s="79" t="s">
        <v>201</v>
      </c>
      <c r="B35" s="79" t="s">
        <v>203</v>
      </c>
      <c r="C35" s="78"/>
      <c r="D35" s="78"/>
      <c r="E35" s="155" t="s">
        <v>151</v>
      </c>
      <c r="F35" s="78"/>
    </row>
    <row r="36" spans="1:6" s="65" customFormat="1" x14ac:dyDescent="0.2">
      <c r="A36" s="79" t="s">
        <v>132</v>
      </c>
      <c r="B36" s="79" t="s">
        <v>141</v>
      </c>
      <c r="C36" s="77" t="s">
        <v>151</v>
      </c>
      <c r="D36" s="78"/>
      <c r="E36" s="78"/>
      <c r="F36" s="78"/>
    </row>
    <row r="37" spans="1:6" s="65" customFormat="1" x14ac:dyDescent="0.2">
      <c r="A37" s="79" t="s">
        <v>211</v>
      </c>
      <c r="B37" s="79" t="s">
        <v>142</v>
      </c>
      <c r="C37" s="78"/>
      <c r="D37" s="77" t="s">
        <v>151</v>
      </c>
      <c r="E37" s="77" t="s">
        <v>151</v>
      </c>
      <c r="F37" s="78"/>
    </row>
    <row r="38" spans="1:6" s="65" customFormat="1" x14ac:dyDescent="0.2">
      <c r="A38" s="79" t="s">
        <v>129</v>
      </c>
      <c r="B38" s="79" t="s">
        <v>133</v>
      </c>
      <c r="C38" s="78"/>
      <c r="D38" s="78"/>
      <c r="E38" s="78"/>
      <c r="F38" s="78" t="s">
        <v>151</v>
      </c>
    </row>
    <row r="39" spans="1:6" s="65" customFormat="1" x14ac:dyDescent="0.2">
      <c r="A39" s="79" t="s">
        <v>134</v>
      </c>
      <c r="B39" s="79" t="s">
        <v>143</v>
      </c>
      <c r="C39" s="77" t="s">
        <v>151</v>
      </c>
      <c r="D39" s="77" t="s">
        <v>151</v>
      </c>
      <c r="E39" s="77"/>
      <c r="F39" s="78"/>
    </row>
    <row r="40" spans="1:6" s="65" customFormat="1" x14ac:dyDescent="0.2">
      <c r="A40" s="79" t="s">
        <v>135</v>
      </c>
      <c r="B40" s="79" t="s">
        <v>144</v>
      </c>
      <c r="C40" s="77" t="s">
        <v>151</v>
      </c>
      <c r="D40" s="77" t="s">
        <v>151</v>
      </c>
      <c r="E40" s="77"/>
      <c r="F40" s="78"/>
    </row>
    <row r="41" spans="1:6" s="65" customFormat="1" x14ac:dyDescent="0.2">
      <c r="A41" s="79" t="s">
        <v>136</v>
      </c>
      <c r="B41" s="79" t="s">
        <v>145</v>
      </c>
      <c r="C41" s="77" t="s">
        <v>151</v>
      </c>
      <c r="D41" s="77" t="s">
        <v>151</v>
      </c>
      <c r="E41" s="77"/>
      <c r="F41" s="78"/>
    </row>
    <row r="42" spans="1:6" s="65" customFormat="1" x14ac:dyDescent="0.2"/>
    <row r="43" spans="1:6" s="65"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4"/>
  <sheetViews>
    <sheetView showGridLines="0" zoomScaleNormal="100" workbookViewId="0">
      <pane xSplit="2" ySplit="9" topLeftCell="C31" activePane="bottomRight" state="frozen"/>
      <selection pane="topRight" activeCell="C1" sqref="C1"/>
      <selection pane="bottomLeft" activeCell="A10" sqref="A10"/>
      <selection pane="bottomRight" activeCell="B3" sqref="B3:K3"/>
    </sheetView>
  </sheetViews>
  <sheetFormatPr defaultColWidth="8.6640625" defaultRowHeight="11.25" x14ac:dyDescent="0.2"/>
  <cols>
    <col min="1" max="1" width="1.6640625" style="126" customWidth="1"/>
    <col min="2" max="2" width="11" style="126" customWidth="1"/>
    <col min="3" max="3" width="13.1640625" style="126" customWidth="1"/>
    <col min="4" max="4" width="13.6640625" style="126" customWidth="1"/>
    <col min="5" max="5" width="13.1640625" style="126" customWidth="1"/>
    <col min="6" max="7" width="15.1640625" style="126" customWidth="1"/>
    <col min="8" max="8" width="13.6640625" style="126" customWidth="1"/>
    <col min="9" max="10" width="13.1640625" style="126" customWidth="1"/>
    <col min="11" max="11" width="13.6640625" style="126" customWidth="1"/>
    <col min="12" max="12" width="5.1640625" style="126" customWidth="1"/>
    <col min="13" max="13" width="8.6640625" style="126" customWidth="1"/>
    <col min="14" max="14" width="14.6640625" style="126" customWidth="1"/>
    <col min="15" max="16384" width="8.6640625" style="126"/>
  </cols>
  <sheetData>
    <row r="1" spans="2:16" s="123" customFormat="1" ht="15.75" x14ac:dyDescent="0.25">
      <c r="B1" s="259" t="s">
        <v>171</v>
      </c>
      <c r="C1" s="259"/>
      <c r="D1" s="259"/>
      <c r="E1" s="259"/>
      <c r="F1" s="259"/>
      <c r="G1" s="259"/>
      <c r="H1" s="259"/>
      <c r="I1" s="259"/>
      <c r="J1" s="259"/>
      <c r="K1" s="259"/>
      <c r="L1" s="259"/>
      <c r="M1" s="259"/>
      <c r="N1" s="259"/>
      <c r="O1" s="259"/>
      <c r="P1" s="259"/>
    </row>
    <row r="2" spans="2:16" s="124" customFormat="1" ht="12.75" x14ac:dyDescent="0.2">
      <c r="B2" s="260" t="str">
        <f>'FormsList&amp;FilerInfo'!B2</f>
        <v>Los Angeles Department of Water and Power</v>
      </c>
      <c r="C2" s="261"/>
      <c r="D2" s="261"/>
      <c r="E2" s="261"/>
      <c r="F2" s="261"/>
      <c r="G2" s="261"/>
      <c r="H2" s="261"/>
      <c r="I2" s="261"/>
      <c r="J2" s="261"/>
      <c r="K2" s="261"/>
      <c r="L2" s="261"/>
      <c r="M2" s="261"/>
      <c r="N2" s="261"/>
      <c r="O2" s="261"/>
      <c r="P2" s="261"/>
    </row>
    <row r="3" spans="2:16" s="124" customFormat="1" ht="12.75" x14ac:dyDescent="0.2">
      <c r="B3" s="261"/>
      <c r="C3" s="261"/>
      <c r="D3" s="261"/>
      <c r="E3" s="261"/>
      <c r="F3" s="261"/>
      <c r="G3" s="261"/>
      <c r="H3" s="261"/>
      <c r="I3" s="261"/>
      <c r="J3" s="261"/>
      <c r="K3" s="261"/>
    </row>
    <row r="4" spans="2:16" s="124" customFormat="1" ht="12.75" x14ac:dyDescent="0.2">
      <c r="B4" s="261"/>
      <c r="C4" s="261"/>
      <c r="D4" s="261"/>
      <c r="E4" s="261"/>
      <c r="F4" s="261"/>
      <c r="G4" s="261"/>
      <c r="H4" s="261"/>
      <c r="I4" s="261"/>
      <c r="J4" s="261"/>
      <c r="K4" s="261"/>
    </row>
    <row r="5" spans="2:16" s="123" customFormat="1" ht="30.75" customHeight="1" x14ac:dyDescent="0.25">
      <c r="B5" s="262" t="s">
        <v>169</v>
      </c>
      <c r="C5" s="262"/>
      <c r="D5" s="262"/>
      <c r="E5" s="262"/>
      <c r="F5" s="262"/>
      <c r="G5" s="262"/>
      <c r="H5" s="262"/>
      <c r="I5" s="262"/>
      <c r="J5" s="262"/>
      <c r="K5" s="262"/>
      <c r="N5" s="263" t="s">
        <v>84</v>
      </c>
      <c r="O5" s="263"/>
      <c r="P5" s="263"/>
    </row>
    <row r="6" spans="2:16" ht="12.75" x14ac:dyDescent="0.2">
      <c r="B6" s="125"/>
      <c r="C6" s="125"/>
      <c r="D6" s="125"/>
      <c r="E6" s="125"/>
      <c r="F6" s="125"/>
      <c r="G6" s="125"/>
      <c r="H6" s="125"/>
      <c r="I6" s="125"/>
      <c r="J6" s="125"/>
      <c r="K6" s="125"/>
    </row>
    <row r="7" spans="2:16" ht="12.75" x14ac:dyDescent="0.2">
      <c r="C7" s="124" t="s">
        <v>70</v>
      </c>
      <c r="D7" s="124"/>
      <c r="E7" s="124"/>
      <c r="F7" s="124"/>
      <c r="G7" s="124"/>
      <c r="H7" s="124"/>
      <c r="I7" s="124"/>
      <c r="J7" s="124"/>
      <c r="K7" s="124"/>
    </row>
    <row r="8" spans="2:16" ht="48" customHeight="1" x14ac:dyDescent="0.2">
      <c r="B8" s="127" t="s">
        <v>13</v>
      </c>
      <c r="C8" s="128" t="s">
        <v>18</v>
      </c>
      <c r="D8" s="128" t="s">
        <v>19</v>
      </c>
      <c r="E8" s="128" t="s">
        <v>17</v>
      </c>
      <c r="F8" s="129" t="s">
        <v>26</v>
      </c>
      <c r="G8" s="129" t="s">
        <v>291</v>
      </c>
      <c r="H8" s="130" t="s">
        <v>127</v>
      </c>
      <c r="I8" s="131" t="s">
        <v>14</v>
      </c>
      <c r="L8" s="256" t="s">
        <v>86</v>
      </c>
      <c r="M8" s="257"/>
      <c r="N8" s="258"/>
    </row>
    <row r="9" spans="2:16" ht="45" x14ac:dyDescent="0.2">
      <c r="L9" s="132" t="s">
        <v>75</v>
      </c>
      <c r="M9" s="132" t="s">
        <v>75</v>
      </c>
      <c r="N9" s="132" t="s">
        <v>82</v>
      </c>
    </row>
    <row r="10" spans="2:16" x14ac:dyDescent="0.2">
      <c r="B10" s="133">
        <v>2000</v>
      </c>
      <c r="C10" s="156"/>
      <c r="D10" s="156"/>
      <c r="E10" s="156"/>
      <c r="F10" s="156"/>
      <c r="G10" s="156"/>
      <c r="H10" s="156"/>
      <c r="I10" s="156">
        <f t="shared" ref="I10:I21" si="0">SUM(C10:G10)</f>
        <v>0</v>
      </c>
      <c r="J10" s="166"/>
      <c r="K10" s="166"/>
      <c r="L10" s="157"/>
      <c r="M10" s="157"/>
      <c r="N10" s="157"/>
    </row>
    <row r="11" spans="2:16" ht="11.25" customHeight="1" x14ac:dyDescent="0.2">
      <c r="B11" s="133">
        <v>2001</v>
      </c>
      <c r="C11" s="156"/>
      <c r="D11" s="156"/>
      <c r="E11" s="156"/>
      <c r="F11" s="156"/>
      <c r="G11" s="156"/>
      <c r="H11" s="156"/>
      <c r="I11" s="156">
        <f t="shared" si="0"/>
        <v>0</v>
      </c>
      <c r="J11" s="166"/>
      <c r="K11" s="166"/>
      <c r="L11" s="157"/>
      <c r="M11" s="157"/>
      <c r="N11" s="157"/>
    </row>
    <row r="12" spans="2:16" x14ac:dyDescent="0.2">
      <c r="B12" s="133">
        <v>2002</v>
      </c>
      <c r="C12" s="156"/>
      <c r="D12" s="156"/>
      <c r="E12" s="156"/>
      <c r="F12" s="156"/>
      <c r="G12" s="156"/>
      <c r="H12" s="156"/>
      <c r="I12" s="156">
        <f t="shared" si="0"/>
        <v>0</v>
      </c>
      <c r="J12" s="166"/>
      <c r="K12" s="166"/>
      <c r="L12" s="157"/>
      <c r="M12" s="157"/>
      <c r="N12" s="157"/>
    </row>
    <row r="13" spans="2:16" x14ac:dyDescent="0.2">
      <c r="B13" s="133">
        <v>2003</v>
      </c>
      <c r="C13" s="156"/>
      <c r="D13" s="156"/>
      <c r="E13" s="156"/>
      <c r="F13" s="156"/>
      <c r="G13" s="156"/>
      <c r="H13" s="156"/>
      <c r="I13" s="156">
        <f t="shared" si="0"/>
        <v>0</v>
      </c>
      <c r="J13" s="166"/>
      <c r="K13" s="166"/>
      <c r="L13" s="157"/>
      <c r="M13" s="157"/>
      <c r="N13" s="157"/>
    </row>
    <row r="14" spans="2:16" x14ac:dyDescent="0.2">
      <c r="B14" s="133">
        <v>2004</v>
      </c>
      <c r="C14" s="156"/>
      <c r="D14" s="156"/>
      <c r="E14" s="156"/>
      <c r="F14" s="156"/>
      <c r="G14" s="156"/>
      <c r="H14" s="156"/>
      <c r="I14" s="156">
        <f t="shared" si="0"/>
        <v>0</v>
      </c>
      <c r="J14" s="166"/>
      <c r="K14" s="166"/>
      <c r="L14" s="157"/>
      <c r="M14" s="157"/>
      <c r="N14" s="157"/>
    </row>
    <row r="15" spans="2:16" x14ac:dyDescent="0.2">
      <c r="B15" s="133">
        <v>2005</v>
      </c>
      <c r="C15" s="156"/>
      <c r="D15" s="156"/>
      <c r="E15" s="156"/>
      <c r="F15" s="156"/>
      <c r="G15" s="156"/>
      <c r="H15" s="156"/>
      <c r="I15" s="156">
        <f t="shared" si="0"/>
        <v>0</v>
      </c>
      <c r="J15" s="166"/>
      <c r="K15" s="166"/>
      <c r="L15" s="157"/>
      <c r="M15" s="157"/>
      <c r="N15" s="157"/>
    </row>
    <row r="16" spans="2:16" x14ac:dyDescent="0.2">
      <c r="B16" s="133">
        <v>2006</v>
      </c>
      <c r="C16" s="156"/>
      <c r="D16" s="156"/>
      <c r="E16" s="156"/>
      <c r="F16" s="156"/>
      <c r="G16" s="156"/>
      <c r="H16" s="156"/>
      <c r="I16" s="156">
        <f t="shared" si="0"/>
        <v>0</v>
      </c>
      <c r="J16" s="166"/>
      <c r="K16" s="166"/>
      <c r="L16" s="157"/>
      <c r="M16" s="157"/>
      <c r="N16" s="157"/>
    </row>
    <row r="17" spans="2:14" x14ac:dyDescent="0.2">
      <c r="B17" s="133">
        <v>2007</v>
      </c>
      <c r="C17" s="156"/>
      <c r="D17" s="156"/>
      <c r="E17" s="156"/>
      <c r="F17" s="156"/>
      <c r="G17" s="156"/>
      <c r="H17" s="156"/>
      <c r="I17" s="156">
        <f t="shared" si="0"/>
        <v>0</v>
      </c>
      <c r="J17" s="166"/>
      <c r="K17" s="166"/>
      <c r="L17" s="157"/>
      <c r="M17" s="157"/>
      <c r="N17" s="157"/>
    </row>
    <row r="18" spans="2:14" ht="11.25" customHeight="1" x14ac:dyDescent="0.2">
      <c r="B18" s="133">
        <v>2008</v>
      </c>
      <c r="C18" s="156"/>
      <c r="D18" s="156"/>
      <c r="E18" s="156"/>
      <c r="F18" s="156"/>
      <c r="G18" s="156"/>
      <c r="H18" s="156"/>
      <c r="I18" s="156">
        <f t="shared" si="0"/>
        <v>0</v>
      </c>
      <c r="J18" s="166"/>
      <c r="K18" s="166"/>
      <c r="L18" s="157"/>
      <c r="M18" s="157"/>
      <c r="N18" s="157"/>
    </row>
    <row r="19" spans="2:14" x14ac:dyDescent="0.2">
      <c r="B19" s="133">
        <v>2009</v>
      </c>
      <c r="C19" s="156"/>
      <c r="D19" s="156"/>
      <c r="E19" s="156"/>
      <c r="F19" s="156"/>
      <c r="G19" s="156"/>
      <c r="H19" s="156"/>
      <c r="I19" s="156">
        <f t="shared" si="0"/>
        <v>0</v>
      </c>
      <c r="J19" s="166"/>
      <c r="K19" s="166"/>
      <c r="L19" s="157"/>
      <c r="M19" s="157"/>
      <c r="N19" s="157"/>
    </row>
    <row r="20" spans="2:14" x14ac:dyDescent="0.2">
      <c r="B20" s="133">
        <v>2010</v>
      </c>
      <c r="C20" s="156"/>
      <c r="D20" s="156"/>
      <c r="E20" s="156"/>
      <c r="F20" s="156"/>
      <c r="G20" s="156"/>
      <c r="H20" s="156"/>
      <c r="I20" s="156">
        <f t="shared" si="0"/>
        <v>0</v>
      </c>
      <c r="J20" s="166"/>
      <c r="K20" s="166"/>
      <c r="L20" s="157"/>
      <c r="M20" s="157"/>
      <c r="N20" s="157"/>
    </row>
    <row r="21" spans="2:14" x14ac:dyDescent="0.2">
      <c r="B21" s="133">
        <v>2011</v>
      </c>
      <c r="C21" s="156"/>
      <c r="D21" s="156"/>
      <c r="E21" s="156"/>
      <c r="F21" s="156"/>
      <c r="G21" s="156"/>
      <c r="H21" s="156"/>
      <c r="I21" s="156">
        <f t="shared" si="0"/>
        <v>0</v>
      </c>
      <c r="J21" s="166"/>
      <c r="K21" s="166"/>
      <c r="L21" s="157"/>
      <c r="M21" s="157"/>
      <c r="N21" s="157"/>
    </row>
    <row r="22" spans="2:14" x14ac:dyDescent="0.2">
      <c r="B22" s="133">
        <v>2012</v>
      </c>
      <c r="C22" s="156"/>
      <c r="D22" s="156"/>
      <c r="E22" s="156"/>
      <c r="F22" s="156"/>
      <c r="G22" s="156"/>
      <c r="H22" s="156"/>
      <c r="I22" s="156">
        <f t="shared" ref="I22:I38" si="1">SUM(C22:H22)</f>
        <v>0</v>
      </c>
      <c r="J22" s="166"/>
      <c r="K22" s="166"/>
      <c r="L22" s="157"/>
      <c r="M22" s="157"/>
      <c r="N22" s="157"/>
    </row>
    <row r="23" spans="2:14" x14ac:dyDescent="0.2">
      <c r="B23" s="133">
        <v>2013</v>
      </c>
      <c r="C23" s="156"/>
      <c r="D23" s="156"/>
      <c r="E23" s="156"/>
      <c r="F23" s="156"/>
      <c r="G23" s="156"/>
      <c r="H23" s="156"/>
      <c r="I23" s="156">
        <f t="shared" si="1"/>
        <v>0</v>
      </c>
      <c r="J23" s="166"/>
      <c r="K23" s="166"/>
      <c r="L23" s="157"/>
      <c r="M23" s="157"/>
      <c r="N23" s="157"/>
    </row>
    <row r="24" spans="2:14" x14ac:dyDescent="0.2">
      <c r="B24" s="133">
        <v>2014</v>
      </c>
      <c r="C24" s="156"/>
      <c r="D24" s="156"/>
      <c r="E24" s="156"/>
      <c r="F24" s="156"/>
      <c r="G24" s="156"/>
      <c r="H24" s="156"/>
      <c r="I24" s="156">
        <f t="shared" si="1"/>
        <v>0</v>
      </c>
      <c r="J24" s="166"/>
      <c r="K24" s="166"/>
      <c r="L24" s="157"/>
      <c r="M24" s="157"/>
      <c r="N24" s="157"/>
    </row>
    <row r="25" spans="2:14" x14ac:dyDescent="0.2">
      <c r="B25" s="133">
        <v>2015</v>
      </c>
      <c r="C25" s="135">
        <f>'[16]Form 1.1a'!C25</f>
        <v>8252.3364259999998</v>
      </c>
      <c r="D25" s="135">
        <f>'[16]Form 1.1a'!D25</f>
        <v>13164.068674999999</v>
      </c>
      <c r="E25" s="135">
        <f>'[16]Form 1.1a'!E25</f>
        <v>1669.1064100000001</v>
      </c>
      <c r="F25" s="135">
        <f>'[16]Form 1.1a'!F25</f>
        <v>130.00198800000001</v>
      </c>
      <c r="G25" s="135">
        <f>'[16]Form 1.1a'!G25</f>
        <v>120.68321199999998</v>
      </c>
      <c r="H25" s="135">
        <f>'[16]Form 1.1a'!H25</f>
        <v>0</v>
      </c>
      <c r="I25" s="135">
        <f t="shared" si="1"/>
        <v>23336.196710999997</v>
      </c>
      <c r="J25" s="166"/>
      <c r="K25" s="166"/>
      <c r="L25" s="167"/>
      <c r="M25" s="167"/>
      <c r="N25" s="167"/>
    </row>
    <row r="26" spans="2:14" x14ac:dyDescent="0.2">
      <c r="B26" s="133">
        <v>2016</v>
      </c>
      <c r="C26" s="135">
        <f>'[16]Form 1.1a'!C26</f>
        <v>8203.7315715507175</v>
      </c>
      <c r="D26" s="135">
        <f>'[16]Form 1.1a'!D26</f>
        <v>13227.353306845882</v>
      </c>
      <c r="E26" s="135">
        <f>'[16]Form 1.1a'!E26</f>
        <v>1778.4582869999999</v>
      </c>
      <c r="F26" s="135">
        <f>'[16]Form 1.1a'!F26</f>
        <v>128.67405817511022</v>
      </c>
      <c r="G26" s="135">
        <f>'[16]Form 1.1a'!G26</f>
        <v>144.20017500000003</v>
      </c>
      <c r="H26" s="135">
        <f>'[16]Form 1.1a'!H26</f>
        <v>12.384615384615385</v>
      </c>
      <c r="I26" s="135">
        <f t="shared" si="1"/>
        <v>23494.80201395633</v>
      </c>
      <c r="J26" s="166"/>
      <c r="K26" s="166"/>
      <c r="L26" s="167"/>
      <c r="M26" s="167"/>
      <c r="N26" s="167"/>
    </row>
    <row r="27" spans="2:14" x14ac:dyDescent="0.2">
      <c r="B27" s="133">
        <v>2017</v>
      </c>
      <c r="C27" s="135">
        <f>'[16]Form 1.1a'!C27</f>
        <v>8239.9116804138102</v>
      </c>
      <c r="D27" s="135">
        <f>'[16]Form 1.1a'!D27</f>
        <v>13162.136449041658</v>
      </c>
      <c r="E27" s="135">
        <f>'[16]Form 1.1a'!E27</f>
        <v>1847.3974099999996</v>
      </c>
      <c r="F27" s="135">
        <f>'[16]Form 1.1a'!F27</f>
        <v>144.71999999999997</v>
      </c>
      <c r="G27" s="135">
        <f>'[16]Form 1.1a'!G27</f>
        <v>157.89027000000002</v>
      </c>
      <c r="H27" s="135">
        <f>'[16]Form 1.1a'!H27</f>
        <v>87.136094674556219</v>
      </c>
      <c r="I27" s="135">
        <f t="shared" si="1"/>
        <v>23639.191904130024</v>
      </c>
      <c r="L27" s="133"/>
      <c r="M27" s="133"/>
      <c r="N27" s="133"/>
    </row>
    <row r="28" spans="2:14" x14ac:dyDescent="0.2">
      <c r="B28" s="133">
        <v>2018</v>
      </c>
      <c r="C28" s="135">
        <f>'[16]Form 1.1a'!C28</f>
        <v>8198.2320281840111</v>
      </c>
      <c r="D28" s="135">
        <f>'[16]Form 1.1a'!D28</f>
        <v>12888.22235767074</v>
      </c>
      <c r="E28" s="135">
        <f>'[16]Form 1.1a'!E28</f>
        <v>1844.2322300000003</v>
      </c>
      <c r="F28" s="135">
        <f>'[16]Form 1.1a'!F28</f>
        <v>145.44359999999998</v>
      </c>
      <c r="G28" s="135">
        <f>'[16]Form 1.1a'!G28</f>
        <v>159.60723000000002</v>
      </c>
      <c r="H28" s="135">
        <f>'[16]Form 1.1a'!H28</f>
        <v>164.76945835229864</v>
      </c>
      <c r="I28" s="135">
        <f t="shared" si="1"/>
        <v>23400.50690420705</v>
      </c>
      <c r="L28" s="133"/>
      <c r="M28" s="133"/>
      <c r="N28" s="133"/>
    </row>
    <row r="29" spans="2:14" x14ac:dyDescent="0.2">
      <c r="B29" s="133">
        <v>2019</v>
      </c>
      <c r="C29" s="135">
        <f>'[16]Form 1.1a'!C29</f>
        <v>8178.8807900008542</v>
      </c>
      <c r="D29" s="135">
        <f>'[16]Form 1.1a'!D29</f>
        <v>12584.076086273239</v>
      </c>
      <c r="E29" s="135">
        <f>'[16]Form 1.1a'!E29</f>
        <v>1828.8990899999999</v>
      </c>
      <c r="F29" s="135">
        <f>'[16]Form 1.1a'!F29</f>
        <v>146.17081799999994</v>
      </c>
      <c r="G29" s="135">
        <f>'[16]Form 1.1a'!G29</f>
        <v>161.32420000000002</v>
      </c>
      <c r="H29" s="135">
        <f>'[16]Form 1.1a'!H29</f>
        <v>246.19507370190115</v>
      </c>
      <c r="I29" s="135">
        <f t="shared" si="1"/>
        <v>23145.546057975989</v>
      </c>
      <c r="L29" s="133"/>
      <c r="M29" s="133"/>
      <c r="N29" s="133"/>
    </row>
    <row r="30" spans="2:14" x14ac:dyDescent="0.2">
      <c r="B30" s="133">
        <v>2020</v>
      </c>
      <c r="C30" s="135">
        <f>'[16]Form 1.1a'!C30</f>
        <v>8157.4467407571874</v>
      </c>
      <c r="D30" s="135">
        <f>'[16]Form 1.1a'!D30</f>
        <v>12457.911938880181</v>
      </c>
      <c r="E30" s="135">
        <f>'[16]Form 1.1a'!E30</f>
        <v>1829.4101100000003</v>
      </c>
      <c r="F30" s="135">
        <f>'[16]Form 1.1a'!F30</f>
        <v>146.90167208999992</v>
      </c>
      <c r="G30" s="135">
        <f>'[16]Form 1.1a'!G30</f>
        <v>163.04116999999999</v>
      </c>
      <c r="H30" s="135">
        <f>'[16]Form 1.1a'!H30</f>
        <v>328.95032225223747</v>
      </c>
      <c r="I30" s="135">
        <f t="shared" si="1"/>
        <v>23083.661953979605</v>
      </c>
      <c r="L30" s="133"/>
      <c r="M30" s="133"/>
      <c r="N30" s="133"/>
    </row>
    <row r="31" spans="2:14" x14ac:dyDescent="0.2">
      <c r="B31" s="133">
        <v>2021</v>
      </c>
      <c r="C31" s="135">
        <f>'[16]Form 1.1a'!C31</f>
        <v>8224.4534816453051</v>
      </c>
      <c r="D31" s="135">
        <f>'[16]Form 1.1a'!D31</f>
        <v>12553.1982716985</v>
      </c>
      <c r="E31" s="135">
        <f>'[16]Form 1.1a'!E31</f>
        <v>1834.4362300000003</v>
      </c>
      <c r="F31" s="135">
        <f>'[16]Form 1.1a'!F31</f>
        <v>147.6361804504499</v>
      </c>
      <c r="G31" s="135">
        <f>'[16]Form 1.1a'!G31</f>
        <v>164.75813999999997</v>
      </c>
      <c r="H31" s="135">
        <f>'[16]Form 1.1a'!H31</f>
        <v>408.00357347887621</v>
      </c>
      <c r="I31" s="135">
        <f t="shared" si="1"/>
        <v>23332.485877273131</v>
      </c>
      <c r="L31" s="133"/>
      <c r="M31" s="133"/>
      <c r="N31" s="133"/>
    </row>
    <row r="32" spans="2:14" x14ac:dyDescent="0.2">
      <c r="B32" s="133">
        <v>2022</v>
      </c>
      <c r="C32" s="135">
        <f>'[16]Form 1.1a'!C32</f>
        <v>8360.4080103912529</v>
      </c>
      <c r="D32" s="135">
        <f>'[16]Form 1.1a'!D32</f>
        <v>12906.108688974215</v>
      </c>
      <c r="E32" s="135">
        <f>'[16]Form 1.1a'!E32</f>
        <v>1852.31746</v>
      </c>
      <c r="F32" s="135">
        <f>'[16]Form 1.1a'!F32</f>
        <v>148.37436135270212</v>
      </c>
      <c r="G32" s="135">
        <f>'[16]Form 1.1a'!G32</f>
        <v>166.47510999999997</v>
      </c>
      <c r="H32" s="135">
        <f>'[16]Form 1.1a'!H32</f>
        <v>492.95851474864332</v>
      </c>
      <c r="I32" s="135">
        <f t="shared" si="1"/>
        <v>23926.642145466809</v>
      </c>
      <c r="L32" s="133"/>
      <c r="M32" s="133"/>
      <c r="N32" s="133"/>
    </row>
    <row r="33" spans="2:14" x14ac:dyDescent="0.2">
      <c r="B33" s="133">
        <v>2023</v>
      </c>
      <c r="C33" s="135">
        <f>'[16]Form 1.1a'!C33</f>
        <v>8504.2303155453264</v>
      </c>
      <c r="D33" s="135">
        <f>'[16]Form 1.1a'!D33</f>
        <v>13176.042658300397</v>
      </c>
      <c r="E33" s="135">
        <f>'[16]Form 1.1a'!E33</f>
        <v>1850.8998899999995</v>
      </c>
      <c r="F33" s="135">
        <f>'[16]Form 1.1a'!F33</f>
        <v>149.11623315946562</v>
      </c>
      <c r="G33" s="135">
        <f>'[16]Form 1.1a'!G33</f>
        <v>168.19208</v>
      </c>
      <c r="H33" s="135">
        <f>'[16]Form 1.1a'!H33</f>
        <v>569.07356444345578</v>
      </c>
      <c r="I33" s="135">
        <f t="shared" si="1"/>
        <v>24417.554741448646</v>
      </c>
      <c r="L33" s="133"/>
      <c r="M33" s="133"/>
      <c r="N33" s="133"/>
    </row>
    <row r="34" spans="2:14" x14ac:dyDescent="0.2">
      <c r="B34" s="133">
        <v>2024</v>
      </c>
      <c r="C34" s="135">
        <f>'[16]Form 1.1a'!C34</f>
        <v>8630.6977883312375</v>
      </c>
      <c r="D34" s="135">
        <f>'[16]Form 1.1a'!D34</f>
        <v>13439.205627626581</v>
      </c>
      <c r="E34" s="135">
        <f>'[16]Form 1.1a'!E34</f>
        <v>1849.2417000000003</v>
      </c>
      <c r="F34" s="135">
        <f>'[16]Form 1.1a'!F34</f>
        <v>149.86181432526294</v>
      </c>
      <c r="G34" s="135">
        <f>'[16]Form 1.1a'!G34</f>
        <v>169.90906000000001</v>
      </c>
      <c r="H34" s="135">
        <f>'[16]Form 1.1a'!H34</f>
        <v>646.39929162476824</v>
      </c>
      <c r="I34" s="135">
        <f t="shared" si="1"/>
        <v>24885.315281907853</v>
      </c>
      <c r="L34" s="133"/>
      <c r="M34" s="133"/>
      <c r="N34" s="133"/>
    </row>
    <row r="35" spans="2:14" s="136" customFormat="1" x14ac:dyDescent="0.2">
      <c r="B35" s="133">
        <v>2025</v>
      </c>
      <c r="C35" s="135">
        <f>'[16]Form 1.1a'!C35</f>
        <v>8743.5754907769788</v>
      </c>
      <c r="D35" s="135">
        <f>'[16]Form 1.1a'!D35</f>
        <v>13707.485596952771</v>
      </c>
      <c r="E35" s="135">
        <f>'[16]Form 1.1a'!E35</f>
        <v>1849.4896699999999</v>
      </c>
      <c r="F35" s="135">
        <f>'[16]Form 1.1a'!F35</f>
        <v>150.61112339688924</v>
      </c>
      <c r="G35" s="135">
        <f>'[16]Form 1.1a'!G35</f>
        <v>171.62602000000001</v>
      </c>
      <c r="H35" s="135">
        <f>'[16]Form 1.1a'!H35</f>
        <v>701.16213785596551</v>
      </c>
      <c r="I35" s="135">
        <f t="shared" si="1"/>
        <v>25323.950038982603</v>
      </c>
      <c r="J35" s="126"/>
      <c r="K35" s="126"/>
      <c r="L35" s="133"/>
      <c r="M35" s="133"/>
      <c r="N35" s="133"/>
    </row>
    <row r="36" spans="2:14" x14ac:dyDescent="0.2">
      <c r="B36" s="133">
        <v>2026</v>
      </c>
      <c r="C36" s="135">
        <f>'[16]Form 1.1a'!C36</f>
        <v>8851.0468566096079</v>
      </c>
      <c r="D36" s="135">
        <f>'[16]Form 1.1a'!D36</f>
        <v>13962.433566278954</v>
      </c>
      <c r="E36" s="135">
        <f>'[16]Form 1.1a'!E36</f>
        <v>1850.43589</v>
      </c>
      <c r="F36" s="135">
        <f>'[16]Form 1.1a'!F36</f>
        <v>151.3641790138737</v>
      </c>
      <c r="G36" s="135">
        <f>'[16]Form 1.1a'!G36</f>
        <v>173.34299999999999</v>
      </c>
      <c r="H36" s="135">
        <f>'[16]Form 1.1a'!H36</f>
        <v>773.13203719879834</v>
      </c>
      <c r="I36" s="135">
        <f t="shared" si="1"/>
        <v>25761.755529101236</v>
      </c>
      <c r="L36" s="133"/>
      <c r="M36" s="133"/>
      <c r="N36" s="133"/>
    </row>
    <row r="37" spans="2:14" x14ac:dyDescent="0.2">
      <c r="B37" s="133">
        <v>2027</v>
      </c>
      <c r="C37" s="135">
        <f>'[16]Form 1.1a'!C37</f>
        <v>8957.9605493720974</v>
      </c>
      <c r="D37" s="135">
        <f>'[16]Form 1.1a'!D37</f>
        <v>14206.365535605142</v>
      </c>
      <c r="E37" s="135">
        <f>'[16]Form 1.1a'!E37</f>
        <v>1850.88915</v>
      </c>
      <c r="F37" s="135">
        <f>'[16]Form 1.1a'!F37</f>
        <v>152.12099990894308</v>
      </c>
      <c r="G37" s="135">
        <f>'[16]Form 1.1a'!G37</f>
        <v>175.05997000000002</v>
      </c>
      <c r="H37" s="135">
        <f>'[16]Form 1.1a'!H37</f>
        <v>815.88827621640132</v>
      </c>
      <c r="I37" s="135">
        <f t="shared" si="1"/>
        <v>26158.284481102586</v>
      </c>
      <c r="L37" s="133"/>
      <c r="M37" s="133"/>
      <c r="N37" s="133"/>
    </row>
    <row r="38" spans="2:14" x14ac:dyDescent="0.2">
      <c r="B38" s="133">
        <v>2028</v>
      </c>
      <c r="C38" s="135">
        <f>'[16]Form 1.1a'!C38</f>
        <v>9063.6015167557998</v>
      </c>
      <c r="D38" s="135">
        <f>'[16]Form 1.1a'!D38</f>
        <v>14454.699504931328</v>
      </c>
      <c r="E38" s="135">
        <f>'[16]Form 1.1a'!E38</f>
        <v>1851.2494200000003</v>
      </c>
      <c r="F38" s="135">
        <f>'[16]Form 1.1a'!F38</f>
        <v>152.88160490848773</v>
      </c>
      <c r="G38" s="135">
        <f>'[16]Form 1.1a'!G38</f>
        <v>176.77692999999999</v>
      </c>
      <c r="H38" s="135">
        <f>'[16]Form 1.1a'!H38</f>
        <v>878.82530473996781</v>
      </c>
      <c r="I38" s="135">
        <f t="shared" si="1"/>
        <v>26578.034281335582</v>
      </c>
      <c r="L38" s="133"/>
      <c r="M38" s="133"/>
      <c r="N38" s="133"/>
    </row>
    <row r="40" spans="2:14" x14ac:dyDescent="0.2">
      <c r="C40" s="226" t="s">
        <v>292</v>
      </c>
    </row>
    <row r="41" spans="2:14" x14ac:dyDescent="0.2">
      <c r="C41" s="226" t="s">
        <v>293</v>
      </c>
    </row>
    <row r="42" spans="2:14" x14ac:dyDescent="0.2">
      <c r="C42" s="226" t="s">
        <v>294</v>
      </c>
    </row>
    <row r="43" spans="2:14" x14ac:dyDescent="0.2">
      <c r="C43" s="226" t="s">
        <v>295</v>
      </c>
    </row>
    <row r="44" spans="2:14" x14ac:dyDescent="0.2">
      <c r="C44" s="226" t="s">
        <v>296</v>
      </c>
    </row>
  </sheetData>
  <mergeCells count="7">
    <mergeCell ref="L8:N8"/>
    <mergeCell ref="B1:P1"/>
    <mergeCell ref="B2:P2"/>
    <mergeCell ref="B3:K3"/>
    <mergeCell ref="B4:K4"/>
    <mergeCell ref="B5:K5"/>
    <mergeCell ref="N5:P5"/>
  </mergeCells>
  <printOptions horizontalCentered="1" gridLinesSet="0"/>
  <pageMargins left="0.25" right="0.25" top="0.5" bottom="0.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8"/>
  <sheetViews>
    <sheetView showGridLines="0" zoomScaleNormal="100" workbookViewId="0">
      <selection activeCell="B3" sqref="B3:J3"/>
    </sheetView>
  </sheetViews>
  <sheetFormatPr defaultColWidth="8.6640625" defaultRowHeight="11.25" x14ac:dyDescent="0.2"/>
  <cols>
    <col min="1" max="1" width="1.6640625" style="126" customWidth="1"/>
    <col min="2" max="2" width="11" style="126" customWidth="1"/>
    <col min="3" max="3" width="15.6640625" style="126" customWidth="1"/>
    <col min="4" max="4" width="14.6640625" style="126" customWidth="1"/>
    <col min="5" max="5" width="15.1640625" style="126" customWidth="1"/>
    <col min="6" max="8" width="14.6640625" style="126" customWidth="1"/>
    <col min="9" max="9" width="8.6640625" style="126" customWidth="1"/>
    <col min="10" max="10" width="16.1640625" style="126" customWidth="1"/>
    <col min="11" max="11" width="7.5" style="126" customWidth="1"/>
    <col min="12" max="12" width="16" style="126" customWidth="1"/>
    <col min="13" max="13" width="14.83203125" style="126" customWidth="1"/>
    <col min="14" max="16384" width="8.6640625" style="126"/>
  </cols>
  <sheetData>
    <row r="1" spans="2:13" s="123" customFormat="1" ht="15.75" x14ac:dyDescent="0.25">
      <c r="B1" s="259" t="s">
        <v>49</v>
      </c>
      <c r="C1" s="259"/>
      <c r="D1" s="259"/>
      <c r="E1" s="259"/>
      <c r="F1" s="259"/>
      <c r="G1" s="259"/>
      <c r="H1" s="259"/>
      <c r="I1" s="259"/>
      <c r="J1" s="259"/>
      <c r="K1" s="259"/>
      <c r="L1" s="259"/>
      <c r="M1" s="259"/>
    </row>
    <row r="2" spans="2:13" s="124" customFormat="1" ht="12.75" x14ac:dyDescent="0.2">
      <c r="B2" s="260" t="str">
        <f>'FormsList&amp;FilerInfo'!B2</f>
        <v>Los Angeles Department of Water and Power</v>
      </c>
      <c r="C2" s="261"/>
      <c r="D2" s="261"/>
      <c r="E2" s="261"/>
      <c r="F2" s="261"/>
      <c r="G2" s="261"/>
      <c r="H2" s="261"/>
      <c r="I2" s="261"/>
      <c r="J2" s="261"/>
      <c r="K2" s="261"/>
      <c r="L2" s="261"/>
      <c r="M2" s="261"/>
    </row>
    <row r="3" spans="2:13" s="124" customFormat="1" ht="12.75" x14ac:dyDescent="0.2">
      <c r="B3" s="261"/>
      <c r="C3" s="261"/>
      <c r="D3" s="261"/>
      <c r="E3" s="261"/>
      <c r="F3" s="261"/>
      <c r="G3" s="261"/>
      <c r="H3" s="261"/>
      <c r="I3" s="261"/>
      <c r="J3" s="261"/>
      <c r="K3" s="215"/>
    </row>
    <row r="4" spans="2:13" s="124" customFormat="1" ht="12.75" x14ac:dyDescent="0.2">
      <c r="B4" s="264"/>
      <c r="C4" s="261"/>
      <c r="D4" s="261"/>
      <c r="E4" s="261"/>
      <c r="F4" s="261"/>
      <c r="G4" s="261"/>
      <c r="H4" s="261"/>
    </row>
    <row r="5" spans="2:13" s="123" customFormat="1" ht="15.75" x14ac:dyDescent="0.25">
      <c r="B5" s="265" t="s">
        <v>208</v>
      </c>
      <c r="C5" s="265"/>
      <c r="D5" s="265"/>
      <c r="E5" s="265"/>
      <c r="F5" s="265"/>
      <c r="G5" s="265"/>
      <c r="H5" s="265"/>
      <c r="I5" s="265"/>
      <c r="J5" s="265"/>
      <c r="K5" s="265"/>
      <c r="L5" s="265"/>
      <c r="M5" s="265"/>
    </row>
    <row r="6" spans="2:13" ht="12.75" x14ac:dyDescent="0.2">
      <c r="B6" s="261"/>
      <c r="C6" s="261"/>
      <c r="D6" s="261"/>
      <c r="E6" s="261"/>
      <c r="F6" s="261"/>
      <c r="G6" s="261"/>
      <c r="H6" s="261"/>
      <c r="I6" s="261"/>
      <c r="J6" s="261"/>
      <c r="K6" s="261"/>
      <c r="L6" s="261"/>
      <c r="M6" s="261"/>
    </row>
    <row r="7" spans="2:13" ht="12.75" x14ac:dyDescent="0.2">
      <c r="B7" s="215"/>
      <c r="C7" s="215"/>
      <c r="D7" s="215"/>
      <c r="E7" s="215"/>
      <c r="F7" s="215"/>
      <c r="G7" s="215"/>
      <c r="H7" s="215"/>
      <c r="I7" s="215"/>
      <c r="J7" s="215"/>
    </row>
    <row r="8" spans="2:13" ht="12.75" x14ac:dyDescent="0.2">
      <c r="B8" s="137"/>
      <c r="C8" s="137"/>
      <c r="D8" s="137"/>
      <c r="E8" s="137"/>
      <c r="F8" s="137"/>
      <c r="G8" s="137"/>
      <c r="H8" s="137"/>
      <c r="I8" s="138"/>
      <c r="J8" s="138"/>
    </row>
    <row r="9" spans="2:13" ht="63.75" customHeight="1" x14ac:dyDescent="0.2">
      <c r="B9" s="139" t="s">
        <v>13</v>
      </c>
      <c r="C9" s="140" t="s">
        <v>177</v>
      </c>
      <c r="D9" s="140" t="s">
        <v>28</v>
      </c>
      <c r="E9" s="140" t="s">
        <v>56</v>
      </c>
      <c r="F9" s="140" t="s">
        <v>74</v>
      </c>
      <c r="G9" s="140" t="s">
        <v>81</v>
      </c>
      <c r="H9" s="140" t="s">
        <v>43</v>
      </c>
      <c r="I9" s="140" t="s">
        <v>27</v>
      </c>
      <c r="J9" s="141" t="s">
        <v>73</v>
      </c>
      <c r="L9" s="142" t="s">
        <v>85</v>
      </c>
      <c r="M9" s="142" t="s">
        <v>83</v>
      </c>
    </row>
    <row r="10" spans="2:13" x14ac:dyDescent="0.2">
      <c r="B10" s="133">
        <v>2000</v>
      </c>
      <c r="C10" s="156">
        <v>0</v>
      </c>
      <c r="D10" s="156"/>
      <c r="E10" s="156"/>
      <c r="F10" s="156"/>
      <c r="G10" s="156"/>
      <c r="H10" s="156">
        <f t="shared" ref="H10:H38" si="0">SUM(C10:G10)</f>
        <v>0</v>
      </c>
      <c r="I10" s="156"/>
      <c r="J10" s="156">
        <f t="shared" ref="J10:J38" si="1">+H10+I10</f>
        <v>0</v>
      </c>
      <c r="K10" s="166"/>
      <c r="L10" s="156">
        <v>0</v>
      </c>
      <c r="M10" s="156">
        <f t="shared" ref="M10:M34" si="2">+J10-L10</f>
        <v>0</v>
      </c>
    </row>
    <row r="11" spans="2:13" ht="11.25" customHeight="1" x14ac:dyDescent="0.2">
      <c r="B11" s="133">
        <v>2001</v>
      </c>
      <c r="C11" s="156">
        <v>0</v>
      </c>
      <c r="D11" s="156"/>
      <c r="E11" s="156"/>
      <c r="F11" s="156"/>
      <c r="G11" s="156"/>
      <c r="H11" s="156">
        <f t="shared" si="0"/>
        <v>0</v>
      </c>
      <c r="I11" s="156"/>
      <c r="J11" s="156">
        <f t="shared" si="1"/>
        <v>0</v>
      </c>
      <c r="K11" s="166"/>
      <c r="L11" s="156">
        <v>0</v>
      </c>
      <c r="M11" s="156">
        <f t="shared" si="2"/>
        <v>0</v>
      </c>
    </row>
    <row r="12" spans="2:13" x14ac:dyDescent="0.2">
      <c r="B12" s="133">
        <v>2002</v>
      </c>
      <c r="C12" s="156">
        <v>0</v>
      </c>
      <c r="D12" s="156"/>
      <c r="E12" s="156"/>
      <c r="F12" s="156"/>
      <c r="G12" s="156"/>
      <c r="H12" s="156">
        <f t="shared" si="0"/>
        <v>0</v>
      </c>
      <c r="I12" s="156"/>
      <c r="J12" s="156">
        <f t="shared" si="1"/>
        <v>0</v>
      </c>
      <c r="K12" s="166"/>
      <c r="L12" s="156">
        <v>0</v>
      </c>
      <c r="M12" s="156">
        <f t="shared" si="2"/>
        <v>0</v>
      </c>
    </row>
    <row r="13" spans="2:13" x14ac:dyDescent="0.2">
      <c r="B13" s="133">
        <v>2003</v>
      </c>
      <c r="C13" s="156">
        <v>0</v>
      </c>
      <c r="D13" s="156"/>
      <c r="E13" s="156"/>
      <c r="F13" s="156"/>
      <c r="G13" s="156"/>
      <c r="H13" s="156">
        <f t="shared" si="0"/>
        <v>0</v>
      </c>
      <c r="I13" s="156"/>
      <c r="J13" s="156">
        <f t="shared" si="1"/>
        <v>0</v>
      </c>
      <c r="K13" s="166"/>
      <c r="L13" s="156">
        <v>0</v>
      </c>
      <c r="M13" s="156">
        <f t="shared" si="2"/>
        <v>0</v>
      </c>
    </row>
    <row r="14" spans="2:13" x14ac:dyDescent="0.2">
      <c r="B14" s="133">
        <v>2004</v>
      </c>
      <c r="C14" s="156">
        <v>0</v>
      </c>
      <c r="D14" s="156"/>
      <c r="E14" s="156"/>
      <c r="F14" s="156"/>
      <c r="G14" s="156"/>
      <c r="H14" s="156">
        <f t="shared" si="0"/>
        <v>0</v>
      </c>
      <c r="I14" s="156"/>
      <c r="J14" s="156">
        <f t="shared" si="1"/>
        <v>0</v>
      </c>
      <c r="K14" s="166"/>
      <c r="L14" s="156">
        <v>0</v>
      </c>
      <c r="M14" s="156">
        <f t="shared" si="2"/>
        <v>0</v>
      </c>
    </row>
    <row r="15" spans="2:13" x14ac:dyDescent="0.2">
      <c r="B15" s="133">
        <v>2005</v>
      </c>
      <c r="C15" s="156">
        <v>0</v>
      </c>
      <c r="D15" s="156"/>
      <c r="E15" s="156"/>
      <c r="F15" s="156"/>
      <c r="G15" s="156"/>
      <c r="H15" s="156">
        <f t="shared" si="0"/>
        <v>0</v>
      </c>
      <c r="I15" s="156"/>
      <c r="J15" s="156">
        <f t="shared" si="1"/>
        <v>0</v>
      </c>
      <c r="K15" s="166"/>
      <c r="L15" s="156">
        <v>0</v>
      </c>
      <c r="M15" s="156">
        <f t="shared" si="2"/>
        <v>0</v>
      </c>
    </row>
    <row r="16" spans="2:13" x14ac:dyDescent="0.2">
      <c r="B16" s="133">
        <v>2006</v>
      </c>
      <c r="C16" s="156">
        <v>0</v>
      </c>
      <c r="D16" s="156"/>
      <c r="E16" s="156"/>
      <c r="F16" s="156"/>
      <c r="G16" s="156"/>
      <c r="H16" s="156">
        <f t="shared" si="0"/>
        <v>0</v>
      </c>
      <c r="I16" s="156"/>
      <c r="J16" s="156">
        <f t="shared" si="1"/>
        <v>0</v>
      </c>
      <c r="K16" s="166"/>
      <c r="L16" s="156">
        <v>0</v>
      </c>
      <c r="M16" s="156">
        <f t="shared" si="2"/>
        <v>0</v>
      </c>
    </row>
    <row r="17" spans="2:17" x14ac:dyDescent="0.2">
      <c r="B17" s="133">
        <v>2007</v>
      </c>
      <c r="C17" s="156">
        <v>0</v>
      </c>
      <c r="D17" s="156"/>
      <c r="E17" s="156"/>
      <c r="F17" s="156"/>
      <c r="G17" s="156"/>
      <c r="H17" s="156">
        <f t="shared" si="0"/>
        <v>0</v>
      </c>
      <c r="I17" s="156"/>
      <c r="J17" s="156">
        <f t="shared" si="1"/>
        <v>0</v>
      </c>
      <c r="K17" s="166"/>
      <c r="L17" s="156">
        <v>0</v>
      </c>
      <c r="M17" s="156">
        <f t="shared" si="2"/>
        <v>0</v>
      </c>
    </row>
    <row r="18" spans="2:17" ht="11.25" customHeight="1" x14ac:dyDescent="0.2">
      <c r="B18" s="133">
        <v>2008</v>
      </c>
      <c r="C18" s="156">
        <v>0</v>
      </c>
      <c r="D18" s="156"/>
      <c r="E18" s="156"/>
      <c r="F18" s="156"/>
      <c r="G18" s="156"/>
      <c r="H18" s="156">
        <f t="shared" si="0"/>
        <v>0</v>
      </c>
      <c r="I18" s="156"/>
      <c r="J18" s="156">
        <f t="shared" si="1"/>
        <v>0</v>
      </c>
      <c r="K18" s="166"/>
      <c r="L18" s="156">
        <v>0</v>
      </c>
      <c r="M18" s="156">
        <f t="shared" si="2"/>
        <v>0</v>
      </c>
    </row>
    <row r="19" spans="2:17" x14ac:dyDescent="0.2">
      <c r="B19" s="133">
        <v>2009</v>
      </c>
      <c r="C19" s="156">
        <v>0</v>
      </c>
      <c r="D19" s="156"/>
      <c r="E19" s="156"/>
      <c r="F19" s="156"/>
      <c r="G19" s="156"/>
      <c r="H19" s="156">
        <f t="shared" si="0"/>
        <v>0</v>
      </c>
      <c r="I19" s="156"/>
      <c r="J19" s="156">
        <f t="shared" si="1"/>
        <v>0</v>
      </c>
      <c r="K19" s="166"/>
      <c r="L19" s="156">
        <v>0</v>
      </c>
      <c r="M19" s="156">
        <f t="shared" si="2"/>
        <v>0</v>
      </c>
    </row>
    <row r="20" spans="2:17" x14ac:dyDescent="0.2">
      <c r="B20" s="133">
        <v>2010</v>
      </c>
      <c r="C20" s="156">
        <v>0</v>
      </c>
      <c r="D20" s="156"/>
      <c r="E20" s="156"/>
      <c r="F20" s="156"/>
      <c r="G20" s="156"/>
      <c r="H20" s="156">
        <f t="shared" si="0"/>
        <v>0</v>
      </c>
      <c r="I20" s="156"/>
      <c r="J20" s="156">
        <f t="shared" si="1"/>
        <v>0</v>
      </c>
      <c r="K20" s="166"/>
      <c r="L20" s="156">
        <v>0</v>
      </c>
      <c r="M20" s="156">
        <f t="shared" si="2"/>
        <v>0</v>
      </c>
    </row>
    <row r="21" spans="2:17" x14ac:dyDescent="0.2">
      <c r="B21" s="133">
        <v>2011</v>
      </c>
      <c r="C21" s="156">
        <v>0</v>
      </c>
      <c r="D21" s="156"/>
      <c r="E21" s="156"/>
      <c r="F21" s="156"/>
      <c r="G21" s="156"/>
      <c r="H21" s="156">
        <f t="shared" si="0"/>
        <v>0</v>
      </c>
      <c r="I21" s="156"/>
      <c r="J21" s="156">
        <f t="shared" si="1"/>
        <v>0</v>
      </c>
      <c r="K21" s="166"/>
      <c r="L21" s="156">
        <v>0</v>
      </c>
      <c r="M21" s="156">
        <f t="shared" si="2"/>
        <v>0</v>
      </c>
    </row>
    <row r="22" spans="2:17" x14ac:dyDescent="0.2">
      <c r="B22" s="133">
        <v>2012</v>
      </c>
      <c r="C22" s="156">
        <v>0</v>
      </c>
      <c r="D22" s="156"/>
      <c r="E22" s="156"/>
      <c r="F22" s="156"/>
      <c r="G22" s="156"/>
      <c r="H22" s="156">
        <f t="shared" si="0"/>
        <v>0</v>
      </c>
      <c r="I22" s="156"/>
      <c r="J22" s="156">
        <f t="shared" si="1"/>
        <v>0</v>
      </c>
      <c r="K22" s="166"/>
      <c r="L22" s="156">
        <v>0</v>
      </c>
      <c r="M22" s="156">
        <f t="shared" si="2"/>
        <v>0</v>
      </c>
    </row>
    <row r="23" spans="2:17" x14ac:dyDescent="0.2">
      <c r="B23" s="133">
        <v>2013</v>
      </c>
      <c r="C23" s="156">
        <v>0</v>
      </c>
      <c r="D23" s="156"/>
      <c r="E23" s="156"/>
      <c r="F23" s="156"/>
      <c r="G23" s="156"/>
      <c r="H23" s="156">
        <f t="shared" si="0"/>
        <v>0</v>
      </c>
      <c r="I23" s="156"/>
      <c r="J23" s="156">
        <f t="shared" si="1"/>
        <v>0</v>
      </c>
      <c r="K23" s="166"/>
      <c r="L23" s="156">
        <v>0</v>
      </c>
      <c r="M23" s="156">
        <f t="shared" si="2"/>
        <v>0</v>
      </c>
    </row>
    <row r="24" spans="2:17" x14ac:dyDescent="0.2">
      <c r="B24" s="133">
        <v>2014</v>
      </c>
      <c r="C24" s="156">
        <v>0</v>
      </c>
      <c r="D24" s="156"/>
      <c r="E24" s="156"/>
      <c r="F24" s="156"/>
      <c r="G24" s="156"/>
      <c r="H24" s="156">
        <f t="shared" si="0"/>
        <v>0</v>
      </c>
      <c r="I24" s="156"/>
      <c r="J24" s="156">
        <f t="shared" si="1"/>
        <v>0</v>
      </c>
      <c r="K24" s="166"/>
      <c r="L24" s="156">
        <v>0</v>
      </c>
      <c r="M24" s="156">
        <f t="shared" si="2"/>
        <v>0</v>
      </c>
    </row>
    <row r="25" spans="2:17" x14ac:dyDescent="0.2">
      <c r="B25" s="143">
        <v>2015</v>
      </c>
      <c r="C25" s="135">
        <f>'[16]Form 1.1b'!I25</f>
        <v>23336.196710999997</v>
      </c>
      <c r="D25" s="145"/>
      <c r="E25" s="145"/>
      <c r="F25" s="145"/>
      <c r="G25" s="145"/>
      <c r="H25" s="145">
        <f>SUM(C25:G25)</f>
        <v>23336.196710999997</v>
      </c>
      <c r="I25" s="135">
        <v>3288.5002890000251</v>
      </c>
      <c r="J25" s="135">
        <f t="shared" si="1"/>
        <v>26624.697000000022</v>
      </c>
      <c r="K25" s="166"/>
      <c r="L25" s="145">
        <v>0</v>
      </c>
      <c r="M25" s="135">
        <f t="shared" si="2"/>
        <v>26624.697000000022</v>
      </c>
      <c r="P25" s="227"/>
      <c r="Q25" s="227"/>
    </row>
    <row r="26" spans="2:17" x14ac:dyDescent="0.2">
      <c r="B26" s="133">
        <v>2016</v>
      </c>
      <c r="C26" s="135">
        <f>'[16]Form 1.1b'!I26</f>
        <v>23494.80201395633</v>
      </c>
      <c r="D26" s="145"/>
      <c r="E26" s="145"/>
      <c r="F26" s="145"/>
      <c r="G26" s="145"/>
      <c r="H26" s="145">
        <f t="shared" si="0"/>
        <v>23494.80201395633</v>
      </c>
      <c r="I26" s="135">
        <v>3204.5563167129512</v>
      </c>
      <c r="J26" s="135">
        <f t="shared" si="1"/>
        <v>26699.358330669282</v>
      </c>
      <c r="K26" s="166"/>
      <c r="L26" s="145">
        <v>0</v>
      </c>
      <c r="M26" s="135">
        <f t="shared" si="2"/>
        <v>26699.358330669282</v>
      </c>
      <c r="P26" s="227"/>
      <c r="Q26" s="227"/>
    </row>
    <row r="27" spans="2:17" x14ac:dyDescent="0.2">
      <c r="B27" s="143">
        <v>2017</v>
      </c>
      <c r="C27" s="135">
        <f>'[16]Form 1.1b'!I27</f>
        <v>23639.191904130024</v>
      </c>
      <c r="D27" s="144"/>
      <c r="E27" s="144"/>
      <c r="F27" s="144"/>
      <c r="G27" s="144"/>
      <c r="H27" s="145">
        <f t="shared" si="0"/>
        <v>23639.191904130024</v>
      </c>
      <c r="I27" s="144">
        <v>3223.5261687450002</v>
      </c>
      <c r="J27" s="145">
        <f t="shared" si="1"/>
        <v>26862.718072875025</v>
      </c>
      <c r="L27" s="145">
        <v>0</v>
      </c>
      <c r="M27" s="135">
        <f t="shared" si="2"/>
        <v>26862.718072875025</v>
      </c>
      <c r="P27" s="227"/>
      <c r="Q27" s="227"/>
    </row>
    <row r="28" spans="2:17" x14ac:dyDescent="0.2">
      <c r="B28" s="133">
        <v>2018</v>
      </c>
      <c r="C28" s="135">
        <f>'[16]Form 1.1b'!I28</f>
        <v>23400.50690420705</v>
      </c>
      <c r="D28" s="134"/>
      <c r="E28" s="134"/>
      <c r="F28" s="134"/>
      <c r="G28" s="134"/>
      <c r="H28" s="135">
        <f t="shared" si="0"/>
        <v>23400.50690420705</v>
      </c>
      <c r="I28" s="134">
        <v>3190.9782142100521</v>
      </c>
      <c r="J28" s="135">
        <f t="shared" si="1"/>
        <v>26591.485118417102</v>
      </c>
      <c r="L28" s="135">
        <v>0</v>
      </c>
      <c r="M28" s="135">
        <f t="shared" si="2"/>
        <v>26591.485118417102</v>
      </c>
      <c r="P28" s="227"/>
      <c r="Q28" s="227"/>
    </row>
    <row r="29" spans="2:17" x14ac:dyDescent="0.2">
      <c r="B29" s="143">
        <v>2019</v>
      </c>
      <c r="C29" s="135">
        <f>'[16]Form 1.1b'!I29</f>
        <v>23145.546057975989</v>
      </c>
      <c r="D29" s="144"/>
      <c r="E29" s="144"/>
      <c r="F29" s="144"/>
      <c r="G29" s="144"/>
      <c r="H29" s="135">
        <f t="shared" si="0"/>
        <v>23145.546057975989</v>
      </c>
      <c r="I29" s="134">
        <v>3156.2108260876375</v>
      </c>
      <c r="J29" s="135">
        <f t="shared" si="1"/>
        <v>26301.756884063627</v>
      </c>
      <c r="L29" s="135">
        <v>0</v>
      </c>
      <c r="M29" s="135">
        <f t="shared" si="2"/>
        <v>26301.756884063627</v>
      </c>
      <c r="P29" s="227"/>
      <c r="Q29" s="227"/>
    </row>
    <row r="30" spans="2:17" x14ac:dyDescent="0.2">
      <c r="B30" s="133">
        <v>2020</v>
      </c>
      <c r="C30" s="135">
        <f>'[16]Form 1.1b'!I30</f>
        <v>23083.661953979605</v>
      </c>
      <c r="D30" s="144"/>
      <c r="E30" s="144"/>
      <c r="F30" s="144"/>
      <c r="G30" s="144"/>
      <c r="H30" s="135">
        <f t="shared" si="0"/>
        <v>23083.661953979605</v>
      </c>
      <c r="I30" s="134">
        <v>3217.7720846335833</v>
      </c>
      <c r="J30" s="135">
        <f t="shared" si="1"/>
        <v>26301.434038613188</v>
      </c>
      <c r="L30" s="135">
        <v>0</v>
      </c>
      <c r="M30" s="135">
        <f t="shared" si="2"/>
        <v>26301.434038613188</v>
      </c>
      <c r="P30" s="227"/>
      <c r="Q30" s="227"/>
    </row>
    <row r="31" spans="2:17" x14ac:dyDescent="0.2">
      <c r="B31" s="143">
        <v>2021</v>
      </c>
      <c r="C31" s="135">
        <f>'[16]Form 1.1b'!I31</f>
        <v>23332.485877273131</v>
      </c>
      <c r="D31" s="144"/>
      <c r="E31" s="144"/>
      <c r="F31" s="144"/>
      <c r="G31" s="144"/>
      <c r="H31" s="145">
        <f t="shared" si="0"/>
        <v>23332.485877273131</v>
      </c>
      <c r="I31" s="144">
        <v>3181.7026196281513</v>
      </c>
      <c r="J31" s="145">
        <f t="shared" si="1"/>
        <v>26514.188496901283</v>
      </c>
      <c r="L31" s="145">
        <v>0</v>
      </c>
      <c r="M31" s="135">
        <f t="shared" si="2"/>
        <v>26514.188496901283</v>
      </c>
      <c r="P31" s="227"/>
      <c r="Q31" s="227"/>
    </row>
    <row r="32" spans="2:17" x14ac:dyDescent="0.2">
      <c r="B32" s="133">
        <v>2022</v>
      </c>
      <c r="C32" s="135">
        <f>'[16]Form 1.1b'!I32</f>
        <v>23926.642145466809</v>
      </c>
      <c r="D32" s="134"/>
      <c r="E32" s="134"/>
      <c r="F32" s="134"/>
      <c r="G32" s="134"/>
      <c r="H32" s="135">
        <f t="shared" si="0"/>
        <v>23926.642145466809</v>
      </c>
      <c r="I32" s="134">
        <v>3262.7239289272984</v>
      </c>
      <c r="J32" s="135">
        <f t="shared" si="1"/>
        <v>27189.366074394107</v>
      </c>
      <c r="L32" s="135">
        <v>0</v>
      </c>
      <c r="M32" s="135">
        <f t="shared" si="2"/>
        <v>27189.366074394107</v>
      </c>
      <c r="P32" s="227"/>
      <c r="Q32" s="227"/>
    </row>
    <row r="33" spans="2:17" x14ac:dyDescent="0.2">
      <c r="B33" s="133">
        <v>2023</v>
      </c>
      <c r="C33" s="135">
        <f>'[16]Form 1.1b'!I33</f>
        <v>24417.554741448646</v>
      </c>
      <c r="D33" s="144"/>
      <c r="E33" s="144"/>
      <c r="F33" s="144"/>
      <c r="G33" s="144"/>
      <c r="H33" s="145">
        <f t="shared" si="0"/>
        <v>24417.554741448646</v>
      </c>
      <c r="I33" s="144">
        <v>3329.666555652082</v>
      </c>
      <c r="J33" s="145">
        <f t="shared" si="1"/>
        <v>27747.221297100728</v>
      </c>
      <c r="L33" s="145">
        <v>0</v>
      </c>
      <c r="M33" s="135">
        <f t="shared" si="2"/>
        <v>27747.221297100728</v>
      </c>
      <c r="P33" s="227"/>
      <c r="Q33" s="227"/>
    </row>
    <row r="34" spans="2:17" x14ac:dyDescent="0.2">
      <c r="B34" s="133">
        <v>2024</v>
      </c>
      <c r="C34" s="135">
        <f>'[16]Form 1.1b'!I34</f>
        <v>24885.315281907853</v>
      </c>
      <c r="D34" s="134"/>
      <c r="E34" s="134"/>
      <c r="F34" s="134"/>
      <c r="G34" s="134"/>
      <c r="H34" s="135">
        <f t="shared" si="0"/>
        <v>24885.315281907853</v>
      </c>
      <c r="I34" s="134">
        <v>3463.4520838965218</v>
      </c>
      <c r="J34" s="135">
        <f t="shared" si="1"/>
        <v>28348.767365804375</v>
      </c>
      <c r="L34" s="135">
        <v>0</v>
      </c>
      <c r="M34" s="135">
        <f t="shared" si="2"/>
        <v>28348.767365804375</v>
      </c>
      <c r="P34" s="227"/>
      <c r="Q34" s="227"/>
    </row>
    <row r="35" spans="2:17" x14ac:dyDescent="0.2">
      <c r="B35" s="133">
        <v>2025</v>
      </c>
      <c r="C35" s="135">
        <f>'[16]Form 1.1b'!I35</f>
        <v>25323.950038982603</v>
      </c>
      <c r="D35" s="144"/>
      <c r="E35" s="144"/>
      <c r="F35" s="144"/>
      <c r="G35" s="144"/>
      <c r="H35" s="145">
        <f t="shared" si="0"/>
        <v>25323.950038982603</v>
      </c>
      <c r="I35" s="144">
        <v>3453.2659144067184</v>
      </c>
      <c r="J35" s="145">
        <f t="shared" si="1"/>
        <v>28777.215953389321</v>
      </c>
      <c r="L35" s="145">
        <v>0</v>
      </c>
      <c r="M35" s="135">
        <f>+J35-L35</f>
        <v>28777.215953389321</v>
      </c>
      <c r="P35" s="227"/>
      <c r="Q35" s="227"/>
    </row>
    <row r="36" spans="2:17" s="136" customFormat="1" x14ac:dyDescent="0.2">
      <c r="B36" s="133">
        <v>2026</v>
      </c>
      <c r="C36" s="135">
        <f>'[16]Form 1.1b'!I36</f>
        <v>25761.755529101236</v>
      </c>
      <c r="D36" s="134"/>
      <c r="E36" s="134"/>
      <c r="F36" s="134"/>
      <c r="G36" s="134"/>
      <c r="H36" s="135">
        <f t="shared" si="0"/>
        <v>25761.755529101236</v>
      </c>
      <c r="I36" s="134">
        <v>3512.9666630592619</v>
      </c>
      <c r="J36" s="135">
        <f t="shared" si="1"/>
        <v>29274.722192160498</v>
      </c>
      <c r="K36" s="126"/>
      <c r="L36" s="135">
        <v>0</v>
      </c>
      <c r="M36" s="135">
        <f>+J36-L36</f>
        <v>29274.722192160498</v>
      </c>
      <c r="P36" s="227"/>
      <c r="Q36" s="227"/>
    </row>
    <row r="37" spans="2:17" x14ac:dyDescent="0.2">
      <c r="B37" s="133">
        <v>2027</v>
      </c>
      <c r="C37" s="135">
        <f>'[16]Form 1.1b'!I37</f>
        <v>26158.284481102586</v>
      </c>
      <c r="D37" s="134"/>
      <c r="E37" s="134"/>
      <c r="F37" s="134"/>
      <c r="G37" s="134"/>
      <c r="H37" s="135">
        <f t="shared" si="0"/>
        <v>26158.284481102586</v>
      </c>
      <c r="I37" s="134">
        <v>3567.0387928776217</v>
      </c>
      <c r="J37" s="135">
        <f t="shared" si="1"/>
        <v>29725.323273980208</v>
      </c>
      <c r="L37" s="135">
        <v>0</v>
      </c>
      <c r="M37" s="135">
        <f>+J37-L37</f>
        <v>29725.323273980208</v>
      </c>
      <c r="O37" s="136"/>
      <c r="P37" s="227"/>
      <c r="Q37" s="227"/>
    </row>
    <row r="38" spans="2:17" x14ac:dyDescent="0.2">
      <c r="B38" s="133">
        <v>2028</v>
      </c>
      <c r="C38" s="135">
        <f>'[16]Form 1.1b'!I38</f>
        <v>26578.034281335582</v>
      </c>
      <c r="D38" s="134"/>
      <c r="E38" s="134"/>
      <c r="F38" s="134"/>
      <c r="G38" s="134"/>
      <c r="H38" s="135">
        <f t="shared" si="0"/>
        <v>26578.034281335582</v>
      </c>
      <c r="I38" s="134">
        <v>3694.2774020003053</v>
      </c>
      <c r="J38" s="135">
        <f t="shared" si="1"/>
        <v>30272.311683335887</v>
      </c>
      <c r="L38" s="135">
        <v>0</v>
      </c>
      <c r="M38" s="135">
        <f>+J38-L38</f>
        <v>30272.311683335887</v>
      </c>
      <c r="P38" s="227"/>
      <c r="Q38" s="227"/>
    </row>
  </sheetData>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0"/>
  <sheetViews>
    <sheetView showGridLines="0" zoomScaleNormal="100" workbookViewId="0">
      <selection activeCell="B3" sqref="B3"/>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4" width="12" customWidth="1"/>
    <col min="15" max="15" width="5.1640625" customWidth="1"/>
    <col min="16" max="17" width="19.83203125" customWidth="1"/>
    <col min="18" max="18" width="12.5" customWidth="1"/>
  </cols>
  <sheetData>
    <row r="1" spans="2:18" s="23" customFormat="1" ht="15.75" x14ac:dyDescent="0.25">
      <c r="B1" s="266" t="s">
        <v>50</v>
      </c>
      <c r="C1" s="266"/>
      <c r="D1" s="266"/>
      <c r="E1" s="266"/>
      <c r="F1" s="266"/>
      <c r="G1" s="266"/>
      <c r="H1" s="266"/>
      <c r="I1" s="266"/>
      <c r="J1" s="266"/>
      <c r="K1" s="266"/>
      <c r="L1" s="266"/>
      <c r="M1" s="266"/>
      <c r="N1" s="266"/>
      <c r="O1" s="266"/>
      <c r="P1" s="266"/>
      <c r="Q1" s="266"/>
      <c r="R1" s="266"/>
    </row>
    <row r="2" spans="2:18" ht="12.75" x14ac:dyDescent="0.2">
      <c r="B2" s="267" t="str">
        <f>'FormsList&amp;FilerInfo'!B2</f>
        <v>Los Angeles Department of Water and Power</v>
      </c>
      <c r="C2" s="268"/>
      <c r="D2" s="268"/>
      <c r="E2" s="268"/>
      <c r="F2" s="268"/>
      <c r="G2" s="268"/>
      <c r="H2" s="268"/>
      <c r="I2" s="268"/>
      <c r="J2" s="268"/>
      <c r="K2" s="268"/>
      <c r="L2" s="268"/>
      <c r="M2" s="268"/>
      <c r="N2" s="268"/>
      <c r="O2" s="268"/>
      <c r="P2" s="268"/>
      <c r="Q2" s="268"/>
      <c r="R2" s="268"/>
    </row>
    <row r="3" spans="2:18" ht="12.75" x14ac:dyDescent="0.2">
      <c r="B3" s="10"/>
      <c r="C3" s="160"/>
      <c r="D3" s="160"/>
      <c r="E3" s="160"/>
      <c r="F3" s="160"/>
      <c r="G3" s="160"/>
      <c r="H3" s="160"/>
      <c r="I3" s="160"/>
      <c r="J3" s="160"/>
      <c r="K3" s="160"/>
      <c r="L3" s="160"/>
      <c r="M3" s="160"/>
      <c r="N3" s="160"/>
    </row>
    <row r="4" spans="2:18" ht="12.75" x14ac:dyDescent="0.2">
      <c r="B4" s="10"/>
      <c r="C4" s="160"/>
      <c r="D4" s="160"/>
      <c r="E4" s="160"/>
      <c r="F4" s="160"/>
      <c r="G4" s="160"/>
      <c r="H4" s="160"/>
      <c r="I4" s="160"/>
      <c r="J4" s="160"/>
      <c r="K4" s="160"/>
      <c r="L4" s="160"/>
      <c r="M4" s="160"/>
      <c r="N4" s="160"/>
    </row>
    <row r="5" spans="2:18" s="23" customFormat="1" ht="39.75" customHeight="1" x14ac:dyDescent="0.25">
      <c r="B5" s="37" t="s">
        <v>71</v>
      </c>
      <c r="C5" s="38"/>
      <c r="D5" s="38"/>
      <c r="E5" s="38"/>
      <c r="F5" s="38"/>
      <c r="G5" s="38"/>
      <c r="H5" s="38"/>
      <c r="I5" s="38"/>
      <c r="J5" s="38"/>
      <c r="K5" s="38"/>
      <c r="L5" s="38"/>
      <c r="M5" s="38"/>
      <c r="N5" s="38"/>
      <c r="P5" s="269" t="s">
        <v>80</v>
      </c>
      <c r="Q5" s="269"/>
      <c r="R5" s="269"/>
    </row>
    <row r="6" spans="2:18" s="1" customFormat="1" ht="12.75" x14ac:dyDescent="0.2">
      <c r="B6" s="16" t="s">
        <v>16</v>
      </c>
      <c r="C6" s="228"/>
      <c r="D6" s="228"/>
      <c r="E6" s="228"/>
      <c r="F6" s="228"/>
      <c r="G6" s="228"/>
      <c r="H6" s="228"/>
      <c r="I6" s="228"/>
      <c r="J6" s="228"/>
      <c r="K6" s="228"/>
      <c r="L6" s="228"/>
      <c r="M6" s="228"/>
      <c r="N6" s="228"/>
      <c r="P6"/>
      <c r="Q6"/>
    </row>
    <row r="7" spans="2:18" ht="12.75" x14ac:dyDescent="0.2">
      <c r="B7" s="10"/>
      <c r="C7" s="160" t="s">
        <v>220</v>
      </c>
      <c r="D7" s="160"/>
      <c r="E7" s="160"/>
      <c r="F7" s="160"/>
      <c r="G7" s="160"/>
      <c r="H7" s="160"/>
      <c r="I7" s="160"/>
      <c r="J7" s="160"/>
      <c r="K7" s="160"/>
      <c r="L7" s="160"/>
      <c r="M7" s="160"/>
      <c r="N7" s="160"/>
    </row>
    <row r="8" spans="2:18" ht="22.5" customHeight="1" x14ac:dyDescent="0.2">
      <c r="B8" s="2"/>
      <c r="C8" s="5" t="s">
        <v>18</v>
      </c>
      <c r="D8" s="5"/>
      <c r="E8" s="5" t="s">
        <v>19</v>
      </c>
      <c r="F8" s="5"/>
      <c r="G8" s="270" t="s">
        <v>17</v>
      </c>
      <c r="H8" s="270" t="s">
        <v>66</v>
      </c>
      <c r="I8" s="217"/>
      <c r="J8" s="270" t="s">
        <v>65</v>
      </c>
      <c r="K8" s="217"/>
      <c r="L8" s="217"/>
      <c r="M8" s="217"/>
      <c r="N8" s="272" t="s">
        <v>45</v>
      </c>
      <c r="P8" s="274" t="s">
        <v>86</v>
      </c>
      <c r="Q8" s="275"/>
      <c r="R8" s="276"/>
    </row>
    <row r="9" spans="2:18" ht="22.5" customHeight="1" x14ac:dyDescent="0.2">
      <c r="B9" s="4" t="s">
        <v>13</v>
      </c>
      <c r="C9" s="14" t="s">
        <v>20</v>
      </c>
      <c r="D9" s="14" t="s">
        <v>21</v>
      </c>
      <c r="E9" s="14" t="s">
        <v>20</v>
      </c>
      <c r="F9" s="14" t="s">
        <v>21</v>
      </c>
      <c r="G9" s="271"/>
      <c r="H9" s="271"/>
      <c r="I9" s="218" t="s">
        <v>64</v>
      </c>
      <c r="J9" s="271"/>
      <c r="K9" s="59" t="s">
        <v>128</v>
      </c>
      <c r="L9" s="59" t="s">
        <v>297</v>
      </c>
      <c r="M9" s="218" t="s">
        <v>27</v>
      </c>
      <c r="N9" s="273"/>
      <c r="P9" s="13" t="s">
        <v>75</v>
      </c>
      <c r="Q9" s="13" t="s">
        <v>75</v>
      </c>
      <c r="R9" s="13" t="s">
        <v>82</v>
      </c>
    </row>
    <row r="10" spans="2:18" x14ac:dyDescent="0.2">
      <c r="B10" s="2">
        <v>2000</v>
      </c>
      <c r="C10" s="158"/>
      <c r="D10" s="158"/>
      <c r="E10" s="158"/>
      <c r="F10" s="158"/>
      <c r="G10" s="158"/>
      <c r="H10" s="158"/>
      <c r="I10" s="158"/>
      <c r="J10" s="158"/>
      <c r="K10" s="158"/>
      <c r="L10" s="158"/>
      <c r="M10" s="158"/>
      <c r="N10" s="158">
        <f t="shared" ref="N10:N24" si="0">SUM(C10:M10)</f>
        <v>0</v>
      </c>
      <c r="O10" s="62"/>
      <c r="P10" s="159"/>
      <c r="Q10" s="159"/>
      <c r="R10" s="159"/>
    </row>
    <row r="11" spans="2:18" ht="11.25" customHeight="1" x14ac:dyDescent="0.2">
      <c r="B11" s="2">
        <v>2001</v>
      </c>
      <c r="C11" s="158"/>
      <c r="D11" s="158"/>
      <c r="E11" s="158"/>
      <c r="F11" s="158"/>
      <c r="G11" s="158"/>
      <c r="H11" s="158"/>
      <c r="I11" s="158"/>
      <c r="J11" s="158"/>
      <c r="K11" s="158"/>
      <c r="L11" s="158"/>
      <c r="M11" s="158"/>
      <c r="N11" s="158">
        <f t="shared" si="0"/>
        <v>0</v>
      </c>
      <c r="O11" s="62"/>
      <c r="P11" s="159"/>
      <c r="Q11" s="159"/>
      <c r="R11" s="159"/>
    </row>
    <row r="12" spans="2:18" x14ac:dyDescent="0.2">
      <c r="B12" s="2">
        <v>2002</v>
      </c>
      <c r="C12" s="158"/>
      <c r="D12" s="158"/>
      <c r="E12" s="158"/>
      <c r="F12" s="158"/>
      <c r="G12" s="158"/>
      <c r="H12" s="158"/>
      <c r="I12" s="158"/>
      <c r="J12" s="158"/>
      <c r="K12" s="158"/>
      <c r="L12" s="158"/>
      <c r="M12" s="158"/>
      <c r="N12" s="158">
        <f t="shared" si="0"/>
        <v>0</v>
      </c>
      <c r="O12" s="62"/>
      <c r="P12" s="159"/>
      <c r="Q12" s="159"/>
      <c r="R12" s="159"/>
    </row>
    <row r="13" spans="2:18" x14ac:dyDescent="0.2">
      <c r="B13" s="2">
        <v>2003</v>
      </c>
      <c r="C13" s="158"/>
      <c r="D13" s="158"/>
      <c r="E13" s="158"/>
      <c r="F13" s="158"/>
      <c r="G13" s="158"/>
      <c r="H13" s="158"/>
      <c r="I13" s="158"/>
      <c r="J13" s="158"/>
      <c r="K13" s="158"/>
      <c r="L13" s="158"/>
      <c r="M13" s="158"/>
      <c r="N13" s="158">
        <f t="shared" si="0"/>
        <v>0</v>
      </c>
      <c r="O13" s="62"/>
      <c r="P13" s="159"/>
      <c r="Q13" s="159"/>
      <c r="R13" s="159"/>
    </row>
    <row r="14" spans="2:18" x14ac:dyDescent="0.2">
      <c r="B14" s="2">
        <v>2004</v>
      </c>
      <c r="C14" s="158"/>
      <c r="D14" s="158"/>
      <c r="E14" s="158"/>
      <c r="F14" s="158"/>
      <c r="G14" s="158"/>
      <c r="H14" s="158"/>
      <c r="I14" s="158"/>
      <c r="J14" s="158"/>
      <c r="K14" s="158"/>
      <c r="L14" s="158"/>
      <c r="M14" s="158"/>
      <c r="N14" s="158">
        <f t="shared" si="0"/>
        <v>0</v>
      </c>
      <c r="O14" s="62"/>
      <c r="P14" s="159"/>
      <c r="Q14" s="159"/>
      <c r="R14" s="159"/>
    </row>
    <row r="15" spans="2:18" x14ac:dyDescent="0.2">
      <c r="B15" s="2">
        <v>2005</v>
      </c>
      <c r="C15" s="158"/>
      <c r="D15" s="158"/>
      <c r="E15" s="158"/>
      <c r="F15" s="158"/>
      <c r="G15" s="158"/>
      <c r="H15" s="158"/>
      <c r="I15" s="158"/>
      <c r="J15" s="158"/>
      <c r="K15" s="158"/>
      <c r="L15" s="158"/>
      <c r="M15" s="158"/>
      <c r="N15" s="158">
        <f t="shared" si="0"/>
        <v>0</v>
      </c>
      <c r="O15" s="62"/>
      <c r="P15" s="159"/>
      <c r="Q15" s="159"/>
      <c r="R15" s="159"/>
    </row>
    <row r="16" spans="2:18" x14ac:dyDescent="0.2">
      <c r="B16" s="2">
        <v>2006</v>
      </c>
      <c r="C16" s="158"/>
      <c r="D16" s="158"/>
      <c r="E16" s="158"/>
      <c r="F16" s="158"/>
      <c r="G16" s="158"/>
      <c r="H16" s="158"/>
      <c r="I16" s="158"/>
      <c r="J16" s="158"/>
      <c r="K16" s="158"/>
      <c r="L16" s="158"/>
      <c r="M16" s="158"/>
      <c r="N16" s="158">
        <f t="shared" si="0"/>
        <v>0</v>
      </c>
      <c r="O16" s="62"/>
      <c r="P16" s="159"/>
      <c r="Q16" s="159"/>
      <c r="R16" s="159"/>
    </row>
    <row r="17" spans="2:18" x14ac:dyDescent="0.2">
      <c r="B17" s="2">
        <v>2007</v>
      </c>
      <c r="C17" s="158"/>
      <c r="D17" s="158"/>
      <c r="E17" s="158"/>
      <c r="F17" s="158"/>
      <c r="G17" s="158"/>
      <c r="H17" s="158"/>
      <c r="I17" s="158"/>
      <c r="J17" s="158"/>
      <c r="K17" s="158"/>
      <c r="L17" s="158"/>
      <c r="M17" s="158"/>
      <c r="N17" s="158">
        <f t="shared" si="0"/>
        <v>0</v>
      </c>
      <c r="O17" s="62"/>
      <c r="P17" s="159"/>
      <c r="Q17" s="159"/>
      <c r="R17" s="159"/>
    </row>
    <row r="18" spans="2:18" ht="11.25" customHeight="1" x14ac:dyDescent="0.2">
      <c r="B18" s="2">
        <v>2008</v>
      </c>
      <c r="C18" s="158"/>
      <c r="D18" s="158"/>
      <c r="E18" s="158"/>
      <c r="F18" s="158"/>
      <c r="G18" s="158"/>
      <c r="H18" s="158"/>
      <c r="I18" s="158"/>
      <c r="J18" s="158"/>
      <c r="K18" s="158"/>
      <c r="L18" s="158"/>
      <c r="M18" s="158"/>
      <c r="N18" s="158">
        <f t="shared" si="0"/>
        <v>0</v>
      </c>
      <c r="O18" s="62"/>
      <c r="P18" s="159"/>
      <c r="Q18" s="159"/>
      <c r="R18" s="159"/>
    </row>
    <row r="19" spans="2:18" x14ac:dyDescent="0.2">
      <c r="B19" s="2">
        <v>2009</v>
      </c>
      <c r="C19" s="158"/>
      <c r="D19" s="158"/>
      <c r="E19" s="158"/>
      <c r="F19" s="158"/>
      <c r="G19" s="158"/>
      <c r="H19" s="158"/>
      <c r="I19" s="158"/>
      <c r="J19" s="158"/>
      <c r="K19" s="158"/>
      <c r="L19" s="158"/>
      <c r="M19" s="158"/>
      <c r="N19" s="158">
        <f t="shared" si="0"/>
        <v>0</v>
      </c>
      <c r="O19" s="62"/>
      <c r="P19" s="159"/>
      <c r="Q19" s="159"/>
      <c r="R19" s="159"/>
    </row>
    <row r="20" spans="2:18" x14ac:dyDescent="0.2">
      <c r="B20" s="2">
        <v>2010</v>
      </c>
      <c r="C20" s="158"/>
      <c r="D20" s="158"/>
      <c r="E20" s="158"/>
      <c r="F20" s="158"/>
      <c r="G20" s="158"/>
      <c r="H20" s="158"/>
      <c r="I20" s="158"/>
      <c r="J20" s="158"/>
      <c r="K20" s="158"/>
      <c r="L20" s="158"/>
      <c r="M20" s="158"/>
      <c r="N20" s="158">
        <f t="shared" si="0"/>
        <v>0</v>
      </c>
      <c r="O20" s="62"/>
      <c r="P20" s="159"/>
      <c r="Q20" s="159"/>
      <c r="R20" s="159"/>
    </row>
    <row r="21" spans="2:18" x14ac:dyDescent="0.2">
      <c r="B21" s="2">
        <v>2011</v>
      </c>
      <c r="C21" s="158"/>
      <c r="D21" s="158"/>
      <c r="E21" s="158"/>
      <c r="F21" s="158"/>
      <c r="G21" s="158"/>
      <c r="H21" s="158"/>
      <c r="I21" s="158"/>
      <c r="J21" s="158"/>
      <c r="K21" s="158"/>
      <c r="L21" s="158"/>
      <c r="M21" s="158"/>
      <c r="N21" s="158">
        <f t="shared" si="0"/>
        <v>0</v>
      </c>
      <c r="O21" s="62"/>
      <c r="P21" s="159"/>
      <c r="Q21" s="159"/>
      <c r="R21" s="159"/>
    </row>
    <row r="22" spans="2:18" x14ac:dyDescent="0.2">
      <c r="B22" s="2">
        <v>2012</v>
      </c>
      <c r="C22" s="158"/>
      <c r="D22" s="158"/>
      <c r="E22" s="158"/>
      <c r="F22" s="158"/>
      <c r="G22" s="158"/>
      <c r="H22" s="158"/>
      <c r="I22" s="158"/>
      <c r="J22" s="158"/>
      <c r="K22" s="158"/>
      <c r="L22" s="158"/>
      <c r="M22" s="158"/>
      <c r="N22" s="158">
        <f t="shared" si="0"/>
        <v>0</v>
      </c>
      <c r="O22" s="62"/>
      <c r="P22" s="159"/>
      <c r="Q22" s="159"/>
      <c r="R22" s="159"/>
    </row>
    <row r="23" spans="2:18" x14ac:dyDescent="0.2">
      <c r="B23" s="2">
        <v>2013</v>
      </c>
      <c r="C23" s="158"/>
      <c r="D23" s="158"/>
      <c r="E23" s="158"/>
      <c r="F23" s="158"/>
      <c r="G23" s="158"/>
      <c r="H23" s="158"/>
      <c r="I23" s="158"/>
      <c r="J23" s="158"/>
      <c r="K23" s="158"/>
      <c r="L23" s="158"/>
      <c r="M23" s="158"/>
      <c r="N23" s="158">
        <f t="shared" si="0"/>
        <v>0</v>
      </c>
      <c r="O23" s="62"/>
      <c r="P23" s="159"/>
      <c r="Q23" s="159"/>
      <c r="R23" s="159"/>
    </row>
    <row r="24" spans="2:18" x14ac:dyDescent="0.2">
      <c r="B24" s="2">
        <v>2014</v>
      </c>
      <c r="C24" s="158"/>
      <c r="D24" s="158"/>
      <c r="E24" s="158"/>
      <c r="F24" s="158"/>
      <c r="G24" s="158"/>
      <c r="H24" s="158"/>
      <c r="I24" s="158"/>
      <c r="J24" s="158"/>
      <c r="K24" s="158"/>
      <c r="L24" s="158"/>
      <c r="M24" s="158"/>
      <c r="N24" s="158">
        <f t="shared" si="0"/>
        <v>0</v>
      </c>
      <c r="O24" s="62"/>
      <c r="P24" s="159"/>
      <c r="Q24" s="159"/>
      <c r="R24" s="159"/>
    </row>
    <row r="25" spans="2:18" x14ac:dyDescent="0.2">
      <c r="B25" s="7">
        <v>2015</v>
      </c>
      <c r="C25" s="152"/>
      <c r="D25" s="152"/>
      <c r="E25" s="152"/>
      <c r="F25" s="152"/>
      <c r="G25" s="152"/>
      <c r="H25" s="152"/>
      <c r="I25" s="152"/>
      <c r="J25" s="152"/>
      <c r="K25" s="152"/>
      <c r="L25" s="148">
        <v>99</v>
      </c>
      <c r="M25" s="152"/>
      <c r="N25" s="148">
        <v>6234</v>
      </c>
      <c r="O25" s="62"/>
      <c r="P25" s="161"/>
      <c r="Q25" s="161"/>
      <c r="R25" s="161"/>
    </row>
    <row r="26" spans="2:18" x14ac:dyDescent="0.2">
      <c r="B26" s="7">
        <v>2016</v>
      </c>
      <c r="C26" s="152"/>
      <c r="D26" s="152"/>
      <c r="E26" s="152"/>
      <c r="F26" s="152"/>
      <c r="G26" s="152"/>
      <c r="H26" s="152"/>
      <c r="I26" s="152"/>
      <c r="J26" s="152"/>
      <c r="K26" s="152"/>
      <c r="L26" s="148">
        <v>118</v>
      </c>
      <c r="M26" s="152"/>
      <c r="N26" s="148">
        <v>6052</v>
      </c>
      <c r="O26" s="62"/>
      <c r="P26" s="161"/>
      <c r="Q26" s="161"/>
      <c r="R26" s="161"/>
    </row>
    <row r="27" spans="2:18" x14ac:dyDescent="0.2">
      <c r="B27" s="7">
        <v>2017</v>
      </c>
      <c r="C27" s="19"/>
      <c r="D27" s="19"/>
      <c r="E27" s="19"/>
      <c r="F27" s="19"/>
      <c r="G27" s="19"/>
      <c r="H27" s="19"/>
      <c r="I27" s="19"/>
      <c r="J27" s="19"/>
      <c r="K27" s="19"/>
      <c r="L27" s="3">
        <v>173</v>
      </c>
      <c r="M27" s="19"/>
      <c r="N27" s="148">
        <v>5765.1418713137809</v>
      </c>
      <c r="P27" s="2"/>
      <c r="Q27" s="2"/>
      <c r="R27" s="2"/>
    </row>
    <row r="28" spans="2:18" x14ac:dyDescent="0.2">
      <c r="B28" s="2">
        <v>2018</v>
      </c>
      <c r="C28" s="3"/>
      <c r="D28" s="3"/>
      <c r="E28" s="3"/>
      <c r="F28" s="3"/>
      <c r="G28" s="3"/>
      <c r="H28" s="3"/>
      <c r="I28" s="3"/>
      <c r="J28" s="3"/>
      <c r="K28" s="3"/>
      <c r="L28" s="3">
        <v>173</v>
      </c>
      <c r="M28" s="3"/>
      <c r="N28" s="148">
        <v>5738.815624880408</v>
      </c>
      <c r="P28" s="2"/>
      <c r="Q28" s="2"/>
      <c r="R28" s="2"/>
    </row>
    <row r="29" spans="2:18" x14ac:dyDescent="0.2">
      <c r="B29" s="7">
        <v>2019</v>
      </c>
      <c r="C29" s="19"/>
      <c r="D29" s="19"/>
      <c r="E29" s="19"/>
      <c r="F29" s="19"/>
      <c r="G29" s="19"/>
      <c r="H29" s="19"/>
      <c r="I29" s="19"/>
      <c r="J29" s="19"/>
      <c r="K29" s="19"/>
      <c r="L29" s="3">
        <v>173</v>
      </c>
      <c r="M29" s="19"/>
      <c r="N29" s="148">
        <v>5707.4926734789142</v>
      </c>
      <c r="P29" s="2"/>
      <c r="Q29" s="2"/>
      <c r="R29" s="2"/>
    </row>
    <row r="30" spans="2:18" x14ac:dyDescent="0.2">
      <c r="B30" s="2">
        <v>2020</v>
      </c>
      <c r="C30" s="19"/>
      <c r="D30" s="19"/>
      <c r="E30" s="19"/>
      <c r="F30" s="19"/>
      <c r="G30" s="19"/>
      <c r="H30" s="19"/>
      <c r="I30" s="19"/>
      <c r="J30" s="19"/>
      <c r="K30" s="19"/>
      <c r="L30" s="3">
        <v>173</v>
      </c>
      <c r="M30" s="19"/>
      <c r="N30" s="148">
        <v>5718.3819163752569</v>
      </c>
      <c r="P30" s="2"/>
      <c r="Q30" s="2"/>
      <c r="R30" s="2"/>
    </row>
    <row r="31" spans="2:18" x14ac:dyDescent="0.2">
      <c r="B31" s="7">
        <v>2021</v>
      </c>
      <c r="C31" s="19"/>
      <c r="D31" s="19"/>
      <c r="E31" s="19"/>
      <c r="F31" s="19"/>
      <c r="G31" s="19"/>
      <c r="H31" s="19"/>
      <c r="I31" s="19"/>
      <c r="J31" s="19"/>
      <c r="K31" s="19"/>
      <c r="L31" s="3">
        <v>173</v>
      </c>
      <c r="M31" s="19"/>
      <c r="N31" s="148">
        <v>5782.1189903049653</v>
      </c>
      <c r="P31" s="2"/>
      <c r="Q31" s="2"/>
      <c r="R31" s="2"/>
    </row>
    <row r="32" spans="2:18" x14ac:dyDescent="0.2">
      <c r="B32" s="2">
        <v>2022</v>
      </c>
      <c r="C32" s="3"/>
      <c r="D32" s="3"/>
      <c r="E32" s="3"/>
      <c r="F32" s="3"/>
      <c r="G32" s="3"/>
      <c r="H32" s="3"/>
      <c r="I32" s="3"/>
      <c r="J32" s="3"/>
      <c r="K32" s="3"/>
      <c r="L32" s="3">
        <v>173</v>
      </c>
      <c r="M32" s="3"/>
      <c r="N32" s="148">
        <v>5907.6900254801458</v>
      </c>
      <c r="P32" s="2"/>
      <c r="Q32" s="2"/>
      <c r="R32" s="2"/>
    </row>
    <row r="33" spans="2:21" x14ac:dyDescent="0.2">
      <c r="B33" s="7">
        <v>2023</v>
      </c>
      <c r="C33" s="19"/>
      <c r="D33" s="19"/>
      <c r="E33" s="19"/>
      <c r="F33" s="19"/>
      <c r="G33" s="19"/>
      <c r="H33" s="19"/>
      <c r="I33" s="19"/>
      <c r="J33" s="19"/>
      <c r="K33" s="19"/>
      <c r="L33" s="3">
        <v>173</v>
      </c>
      <c r="M33" s="19"/>
      <c r="N33" s="148">
        <v>6006.003431152425</v>
      </c>
      <c r="P33" s="2"/>
      <c r="Q33" s="2"/>
      <c r="R33" s="2"/>
    </row>
    <row r="34" spans="2:21" x14ac:dyDescent="0.2">
      <c r="B34" s="2">
        <v>2024</v>
      </c>
      <c r="C34" s="3"/>
      <c r="D34" s="3"/>
      <c r="E34" s="3"/>
      <c r="F34" s="3"/>
      <c r="G34" s="3"/>
      <c r="H34" s="3"/>
      <c r="I34" s="3"/>
      <c r="J34" s="3"/>
      <c r="K34" s="3"/>
      <c r="L34" s="3">
        <v>173</v>
      </c>
      <c r="M34" s="3"/>
      <c r="N34" s="148">
        <v>6097.7903520483396</v>
      </c>
      <c r="P34" s="2"/>
      <c r="Q34" s="2"/>
      <c r="R34" s="2"/>
    </row>
    <row r="35" spans="2:21" x14ac:dyDescent="0.2">
      <c r="B35" s="7">
        <v>2025</v>
      </c>
      <c r="C35" s="19"/>
      <c r="D35" s="19"/>
      <c r="E35" s="19"/>
      <c r="F35" s="19"/>
      <c r="G35" s="19"/>
      <c r="H35" s="19"/>
      <c r="I35" s="19"/>
      <c r="J35" s="19"/>
      <c r="K35" s="19"/>
      <c r="L35" s="3">
        <v>173</v>
      </c>
      <c r="M35" s="19"/>
      <c r="N35" s="148">
        <v>6185.3167499713281</v>
      </c>
      <c r="P35" s="2"/>
      <c r="Q35" s="2"/>
      <c r="R35" s="2"/>
    </row>
    <row r="36" spans="2:21" s="1" customFormat="1" x14ac:dyDescent="0.2">
      <c r="B36" s="2">
        <v>2026</v>
      </c>
      <c r="C36" s="3"/>
      <c r="D36" s="3"/>
      <c r="E36" s="3"/>
      <c r="F36" s="3"/>
      <c r="G36" s="3"/>
      <c r="H36" s="3"/>
      <c r="I36" s="3"/>
      <c r="J36" s="3"/>
      <c r="K36" s="3"/>
      <c r="L36" s="3">
        <v>173</v>
      </c>
      <c r="M36" s="3"/>
      <c r="N36" s="148">
        <v>6270.6071895640598</v>
      </c>
      <c r="O36"/>
      <c r="P36" s="2"/>
      <c r="Q36" s="2"/>
      <c r="R36" s="2"/>
      <c r="S36"/>
      <c r="T36"/>
      <c r="U36"/>
    </row>
    <row r="37" spans="2:21" x14ac:dyDescent="0.2">
      <c r="B37" s="2">
        <v>2027</v>
      </c>
      <c r="C37" s="3"/>
      <c r="D37" s="3"/>
      <c r="E37" s="3"/>
      <c r="F37" s="3"/>
      <c r="G37" s="3"/>
      <c r="H37" s="3"/>
      <c r="I37" s="3"/>
      <c r="J37" s="3"/>
      <c r="K37" s="3"/>
      <c r="L37" s="3">
        <v>173</v>
      </c>
      <c r="M37" s="3"/>
      <c r="N37" s="148">
        <v>6348.8687165719512</v>
      </c>
      <c r="P37" s="2"/>
      <c r="Q37" s="2"/>
      <c r="R37" s="2"/>
    </row>
    <row r="38" spans="2:21" x14ac:dyDescent="0.2">
      <c r="B38" s="2">
        <v>2028</v>
      </c>
      <c r="C38" s="3"/>
      <c r="D38" s="3"/>
      <c r="E38" s="3"/>
      <c r="F38" s="3"/>
      <c r="G38" s="3"/>
      <c r="H38" s="3"/>
      <c r="I38" s="3"/>
      <c r="J38" s="3"/>
      <c r="K38" s="3"/>
      <c r="L38" s="3">
        <v>173</v>
      </c>
      <c r="M38" s="3"/>
      <c r="N38" s="148">
        <v>6430.7156585522398</v>
      </c>
      <c r="P38" s="2"/>
      <c r="Q38" s="2"/>
      <c r="R38" s="2"/>
    </row>
    <row r="40" spans="2:21" x14ac:dyDescent="0.2">
      <c r="C40" s="229" t="s">
        <v>298</v>
      </c>
    </row>
  </sheetData>
  <mergeCells count="8">
    <mergeCell ref="B1:R1"/>
    <mergeCell ref="B2:R2"/>
    <mergeCell ref="P5:R5"/>
    <mergeCell ref="G8:G9"/>
    <mergeCell ref="H8:H9"/>
    <mergeCell ref="J8:J9"/>
    <mergeCell ref="N8:N9"/>
    <mergeCell ref="P8:R8"/>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B3" sqref="B3"/>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23" customFormat="1" ht="15.75" x14ac:dyDescent="0.25">
      <c r="B1" s="266" t="s">
        <v>51</v>
      </c>
      <c r="C1" s="266"/>
      <c r="D1" s="266"/>
      <c r="E1" s="266"/>
      <c r="F1" s="266"/>
      <c r="G1" s="266"/>
      <c r="H1" s="266"/>
      <c r="I1" s="266"/>
      <c r="J1" s="266"/>
      <c r="K1" s="266"/>
    </row>
    <row r="2" spans="2:12" s="9" customFormat="1" ht="12.75" x14ac:dyDescent="0.2">
      <c r="B2" s="170" t="str">
        <f>'FormsList&amp;FilerInfo'!B2</f>
        <v>Los Angeles Department of Water and Power</v>
      </c>
      <c r="C2" s="10"/>
      <c r="D2" s="10"/>
      <c r="E2" s="10"/>
      <c r="F2" s="10"/>
      <c r="G2" s="10"/>
      <c r="H2" s="10"/>
      <c r="I2" s="10"/>
      <c r="J2" s="10"/>
      <c r="K2" s="10"/>
      <c r="L2" s="216"/>
    </row>
    <row r="3" spans="2:12" s="9" customFormat="1" ht="12.75" x14ac:dyDescent="0.2">
      <c r="B3" s="10"/>
      <c r="C3" s="10"/>
      <c r="D3" s="10"/>
      <c r="E3" s="10"/>
      <c r="F3" s="10"/>
      <c r="G3" s="10"/>
      <c r="H3" s="10"/>
      <c r="I3" s="10"/>
      <c r="J3" s="10"/>
      <c r="K3" s="10"/>
      <c r="L3" s="216"/>
    </row>
    <row r="4" spans="2:12" s="23" customFormat="1" ht="15.75" x14ac:dyDescent="0.25">
      <c r="B4" s="25" t="s">
        <v>11</v>
      </c>
      <c r="C4" s="25"/>
      <c r="D4" s="25"/>
      <c r="E4" s="25"/>
      <c r="F4" s="25"/>
      <c r="G4" s="25"/>
      <c r="H4" s="25"/>
      <c r="I4" s="25"/>
      <c r="J4" s="25"/>
      <c r="K4" s="25"/>
      <c r="L4" s="222"/>
    </row>
    <row r="5" spans="2:12" s="9" customFormat="1" ht="12.75" x14ac:dyDescent="0.2">
      <c r="B5" s="10"/>
      <c r="C5" s="10"/>
      <c r="D5" s="10"/>
      <c r="E5" s="10"/>
      <c r="F5" s="10"/>
      <c r="G5" s="10"/>
      <c r="H5" s="10"/>
      <c r="I5" s="10"/>
      <c r="J5" s="10"/>
      <c r="K5" s="10"/>
      <c r="L5" s="216"/>
    </row>
    <row r="6" spans="2:12" ht="12.75" x14ac:dyDescent="0.2">
      <c r="B6" s="16" t="s">
        <v>16</v>
      </c>
      <c r="C6" s="16"/>
      <c r="D6" s="16"/>
      <c r="E6" s="16"/>
      <c r="F6" s="16"/>
      <c r="G6" s="16"/>
      <c r="H6" s="16"/>
      <c r="I6" s="16"/>
      <c r="J6" s="16"/>
      <c r="K6" s="16"/>
      <c r="L6" s="219"/>
    </row>
    <row r="7" spans="2:12" ht="12.75" x14ac:dyDescent="0.2">
      <c r="B7" s="8"/>
      <c r="C7" s="9"/>
      <c r="D7" s="9"/>
      <c r="E7" s="9"/>
      <c r="F7" s="9"/>
      <c r="G7" s="9"/>
      <c r="H7" s="9"/>
      <c r="I7" s="9"/>
      <c r="J7" s="9"/>
      <c r="K7" s="9"/>
    </row>
    <row r="8" spans="2:12" ht="45" customHeight="1" x14ac:dyDescent="0.2">
      <c r="B8" s="14" t="s">
        <v>13</v>
      </c>
      <c r="C8" s="21" t="s">
        <v>12</v>
      </c>
      <c r="D8" s="277" t="s">
        <v>28</v>
      </c>
      <c r="E8" s="278"/>
      <c r="F8" s="277" t="s">
        <v>56</v>
      </c>
      <c r="G8" s="278"/>
      <c r="H8" s="277" t="s">
        <v>55</v>
      </c>
      <c r="I8" s="278"/>
      <c r="J8" s="21" t="s">
        <v>29</v>
      </c>
      <c r="K8" s="21" t="s">
        <v>44</v>
      </c>
    </row>
    <row r="9" spans="2:12" ht="23.25" customHeight="1" x14ac:dyDescent="0.2">
      <c r="B9" s="14"/>
      <c r="C9" s="21"/>
      <c r="D9" s="21" t="s">
        <v>59</v>
      </c>
      <c r="E9" s="21" t="s">
        <v>58</v>
      </c>
      <c r="F9" s="21" t="s">
        <v>59</v>
      </c>
      <c r="G9" s="21" t="s">
        <v>58</v>
      </c>
      <c r="H9" s="21" t="s">
        <v>59</v>
      </c>
      <c r="I9" s="21" t="s">
        <v>58</v>
      </c>
      <c r="J9" s="21"/>
      <c r="K9" s="21"/>
    </row>
    <row r="10" spans="2:12" x14ac:dyDescent="0.2">
      <c r="B10" s="161">
        <v>2000</v>
      </c>
      <c r="C10" s="158">
        <f>'[16]Form 1.3'!N10</f>
        <v>0</v>
      </c>
      <c r="D10" s="158"/>
      <c r="E10" s="158"/>
      <c r="F10" s="158"/>
      <c r="G10" s="158"/>
      <c r="H10" s="158"/>
      <c r="I10" s="158"/>
      <c r="J10" s="158"/>
      <c r="K10" s="158">
        <f t="shared" ref="K10:K38" si="0">SUM(C10:J10)</f>
        <v>0</v>
      </c>
    </row>
    <row r="11" spans="2:12" ht="11.25" customHeight="1" x14ac:dyDescent="0.2">
      <c r="B11" s="161">
        <v>2001</v>
      </c>
      <c r="C11" s="158">
        <f>'[16]Form 1.3'!N11</f>
        <v>0</v>
      </c>
      <c r="D11" s="158"/>
      <c r="E11" s="158"/>
      <c r="F11" s="158"/>
      <c r="G11" s="158"/>
      <c r="H11" s="158"/>
      <c r="I11" s="158"/>
      <c r="J11" s="158"/>
      <c r="K11" s="158">
        <f t="shared" si="0"/>
        <v>0</v>
      </c>
    </row>
    <row r="12" spans="2:12" x14ac:dyDescent="0.2">
      <c r="B12" s="161">
        <v>2002</v>
      </c>
      <c r="C12" s="158">
        <f>'[16]Form 1.3'!N12</f>
        <v>0</v>
      </c>
      <c r="D12" s="158"/>
      <c r="E12" s="158"/>
      <c r="F12" s="158"/>
      <c r="G12" s="158"/>
      <c r="H12" s="158"/>
      <c r="I12" s="158"/>
      <c r="J12" s="158"/>
      <c r="K12" s="158">
        <f t="shared" si="0"/>
        <v>0</v>
      </c>
    </row>
    <row r="13" spans="2:12" x14ac:dyDescent="0.2">
      <c r="B13" s="161">
        <v>2003</v>
      </c>
      <c r="C13" s="158">
        <f>'[16]Form 1.3'!N13</f>
        <v>0</v>
      </c>
      <c r="D13" s="158"/>
      <c r="E13" s="158"/>
      <c r="F13" s="158"/>
      <c r="G13" s="158"/>
      <c r="H13" s="158"/>
      <c r="I13" s="158"/>
      <c r="J13" s="158"/>
      <c r="K13" s="158">
        <f t="shared" si="0"/>
        <v>0</v>
      </c>
    </row>
    <row r="14" spans="2:12" x14ac:dyDescent="0.2">
      <c r="B14" s="161">
        <v>2004</v>
      </c>
      <c r="C14" s="158">
        <f>'[16]Form 1.3'!N14</f>
        <v>0</v>
      </c>
      <c r="D14" s="158"/>
      <c r="E14" s="158"/>
      <c r="F14" s="158"/>
      <c r="G14" s="158"/>
      <c r="H14" s="158"/>
      <c r="I14" s="158"/>
      <c r="J14" s="158"/>
      <c r="K14" s="158">
        <f t="shared" si="0"/>
        <v>0</v>
      </c>
    </row>
    <row r="15" spans="2:12" x14ac:dyDescent="0.2">
      <c r="B15" s="161">
        <v>2005</v>
      </c>
      <c r="C15" s="158">
        <f>'[16]Form 1.3'!N15</f>
        <v>0</v>
      </c>
      <c r="D15" s="158"/>
      <c r="E15" s="158"/>
      <c r="F15" s="158"/>
      <c r="G15" s="158"/>
      <c r="H15" s="158"/>
      <c r="I15" s="158"/>
      <c r="J15" s="158"/>
      <c r="K15" s="158">
        <f t="shared" si="0"/>
        <v>0</v>
      </c>
    </row>
    <row r="16" spans="2:12" x14ac:dyDescent="0.2">
      <c r="B16" s="161">
        <v>2006</v>
      </c>
      <c r="C16" s="158">
        <f>'[16]Form 1.3'!N16</f>
        <v>0</v>
      </c>
      <c r="D16" s="158"/>
      <c r="E16" s="158"/>
      <c r="F16" s="158"/>
      <c r="G16" s="158"/>
      <c r="H16" s="158"/>
      <c r="I16" s="158"/>
      <c r="J16" s="158"/>
      <c r="K16" s="158">
        <f t="shared" si="0"/>
        <v>0</v>
      </c>
    </row>
    <row r="17" spans="2:11" x14ac:dyDescent="0.2">
      <c r="B17" s="161">
        <v>2007</v>
      </c>
      <c r="C17" s="158">
        <f>'[16]Form 1.3'!N17</f>
        <v>0</v>
      </c>
      <c r="D17" s="158"/>
      <c r="E17" s="158"/>
      <c r="F17" s="158"/>
      <c r="G17" s="158"/>
      <c r="H17" s="158"/>
      <c r="I17" s="158"/>
      <c r="J17" s="158"/>
      <c r="K17" s="158">
        <f t="shared" si="0"/>
        <v>0</v>
      </c>
    </row>
    <row r="18" spans="2:11" ht="11.25" customHeight="1" x14ac:dyDescent="0.2">
      <c r="B18" s="161">
        <v>2008</v>
      </c>
      <c r="C18" s="158">
        <f>'[16]Form 1.3'!N18</f>
        <v>0</v>
      </c>
      <c r="D18" s="158"/>
      <c r="E18" s="158"/>
      <c r="F18" s="158"/>
      <c r="G18" s="158"/>
      <c r="H18" s="158"/>
      <c r="I18" s="158"/>
      <c r="J18" s="158"/>
      <c r="K18" s="158">
        <f t="shared" si="0"/>
        <v>0</v>
      </c>
    </row>
    <row r="19" spans="2:11" x14ac:dyDescent="0.2">
      <c r="B19" s="161">
        <v>2009</v>
      </c>
      <c r="C19" s="158">
        <f>'[16]Form 1.3'!N19</f>
        <v>0</v>
      </c>
      <c r="D19" s="158"/>
      <c r="E19" s="158"/>
      <c r="F19" s="158"/>
      <c r="G19" s="158"/>
      <c r="H19" s="158"/>
      <c r="I19" s="158"/>
      <c r="J19" s="158"/>
      <c r="K19" s="158">
        <f t="shared" si="0"/>
        <v>0</v>
      </c>
    </row>
    <row r="20" spans="2:11" x14ac:dyDescent="0.2">
      <c r="B20" s="161">
        <v>2010</v>
      </c>
      <c r="C20" s="158">
        <f>'[16]Form 1.3'!N20</f>
        <v>0</v>
      </c>
      <c r="D20" s="158"/>
      <c r="E20" s="158"/>
      <c r="F20" s="158"/>
      <c r="G20" s="158"/>
      <c r="H20" s="158"/>
      <c r="I20" s="158"/>
      <c r="J20" s="158"/>
      <c r="K20" s="158">
        <f t="shared" si="0"/>
        <v>0</v>
      </c>
    </row>
    <row r="21" spans="2:11" x14ac:dyDescent="0.2">
      <c r="B21" s="161">
        <v>2011</v>
      </c>
      <c r="C21" s="158">
        <f>'[16]Form 1.3'!N21</f>
        <v>0</v>
      </c>
      <c r="D21" s="158"/>
      <c r="E21" s="158"/>
      <c r="F21" s="158"/>
      <c r="G21" s="158"/>
      <c r="H21" s="158"/>
      <c r="I21" s="158"/>
      <c r="J21" s="158"/>
      <c r="K21" s="158">
        <f t="shared" si="0"/>
        <v>0</v>
      </c>
    </row>
    <row r="22" spans="2:11" x14ac:dyDescent="0.2">
      <c r="B22" s="161">
        <v>2012</v>
      </c>
      <c r="C22" s="158">
        <f>'[16]Form 1.3'!N22</f>
        <v>0</v>
      </c>
      <c r="D22" s="158"/>
      <c r="E22" s="158"/>
      <c r="F22" s="158"/>
      <c r="G22" s="158"/>
      <c r="H22" s="158"/>
      <c r="I22" s="158"/>
      <c r="J22" s="158"/>
      <c r="K22" s="158">
        <f t="shared" si="0"/>
        <v>0</v>
      </c>
    </row>
    <row r="23" spans="2:11" x14ac:dyDescent="0.2">
      <c r="B23" s="161">
        <v>2013</v>
      </c>
      <c r="C23" s="158">
        <f>'[16]Form 1.3'!N23</f>
        <v>0</v>
      </c>
      <c r="D23" s="158"/>
      <c r="E23" s="158"/>
      <c r="F23" s="158"/>
      <c r="G23" s="158"/>
      <c r="H23" s="158"/>
      <c r="I23" s="158"/>
      <c r="J23" s="158"/>
      <c r="K23" s="158">
        <f t="shared" si="0"/>
        <v>0</v>
      </c>
    </row>
    <row r="24" spans="2:11" x14ac:dyDescent="0.2">
      <c r="B24" s="161">
        <v>2014</v>
      </c>
      <c r="C24" s="158">
        <f>'[16]Form 1.3'!N24</f>
        <v>0</v>
      </c>
      <c r="D24" s="158"/>
      <c r="E24" s="158"/>
      <c r="F24" s="158"/>
      <c r="G24" s="158"/>
      <c r="H24" s="158"/>
      <c r="I24" s="158"/>
      <c r="J24" s="158"/>
      <c r="K24" s="158">
        <f t="shared" si="0"/>
        <v>0</v>
      </c>
    </row>
    <row r="25" spans="2:11" x14ac:dyDescent="0.2">
      <c r="B25" s="168">
        <v>2015</v>
      </c>
      <c r="C25" s="148">
        <f>'[16]Form 1.3'!N25</f>
        <v>6234</v>
      </c>
      <c r="D25" s="152"/>
      <c r="E25" s="152"/>
      <c r="F25" s="152"/>
      <c r="G25" s="152"/>
      <c r="H25" s="152"/>
      <c r="I25" s="152"/>
      <c r="J25" s="152"/>
      <c r="K25" s="152">
        <f t="shared" si="0"/>
        <v>6234</v>
      </c>
    </row>
    <row r="26" spans="2:11" x14ac:dyDescent="0.2">
      <c r="B26" s="168">
        <v>2016</v>
      </c>
      <c r="C26" s="148">
        <f>'[16]Form 1.3'!N26</f>
        <v>6052</v>
      </c>
      <c r="D26" s="152"/>
      <c r="E26" s="152"/>
      <c r="F26" s="152"/>
      <c r="G26" s="152"/>
      <c r="H26" s="152"/>
      <c r="I26" s="152"/>
      <c r="J26" s="152"/>
      <c r="K26" s="152">
        <f t="shared" si="0"/>
        <v>6052</v>
      </c>
    </row>
    <row r="27" spans="2:11" x14ac:dyDescent="0.2">
      <c r="B27" s="7">
        <v>2017</v>
      </c>
      <c r="C27" s="152">
        <f>'[16]Form 1.3'!N27</f>
        <v>5765.1418713137809</v>
      </c>
      <c r="D27" s="19"/>
      <c r="E27" s="19"/>
      <c r="F27" s="19"/>
      <c r="G27" s="19"/>
      <c r="H27" s="19"/>
      <c r="I27" s="19"/>
      <c r="J27" s="19"/>
      <c r="K27" s="152">
        <f t="shared" si="0"/>
        <v>5765.1418713137809</v>
      </c>
    </row>
    <row r="28" spans="2:11" x14ac:dyDescent="0.2">
      <c r="B28" s="2">
        <v>2018</v>
      </c>
      <c r="C28" s="148">
        <f>'[16]Form 1.3'!N28</f>
        <v>5738.815624880408</v>
      </c>
      <c r="D28" s="3"/>
      <c r="E28" s="3"/>
      <c r="F28" s="3"/>
      <c r="G28" s="3"/>
      <c r="H28" s="3"/>
      <c r="I28" s="3"/>
      <c r="J28" s="3"/>
      <c r="K28" s="152">
        <f t="shared" si="0"/>
        <v>5738.815624880408</v>
      </c>
    </row>
    <row r="29" spans="2:11" x14ac:dyDescent="0.2">
      <c r="B29" s="7">
        <v>2019</v>
      </c>
      <c r="C29" s="152">
        <f>'[16]Form 1.3'!N29</f>
        <v>5707.4926734789142</v>
      </c>
      <c r="D29" s="19"/>
      <c r="E29" s="19"/>
      <c r="F29" s="19"/>
      <c r="G29" s="19"/>
      <c r="H29" s="19"/>
      <c r="I29" s="19"/>
      <c r="J29" s="19"/>
      <c r="K29" s="152">
        <f t="shared" si="0"/>
        <v>5707.4926734789142</v>
      </c>
    </row>
    <row r="30" spans="2:11" x14ac:dyDescent="0.2">
      <c r="B30" s="2">
        <v>2020</v>
      </c>
      <c r="C30" s="148">
        <f>'[16]Form 1.3'!N30</f>
        <v>5718.3819163752569</v>
      </c>
      <c r="D30" s="3"/>
      <c r="E30" s="3"/>
      <c r="F30" s="3"/>
      <c r="G30" s="3"/>
      <c r="H30" s="3"/>
      <c r="I30" s="3"/>
      <c r="J30" s="3"/>
      <c r="K30" s="152">
        <f t="shared" si="0"/>
        <v>5718.3819163752569</v>
      </c>
    </row>
    <row r="31" spans="2:11" x14ac:dyDescent="0.2">
      <c r="B31" s="7">
        <v>2021</v>
      </c>
      <c r="C31" s="152">
        <f>'[16]Form 1.3'!N31</f>
        <v>5782.1189903049653</v>
      </c>
      <c r="D31" s="19"/>
      <c r="E31" s="19"/>
      <c r="F31" s="19"/>
      <c r="G31" s="19"/>
      <c r="H31" s="19"/>
      <c r="I31" s="19"/>
      <c r="J31" s="19"/>
      <c r="K31" s="152">
        <f t="shared" si="0"/>
        <v>5782.1189903049653</v>
      </c>
    </row>
    <row r="32" spans="2:11" x14ac:dyDescent="0.2">
      <c r="B32" s="2">
        <v>2022</v>
      </c>
      <c r="C32" s="148">
        <f>'[16]Form 1.3'!N32</f>
        <v>5907.6900254801458</v>
      </c>
      <c r="D32" s="3"/>
      <c r="E32" s="3"/>
      <c r="F32" s="3"/>
      <c r="G32" s="3"/>
      <c r="H32" s="3"/>
      <c r="I32" s="3"/>
      <c r="J32" s="3"/>
      <c r="K32" s="152">
        <f t="shared" si="0"/>
        <v>5907.6900254801458</v>
      </c>
    </row>
    <row r="33" spans="2:15" x14ac:dyDescent="0.2">
      <c r="B33" s="7">
        <v>2023</v>
      </c>
      <c r="C33" s="152">
        <f>'[16]Form 1.3'!N33</f>
        <v>6006.003431152425</v>
      </c>
      <c r="D33" s="19"/>
      <c r="E33" s="19"/>
      <c r="F33" s="19"/>
      <c r="G33" s="19"/>
      <c r="H33" s="19"/>
      <c r="I33" s="19"/>
      <c r="J33" s="19"/>
      <c r="K33" s="152">
        <f t="shared" si="0"/>
        <v>6006.003431152425</v>
      </c>
    </row>
    <row r="34" spans="2:15" x14ac:dyDescent="0.2">
      <c r="B34" s="2">
        <v>2024</v>
      </c>
      <c r="C34" s="148">
        <f>'[16]Form 1.3'!N34</f>
        <v>6097.7903520483396</v>
      </c>
      <c r="D34" s="3"/>
      <c r="E34" s="3"/>
      <c r="F34" s="3"/>
      <c r="G34" s="3"/>
      <c r="H34" s="3"/>
      <c r="I34" s="3"/>
      <c r="J34" s="3"/>
      <c r="K34" s="152">
        <f t="shared" si="0"/>
        <v>6097.7903520483396</v>
      </c>
    </row>
    <row r="35" spans="2:15" x14ac:dyDescent="0.2">
      <c r="B35" s="7">
        <v>2025</v>
      </c>
      <c r="C35" s="152">
        <f>'[16]Form 1.3'!N35</f>
        <v>6185.3167499713281</v>
      </c>
      <c r="D35" s="19"/>
      <c r="E35" s="19"/>
      <c r="F35" s="19"/>
      <c r="G35" s="19"/>
      <c r="H35" s="19"/>
      <c r="I35" s="19"/>
      <c r="J35" s="19"/>
      <c r="K35" s="152">
        <f t="shared" si="0"/>
        <v>6185.3167499713281</v>
      </c>
      <c r="L35" s="1"/>
      <c r="M35" s="1"/>
      <c r="N35" s="1"/>
      <c r="O35" s="1"/>
    </row>
    <row r="36" spans="2:15" s="1" customFormat="1" x14ac:dyDescent="0.2">
      <c r="B36" s="2">
        <v>2026</v>
      </c>
      <c r="C36" s="148">
        <f>'[16]Form 1.3'!N36</f>
        <v>6270.6071895640598</v>
      </c>
      <c r="D36" s="3"/>
      <c r="E36" s="3"/>
      <c r="F36" s="3"/>
      <c r="G36" s="3"/>
      <c r="H36" s="3"/>
      <c r="I36" s="3"/>
      <c r="J36" s="3"/>
      <c r="K36" s="152">
        <f t="shared" si="0"/>
        <v>6270.6071895640598</v>
      </c>
    </row>
    <row r="37" spans="2:15" x14ac:dyDescent="0.2">
      <c r="B37" s="2">
        <v>2027</v>
      </c>
      <c r="C37" s="148">
        <f>'[16]Form 1.3'!N37</f>
        <v>6348.8687165719512</v>
      </c>
      <c r="D37" s="3"/>
      <c r="E37" s="3"/>
      <c r="F37" s="3"/>
      <c r="G37" s="3"/>
      <c r="H37" s="3"/>
      <c r="I37" s="3"/>
      <c r="J37" s="3"/>
      <c r="K37" s="152">
        <f t="shared" si="0"/>
        <v>6348.8687165719512</v>
      </c>
    </row>
    <row r="38" spans="2:15" x14ac:dyDescent="0.2">
      <c r="B38" s="2">
        <v>2028</v>
      </c>
      <c r="C38" s="148">
        <f>'[16]Form 1.3'!N38</f>
        <v>6430.7156585522398</v>
      </c>
      <c r="D38" s="3"/>
      <c r="E38" s="3"/>
      <c r="F38" s="3"/>
      <c r="G38" s="3"/>
      <c r="H38" s="3"/>
      <c r="I38" s="3"/>
      <c r="J38" s="3"/>
      <c r="K38" s="148">
        <f t="shared" si="0"/>
        <v>6430.7156585522398</v>
      </c>
    </row>
  </sheetData>
  <mergeCells count="4">
    <mergeCell ref="B1:K1"/>
    <mergeCell ref="D8:E8"/>
    <mergeCell ref="F8:G8"/>
    <mergeCell ref="H8:I8"/>
  </mergeCells>
  <printOptions horizontalCentered="1" gridLinesSet="0"/>
  <pageMargins left="0.25" right="0.25" top="0.5" bottom="0.5" header="0.5" footer="0.5"/>
  <pageSetup orientation="landscape"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8"/>
  <sheetViews>
    <sheetView showGridLines="0" zoomScaleNormal="100" workbookViewId="0">
      <selection activeCell="I16" sqref="I16"/>
    </sheetView>
  </sheetViews>
  <sheetFormatPr defaultColWidth="8.6640625" defaultRowHeight="11.25" x14ac:dyDescent="0.2"/>
  <cols>
    <col min="1" max="1" width="1.6640625" customWidth="1"/>
    <col min="2" max="2" width="12" customWidth="1"/>
    <col min="3" max="7" width="15.6640625" customWidth="1"/>
  </cols>
  <sheetData>
    <row r="1" spans="2:7" s="24" customFormat="1" ht="15" x14ac:dyDescent="0.25">
      <c r="B1" s="279" t="s">
        <v>52</v>
      </c>
      <c r="C1" s="279"/>
      <c r="D1" s="279"/>
      <c r="E1" s="279"/>
      <c r="F1" s="279"/>
      <c r="G1" s="279"/>
    </row>
    <row r="2" spans="2:7" s="9" customFormat="1" ht="12.75" x14ac:dyDescent="0.2">
      <c r="B2" s="267" t="str">
        <f>'FormsList&amp;FilerInfo'!B2</f>
        <v>Los Angeles Department of Water and Power</v>
      </c>
      <c r="C2" s="268"/>
      <c r="D2" s="268"/>
      <c r="E2" s="268"/>
      <c r="F2" s="268"/>
      <c r="G2" s="268"/>
    </row>
    <row r="3" spans="2:7" s="9" customFormat="1" ht="12.75" x14ac:dyDescent="0.2">
      <c r="B3" s="268"/>
      <c r="C3" s="268"/>
      <c r="D3" s="268"/>
      <c r="E3" s="268"/>
      <c r="F3" s="268"/>
      <c r="G3" s="268"/>
    </row>
    <row r="4" spans="2:7" s="9" customFormat="1" ht="15.75" x14ac:dyDescent="0.25">
      <c r="B4" s="25" t="s">
        <v>79</v>
      </c>
      <c r="C4" s="10"/>
      <c r="D4" s="10"/>
      <c r="E4" s="10"/>
      <c r="F4" s="10"/>
      <c r="G4" s="10"/>
    </row>
    <row r="5" spans="2:7" s="9" customFormat="1" ht="12.75" x14ac:dyDescent="0.2">
      <c r="B5" s="280" t="s">
        <v>11</v>
      </c>
      <c r="C5" s="268"/>
      <c r="D5" s="268"/>
      <c r="E5" s="268"/>
      <c r="F5" s="268"/>
      <c r="G5" s="268"/>
    </row>
    <row r="6" spans="2:7" ht="13.5" customHeight="1" x14ac:dyDescent="0.2">
      <c r="B6" s="281" t="s">
        <v>16</v>
      </c>
      <c r="C6" s="281"/>
      <c r="D6" s="281"/>
      <c r="E6" s="281"/>
      <c r="F6" s="281"/>
      <c r="G6" s="281"/>
    </row>
    <row r="7" spans="2:7" ht="12.75" x14ac:dyDescent="0.2">
      <c r="B7" s="282" t="s">
        <v>69</v>
      </c>
      <c r="C7" s="281"/>
      <c r="D7" s="281"/>
      <c r="E7" s="281"/>
      <c r="F7" s="281"/>
      <c r="G7" s="281"/>
    </row>
    <row r="8" spans="2:7" ht="13.5" customHeight="1" x14ac:dyDescent="0.2">
      <c r="B8" s="7"/>
      <c r="C8" s="274" t="s">
        <v>15</v>
      </c>
      <c r="D8" s="275"/>
      <c r="E8" s="275"/>
      <c r="F8" s="275"/>
      <c r="G8" s="275"/>
    </row>
    <row r="9" spans="2:7" ht="22.5" x14ac:dyDescent="0.2">
      <c r="B9" s="6" t="s">
        <v>13</v>
      </c>
      <c r="C9" s="22" t="s">
        <v>37</v>
      </c>
      <c r="D9" s="22" t="s">
        <v>38</v>
      </c>
      <c r="E9" s="22" t="s">
        <v>39</v>
      </c>
      <c r="F9" s="22" t="s">
        <v>40</v>
      </c>
      <c r="G9" s="22" t="s">
        <v>76</v>
      </c>
    </row>
    <row r="10" spans="2:7" x14ac:dyDescent="0.2">
      <c r="B10" s="161">
        <v>2000</v>
      </c>
      <c r="C10" s="158"/>
      <c r="D10" s="158"/>
      <c r="E10" s="158"/>
      <c r="F10" s="158"/>
      <c r="G10" s="158"/>
    </row>
    <row r="11" spans="2:7" ht="11.25" customHeight="1" x14ac:dyDescent="0.2">
      <c r="B11" s="161">
        <v>2001</v>
      </c>
      <c r="C11" s="158"/>
      <c r="D11" s="158"/>
      <c r="E11" s="158"/>
      <c r="F11" s="158"/>
      <c r="G11" s="158"/>
    </row>
    <row r="12" spans="2:7" x14ac:dyDescent="0.2">
      <c r="B12" s="161">
        <v>2002</v>
      </c>
      <c r="C12" s="158"/>
      <c r="D12" s="158"/>
      <c r="E12" s="158"/>
      <c r="F12" s="158"/>
      <c r="G12" s="158"/>
    </row>
    <row r="13" spans="2:7" x14ac:dyDescent="0.2">
      <c r="B13" s="161">
        <v>2003</v>
      </c>
      <c r="C13" s="158"/>
      <c r="D13" s="158"/>
      <c r="E13" s="158"/>
      <c r="F13" s="158"/>
      <c r="G13" s="158"/>
    </row>
    <row r="14" spans="2:7" x14ac:dyDescent="0.2">
      <c r="B14" s="161">
        <v>2004</v>
      </c>
      <c r="C14" s="158"/>
      <c r="D14" s="158"/>
      <c r="E14" s="158"/>
      <c r="F14" s="158"/>
      <c r="G14" s="158"/>
    </row>
    <row r="15" spans="2:7" x14ac:dyDescent="0.2">
      <c r="B15" s="161">
        <v>2005</v>
      </c>
      <c r="C15" s="158"/>
      <c r="D15" s="158"/>
      <c r="E15" s="158"/>
      <c r="F15" s="158"/>
      <c r="G15" s="158"/>
    </row>
    <row r="16" spans="2:7" x14ac:dyDescent="0.2">
      <c r="B16" s="161">
        <v>2006</v>
      </c>
      <c r="C16" s="158"/>
      <c r="D16" s="158"/>
      <c r="E16" s="158"/>
      <c r="F16" s="158"/>
      <c r="G16" s="158"/>
    </row>
    <row r="17" spans="2:18" x14ac:dyDescent="0.2">
      <c r="B17" s="161">
        <v>2007</v>
      </c>
      <c r="C17" s="158"/>
      <c r="D17" s="158"/>
      <c r="E17" s="158"/>
      <c r="F17" s="158"/>
      <c r="G17" s="158"/>
    </row>
    <row r="18" spans="2:18" ht="11.25" customHeight="1" x14ac:dyDescent="0.2">
      <c r="B18" s="161">
        <v>2008</v>
      </c>
      <c r="C18" s="158"/>
      <c r="D18" s="158"/>
      <c r="E18" s="158"/>
      <c r="F18" s="158"/>
      <c r="G18" s="158"/>
    </row>
    <row r="19" spans="2:18" x14ac:dyDescent="0.2">
      <c r="B19" s="161">
        <v>2009</v>
      </c>
      <c r="C19" s="158"/>
      <c r="D19" s="158"/>
      <c r="E19" s="158"/>
      <c r="F19" s="158"/>
      <c r="G19" s="158"/>
    </row>
    <row r="20" spans="2:18" x14ac:dyDescent="0.2">
      <c r="B20" s="161">
        <v>2010</v>
      </c>
      <c r="C20" s="158"/>
      <c r="D20" s="158"/>
      <c r="E20" s="158"/>
      <c r="F20" s="158"/>
      <c r="G20" s="158"/>
    </row>
    <row r="21" spans="2:18" x14ac:dyDescent="0.2">
      <c r="B21" s="161">
        <v>2011</v>
      </c>
      <c r="C21" s="158"/>
      <c r="D21" s="158"/>
      <c r="E21" s="158"/>
      <c r="F21" s="158"/>
      <c r="G21" s="158"/>
    </row>
    <row r="22" spans="2:18" x14ac:dyDescent="0.2">
      <c r="B22" s="161">
        <v>2012</v>
      </c>
      <c r="C22" s="158"/>
      <c r="D22" s="158"/>
      <c r="E22" s="158"/>
      <c r="F22" s="158"/>
      <c r="G22" s="158"/>
    </row>
    <row r="23" spans="2:18" x14ac:dyDescent="0.2">
      <c r="B23" s="161">
        <v>2013</v>
      </c>
      <c r="C23" s="158"/>
      <c r="D23" s="158"/>
      <c r="E23" s="158"/>
      <c r="F23" s="158"/>
      <c r="G23" s="158"/>
    </row>
    <row r="24" spans="2:18" x14ac:dyDescent="0.2">
      <c r="B24" s="161">
        <v>2014</v>
      </c>
      <c r="C24" s="158"/>
      <c r="D24" s="158"/>
      <c r="E24" s="158"/>
      <c r="F24" s="158"/>
      <c r="G24" s="158"/>
    </row>
    <row r="25" spans="2:18" x14ac:dyDescent="0.2">
      <c r="B25" s="168">
        <v>2015</v>
      </c>
      <c r="C25" s="152">
        <v>5673.65871321544</v>
      </c>
      <c r="D25" s="152">
        <v>5982.9123995930813</v>
      </c>
      <c r="E25" s="152">
        <v>6144.5647813111773</v>
      </c>
      <c r="F25" s="152">
        <v>6278.0601082787534</v>
      </c>
      <c r="G25" s="152">
        <v>6393.8473957338811</v>
      </c>
    </row>
    <row r="26" spans="2:18" x14ac:dyDescent="0.2">
      <c r="B26" s="168">
        <v>2016</v>
      </c>
      <c r="C26" s="152">
        <v>5680.8950146590996</v>
      </c>
      <c r="D26" s="152">
        <v>5990.1145459356312</v>
      </c>
      <c r="E26" s="152">
        <v>6151.7490741771617</v>
      </c>
      <c r="F26" s="152">
        <v>6285.2296574356378</v>
      </c>
      <c r="G26" s="152">
        <v>6401.0041569219075</v>
      </c>
    </row>
    <row r="27" spans="2:18" x14ac:dyDescent="0.2">
      <c r="B27" s="7">
        <v>2017</v>
      </c>
      <c r="C27" s="19">
        <v>5765.1418713137809</v>
      </c>
      <c r="D27" s="152">
        <v>6077.1602424584316</v>
      </c>
      <c r="E27" s="152">
        <v>6240.2577738933242</v>
      </c>
      <c r="F27" s="152">
        <v>6334.1850888765139</v>
      </c>
      <c r="G27" s="152">
        <v>6491.7689400750951</v>
      </c>
    </row>
    <row r="28" spans="2:18" x14ac:dyDescent="0.2">
      <c r="B28" s="2">
        <v>2018</v>
      </c>
      <c r="C28" s="3">
        <v>5738.815624880408</v>
      </c>
      <c r="D28" s="148">
        <v>6047.6835454853508</v>
      </c>
      <c r="E28" s="148">
        <v>6209.1342805984459</v>
      </c>
      <c r="F28" s="148">
        <v>6270.2288007943298</v>
      </c>
      <c r="G28" s="148">
        <v>6458.105937691912</v>
      </c>
      <c r="H28" s="1"/>
      <c r="I28" s="1"/>
      <c r="J28" s="1"/>
      <c r="K28" s="1"/>
      <c r="L28" s="1"/>
      <c r="M28" s="1"/>
      <c r="N28" s="1"/>
      <c r="O28" s="1"/>
      <c r="P28" s="1"/>
      <c r="Q28" s="1"/>
      <c r="R28" s="1"/>
    </row>
    <row r="29" spans="2:18" x14ac:dyDescent="0.2">
      <c r="B29" s="7">
        <v>2019</v>
      </c>
      <c r="C29" s="19">
        <v>5707.4926734789142</v>
      </c>
      <c r="D29" s="152">
        <v>6012.9953154284231</v>
      </c>
      <c r="E29" s="152">
        <v>6172.6869597569648</v>
      </c>
      <c r="F29" s="152">
        <v>6201.9113558920799</v>
      </c>
      <c r="G29" s="152">
        <v>6418.9459395293816</v>
      </c>
      <c r="H29" s="1"/>
      <c r="I29" s="1"/>
      <c r="J29" s="1"/>
      <c r="K29" s="1"/>
      <c r="L29" s="1"/>
      <c r="M29" s="1"/>
      <c r="N29" s="1"/>
      <c r="O29" s="1"/>
      <c r="P29" s="1"/>
      <c r="Q29" s="1"/>
      <c r="R29" s="1"/>
    </row>
    <row r="30" spans="2:18" x14ac:dyDescent="0.2">
      <c r="B30" s="2">
        <v>2020</v>
      </c>
      <c r="C30" s="19">
        <v>5718.3819163752569</v>
      </c>
      <c r="D30" s="152">
        <v>6023.0677377918555</v>
      </c>
      <c r="E30" s="152">
        <v>6182.3324155541204</v>
      </c>
      <c r="F30" s="152">
        <v>6185.3293436827753</v>
      </c>
      <c r="G30" s="152">
        <v>6427.9329742084474</v>
      </c>
      <c r="H30" s="1"/>
      <c r="I30" s="1"/>
      <c r="J30" s="1"/>
      <c r="K30" s="1"/>
      <c r="L30" s="1"/>
      <c r="M30" s="1"/>
      <c r="N30" s="1"/>
      <c r="O30" s="1"/>
      <c r="P30" s="1"/>
      <c r="Q30" s="1"/>
      <c r="R30" s="1"/>
    </row>
    <row r="31" spans="2:18" x14ac:dyDescent="0.2">
      <c r="B31" s="7">
        <v>2021</v>
      </c>
      <c r="C31" s="19">
        <v>5782.1189903049653</v>
      </c>
      <c r="D31" s="152">
        <v>6090.0890879169065</v>
      </c>
      <c r="E31" s="152">
        <v>6251.0705150425038</v>
      </c>
      <c r="F31" s="152">
        <v>6252.0023835681295</v>
      </c>
      <c r="G31" s="152">
        <v>6499.3184567112457</v>
      </c>
    </row>
    <row r="32" spans="2:18" x14ac:dyDescent="0.2">
      <c r="B32" s="2">
        <v>2022</v>
      </c>
      <c r="C32" s="3">
        <v>5907.6900254801458</v>
      </c>
      <c r="D32" s="148">
        <v>6223.5025092345168</v>
      </c>
      <c r="E32" s="148">
        <v>6388.5832905606276</v>
      </c>
      <c r="F32" s="148">
        <v>6411.2081546333175</v>
      </c>
      <c r="G32" s="148">
        <v>6643.1528077093462</v>
      </c>
      <c r="H32" s="1"/>
      <c r="I32" s="1"/>
      <c r="J32" s="1"/>
      <c r="K32" s="1"/>
      <c r="L32" s="1"/>
      <c r="M32" s="1"/>
      <c r="N32" s="1"/>
      <c r="O32" s="1"/>
      <c r="P32" s="1"/>
      <c r="Q32" s="1"/>
      <c r="R32" s="1"/>
    </row>
    <row r="33" spans="2:18" x14ac:dyDescent="0.2">
      <c r="B33" s="7">
        <v>2023</v>
      </c>
      <c r="C33" s="19">
        <v>6006.003431152425</v>
      </c>
      <c r="D33" s="152">
        <v>6328.2955673921197</v>
      </c>
      <c r="E33" s="152">
        <v>6496.763377889094</v>
      </c>
      <c r="F33" s="152">
        <v>6542.7495058783434</v>
      </c>
      <c r="G33" s="152">
        <v>6756.5560008025714</v>
      </c>
    </row>
    <row r="34" spans="2:18" x14ac:dyDescent="0.2">
      <c r="B34" s="2">
        <v>2024</v>
      </c>
      <c r="C34" s="3">
        <v>6097.7903520483396</v>
      </c>
      <c r="D34" s="148">
        <v>6426.2565522116975</v>
      </c>
      <c r="E34" s="148">
        <v>6597.9516553234507</v>
      </c>
      <c r="F34" s="148">
        <v>6668.0872015389077</v>
      </c>
      <c r="G34" s="148">
        <v>6862.7210557639191</v>
      </c>
      <c r="H34" s="1"/>
      <c r="I34" s="1"/>
      <c r="J34" s="1"/>
      <c r="K34" s="1"/>
      <c r="L34" s="1"/>
      <c r="M34" s="1"/>
      <c r="N34" s="1"/>
      <c r="O34" s="1"/>
      <c r="P34" s="1"/>
      <c r="Q34" s="1"/>
      <c r="R34" s="1"/>
    </row>
    <row r="35" spans="2:18" x14ac:dyDescent="0.2">
      <c r="B35" s="7">
        <v>2025</v>
      </c>
      <c r="C35" s="19">
        <v>6185.3167499713281</v>
      </c>
      <c r="D35" s="152">
        <v>6519.5725770806885</v>
      </c>
      <c r="E35" s="152">
        <v>6694.2940207869333</v>
      </c>
      <c r="F35" s="152">
        <v>6785.6205651578421</v>
      </c>
      <c r="G35" s="152">
        <v>6963.7303125376948</v>
      </c>
      <c r="H35" s="1"/>
      <c r="I35" s="1"/>
      <c r="J35" s="1"/>
      <c r="K35" s="1"/>
      <c r="L35" s="1"/>
      <c r="M35" s="1"/>
      <c r="N35" s="1"/>
      <c r="O35" s="1"/>
      <c r="P35" s="1"/>
      <c r="Q35" s="1"/>
      <c r="R35" s="1"/>
    </row>
    <row r="36" spans="2:18" s="1" customFormat="1" x14ac:dyDescent="0.2">
      <c r="B36" s="2">
        <v>2026</v>
      </c>
      <c r="C36" s="3">
        <v>6270.6071895640598</v>
      </c>
      <c r="D36" s="148">
        <v>6610.641697960793</v>
      </c>
      <c r="E36" s="148">
        <v>6788.3837607718096</v>
      </c>
      <c r="F36" s="148">
        <v>6902.931724464147</v>
      </c>
      <c r="G36" s="148">
        <v>7062.4781207774886</v>
      </c>
      <c r="J36"/>
    </row>
    <row r="37" spans="2:18" x14ac:dyDescent="0.2">
      <c r="B37" s="2">
        <v>2027</v>
      </c>
      <c r="C37" s="3">
        <v>6348.8687165719512</v>
      </c>
      <c r="D37" s="148">
        <v>6694.1370890625549</v>
      </c>
      <c r="E37" s="148">
        <v>6874.6149853773641</v>
      </c>
      <c r="F37" s="148">
        <v>7009.1827242978561</v>
      </c>
      <c r="G37" s="148">
        <v>7152.9282484465293</v>
      </c>
    </row>
    <row r="38" spans="2:18" x14ac:dyDescent="0.2">
      <c r="B38" s="2">
        <v>2028</v>
      </c>
      <c r="C38" s="3">
        <v>6430.7156585522398</v>
      </c>
      <c r="D38" s="148">
        <v>6781.5243917069538</v>
      </c>
      <c r="E38" s="148">
        <v>6964.8983327138121</v>
      </c>
      <c r="F38" s="148">
        <v>7121.6558129075493</v>
      </c>
      <c r="G38" s="148">
        <v>7247.6775590100342</v>
      </c>
    </row>
  </sheetData>
  <mergeCells count="7">
    <mergeCell ref="C8:G8"/>
    <mergeCell ref="B1:G1"/>
    <mergeCell ref="B2:G2"/>
    <mergeCell ref="B3:G3"/>
    <mergeCell ref="B5:G5"/>
    <mergeCell ref="B6:G6"/>
    <mergeCell ref="B7:G7"/>
  </mergeCells>
  <printOptions horizontalCentered="1" gridLinesSet="0"/>
  <pageMargins left="0.25" right="0.25" top="0.5" bottom="0.5" header="0.5" footer="0.5"/>
  <pageSetup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B3" sqref="B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259" t="s">
        <v>47</v>
      </c>
      <c r="C1" s="259"/>
      <c r="D1" s="259"/>
      <c r="E1" s="259"/>
      <c r="F1" s="259"/>
      <c r="G1" s="259"/>
      <c r="H1" s="259"/>
    </row>
    <row r="2" spans="2:8" ht="12.75" x14ac:dyDescent="0.2">
      <c r="B2" s="284" t="str">
        <f>'FormsList&amp;FilerInfo'!B2</f>
        <v>Los Angeles Department of Water and Power</v>
      </c>
      <c r="C2" s="285"/>
      <c r="D2" s="285"/>
      <c r="E2" s="285"/>
      <c r="F2" s="285"/>
      <c r="G2" s="285"/>
      <c r="H2" s="285"/>
    </row>
    <row r="3" spans="2:8" ht="12.75" x14ac:dyDescent="0.2">
      <c r="B3" s="109"/>
      <c r="C3" s="109"/>
      <c r="D3" s="109"/>
      <c r="E3" s="109"/>
      <c r="F3" s="109"/>
      <c r="G3" s="109"/>
      <c r="H3" s="109"/>
    </row>
    <row r="4" spans="2:8" ht="12.75" x14ac:dyDescent="0.2">
      <c r="B4" s="285" t="s">
        <v>154</v>
      </c>
      <c r="C4" s="285"/>
      <c r="D4" s="285"/>
      <c r="E4" s="285"/>
      <c r="F4" s="285"/>
      <c r="G4" s="285"/>
      <c r="H4" s="285"/>
    </row>
    <row r="5" spans="2:8" ht="15.75" x14ac:dyDescent="0.25">
      <c r="B5" s="286" t="s">
        <v>160</v>
      </c>
      <c r="C5" s="286"/>
      <c r="D5" s="286"/>
      <c r="E5" s="286"/>
      <c r="F5" s="286"/>
      <c r="G5" s="286"/>
      <c r="H5" s="286"/>
    </row>
    <row r="6" spans="2:8" ht="12.75" x14ac:dyDescent="0.2">
      <c r="B6" s="285" t="s">
        <v>23</v>
      </c>
      <c r="C6" s="287"/>
      <c r="D6" s="287"/>
      <c r="E6" s="287"/>
      <c r="F6" s="287"/>
      <c r="G6" s="287"/>
      <c r="H6" s="287"/>
    </row>
    <row r="10" spans="2:8" x14ac:dyDescent="0.2">
      <c r="B10" s="153"/>
      <c r="C10" s="283" t="s">
        <v>161</v>
      </c>
      <c r="D10" s="283"/>
      <c r="E10" s="283"/>
      <c r="F10" s="283"/>
      <c r="G10" s="283"/>
      <c r="H10" s="283"/>
    </row>
    <row r="11" spans="2:8" x14ac:dyDescent="0.2">
      <c r="B11" s="111" t="s">
        <v>13</v>
      </c>
      <c r="C11" s="154" t="s">
        <v>18</v>
      </c>
      <c r="D11" s="154" t="s">
        <v>19</v>
      </c>
      <c r="E11" s="154" t="s">
        <v>17</v>
      </c>
      <c r="F11" s="154" t="s">
        <v>24</v>
      </c>
      <c r="G11" s="154" t="s">
        <v>22</v>
      </c>
      <c r="H11" s="154" t="s">
        <v>14</v>
      </c>
    </row>
    <row r="12" spans="2:8" x14ac:dyDescent="0.2">
      <c r="B12" s="169">
        <v>2000</v>
      </c>
      <c r="C12" s="110"/>
      <c r="D12" s="110"/>
      <c r="E12" s="110"/>
      <c r="F12" s="110"/>
      <c r="G12" s="110"/>
      <c r="H12" s="110"/>
    </row>
    <row r="13" spans="2:8" x14ac:dyDescent="0.2">
      <c r="B13" s="169">
        <v>2001</v>
      </c>
      <c r="C13" s="110"/>
      <c r="D13" s="110"/>
      <c r="E13" s="110"/>
      <c r="F13" s="110"/>
      <c r="G13" s="110"/>
      <c r="H13" s="110"/>
    </row>
    <row r="14" spans="2:8" x14ac:dyDescent="0.2">
      <c r="B14" s="169">
        <v>2002</v>
      </c>
      <c r="C14" s="110"/>
      <c r="D14" s="110"/>
      <c r="E14" s="110"/>
      <c r="F14" s="110"/>
      <c r="G14" s="110"/>
      <c r="H14" s="110"/>
    </row>
    <row r="15" spans="2:8" x14ac:dyDescent="0.2">
      <c r="B15" s="169">
        <v>2003</v>
      </c>
      <c r="C15" s="110"/>
      <c r="D15" s="110"/>
      <c r="E15" s="110"/>
      <c r="F15" s="110"/>
      <c r="G15" s="110"/>
      <c r="H15" s="110"/>
    </row>
    <row r="16" spans="2:8" x14ac:dyDescent="0.2">
      <c r="B16" s="169">
        <v>2004</v>
      </c>
      <c r="C16" s="110"/>
      <c r="D16" s="110"/>
      <c r="E16" s="110"/>
      <c r="F16" s="110"/>
      <c r="G16" s="110"/>
      <c r="H16" s="110"/>
    </row>
    <row r="17" spans="2:24" x14ac:dyDescent="0.2">
      <c r="B17" s="169">
        <v>2005</v>
      </c>
      <c r="C17" s="110"/>
      <c r="D17" s="110"/>
      <c r="E17" s="110"/>
      <c r="F17" s="110"/>
      <c r="G17" s="110"/>
      <c r="H17" s="110"/>
    </row>
    <row r="18" spans="2:24" x14ac:dyDescent="0.2">
      <c r="B18" s="169">
        <v>2006</v>
      </c>
      <c r="C18" s="110"/>
      <c r="D18" s="110"/>
      <c r="E18" s="110"/>
      <c r="F18" s="110"/>
      <c r="G18" s="110"/>
      <c r="H18" s="110"/>
    </row>
    <row r="19" spans="2:24" x14ac:dyDescent="0.2">
      <c r="B19" s="169">
        <v>2007</v>
      </c>
      <c r="C19" s="110"/>
      <c r="D19" s="110"/>
      <c r="E19" s="110"/>
      <c r="F19" s="110"/>
      <c r="G19" s="110"/>
      <c r="H19" s="110"/>
    </row>
    <row r="20" spans="2:24" x14ac:dyDescent="0.2">
      <c r="B20" s="169">
        <v>2008</v>
      </c>
      <c r="C20" s="110"/>
      <c r="D20" s="110"/>
      <c r="E20" s="110"/>
      <c r="F20" s="110"/>
      <c r="G20" s="110"/>
      <c r="H20" s="110"/>
    </row>
    <row r="21" spans="2:24" x14ac:dyDescent="0.2">
      <c r="B21" s="169">
        <v>2009</v>
      </c>
      <c r="C21" s="110"/>
      <c r="D21" s="110"/>
      <c r="E21" s="110"/>
      <c r="F21" s="110"/>
      <c r="G21" s="110"/>
      <c r="H21" s="110"/>
    </row>
    <row r="22" spans="2:24" x14ac:dyDescent="0.2">
      <c r="B22" s="169">
        <v>2010</v>
      </c>
      <c r="C22" s="110"/>
      <c r="D22" s="110"/>
      <c r="E22" s="110"/>
      <c r="F22" s="110"/>
      <c r="G22" s="110"/>
      <c r="H22" s="110"/>
    </row>
    <row r="23" spans="2:24" x14ac:dyDescent="0.2">
      <c r="B23" s="169">
        <v>2011</v>
      </c>
      <c r="C23" s="110"/>
      <c r="D23" s="110"/>
      <c r="E23" s="110"/>
      <c r="F23" s="110"/>
      <c r="G23" s="110"/>
      <c r="H23" s="110"/>
    </row>
    <row r="24" spans="2:24" x14ac:dyDescent="0.2">
      <c r="B24" s="169">
        <v>2012</v>
      </c>
      <c r="C24" s="110"/>
      <c r="D24" s="110"/>
      <c r="E24" s="110"/>
      <c r="F24" s="110"/>
      <c r="G24" s="110"/>
      <c r="H24" s="110"/>
    </row>
    <row r="25" spans="2:24" x14ac:dyDescent="0.2">
      <c r="B25" s="169">
        <v>2013</v>
      </c>
      <c r="C25" s="110"/>
      <c r="D25" s="110"/>
      <c r="E25" s="110"/>
      <c r="F25" s="110"/>
      <c r="G25" s="110"/>
      <c r="H25" s="110"/>
    </row>
    <row r="26" spans="2:24" x14ac:dyDescent="0.2">
      <c r="B26" s="169">
        <v>2014</v>
      </c>
      <c r="C26" s="110"/>
      <c r="D26" s="110"/>
      <c r="E26" s="110"/>
      <c r="F26" s="110"/>
      <c r="G26" s="110"/>
      <c r="H26" s="110"/>
    </row>
    <row r="27" spans="2:24" x14ac:dyDescent="0.2">
      <c r="B27" s="169">
        <v>2015</v>
      </c>
      <c r="C27" s="180">
        <v>130916.03134188113</v>
      </c>
      <c r="D27" s="180">
        <v>87912.518565669423</v>
      </c>
      <c r="E27" s="153"/>
      <c r="F27" s="153"/>
      <c r="G27" s="153"/>
      <c r="H27" s="153">
        <f>C27+D27</f>
        <v>218828.54990755056</v>
      </c>
    </row>
    <row r="28" spans="2:24" x14ac:dyDescent="0.2">
      <c r="B28" s="169">
        <v>2016</v>
      </c>
      <c r="C28" s="180">
        <v>185065.23469026908</v>
      </c>
      <c r="D28" s="180">
        <v>100680.765309731</v>
      </c>
      <c r="E28" s="153"/>
      <c r="F28" s="153"/>
      <c r="G28" s="153"/>
      <c r="H28" s="153">
        <f>C28+D28</f>
        <v>285746.00000000006</v>
      </c>
    </row>
    <row r="29" spans="2:24" x14ac:dyDescent="0.2">
      <c r="B29" s="112"/>
    </row>
    <row r="31" spans="2:24" x14ac:dyDescent="0.2">
      <c r="B31" s="153"/>
      <c r="C31" s="288" t="s">
        <v>167</v>
      </c>
      <c r="D31" s="289"/>
      <c r="E31" s="289"/>
      <c r="F31" s="289"/>
      <c r="G31" s="289"/>
      <c r="H31" s="290"/>
      <c r="J31" s="153"/>
      <c r="K31" s="288" t="s">
        <v>167</v>
      </c>
      <c r="L31" s="289"/>
      <c r="M31" s="289"/>
      <c r="N31" s="289"/>
      <c r="O31" s="289"/>
      <c r="P31" s="290"/>
      <c r="R31" s="153"/>
      <c r="S31" s="288" t="s">
        <v>167</v>
      </c>
      <c r="T31" s="289"/>
      <c r="U31" s="289"/>
      <c r="V31" s="289"/>
      <c r="W31" s="289"/>
      <c r="X31" s="290"/>
    </row>
    <row r="32" spans="2:24" x14ac:dyDescent="0.2">
      <c r="B32" s="154" t="s">
        <v>13</v>
      </c>
      <c r="C32" s="154" t="s">
        <v>18</v>
      </c>
      <c r="D32" s="154" t="s">
        <v>19</v>
      </c>
      <c r="E32" s="154" t="s">
        <v>17</v>
      </c>
      <c r="F32" s="154" t="s">
        <v>24</v>
      </c>
      <c r="G32" s="154" t="s">
        <v>22</v>
      </c>
      <c r="H32" s="154" t="s">
        <v>14</v>
      </c>
      <c r="J32" s="154" t="s">
        <v>13</v>
      </c>
      <c r="K32" s="154" t="s">
        <v>18</v>
      </c>
      <c r="L32" s="154" t="s">
        <v>19</v>
      </c>
      <c r="M32" s="154" t="s">
        <v>17</v>
      </c>
      <c r="N32" s="154" t="s">
        <v>24</v>
      </c>
      <c r="O32" s="154" t="s">
        <v>22</v>
      </c>
      <c r="P32" s="154" t="s">
        <v>14</v>
      </c>
      <c r="R32" s="154" t="s">
        <v>13</v>
      </c>
      <c r="S32" s="154" t="s">
        <v>18</v>
      </c>
      <c r="T32" s="154" t="s">
        <v>19</v>
      </c>
      <c r="U32" s="154" t="s">
        <v>17</v>
      </c>
      <c r="V32" s="154" t="s">
        <v>24</v>
      </c>
      <c r="W32" s="154" t="s">
        <v>22</v>
      </c>
      <c r="X32" s="154" t="s">
        <v>14</v>
      </c>
    </row>
    <row r="33" spans="2:24" x14ac:dyDescent="0.2">
      <c r="B33" s="169">
        <v>2000</v>
      </c>
      <c r="C33" s="110"/>
      <c r="D33" s="110"/>
      <c r="E33" s="110"/>
      <c r="F33" s="110"/>
      <c r="G33" s="110"/>
      <c r="H33" s="110"/>
      <c r="J33" s="169">
        <v>2000</v>
      </c>
      <c r="K33" s="110"/>
      <c r="L33" s="110"/>
      <c r="M33" s="110"/>
      <c r="N33" s="110"/>
      <c r="O33" s="110"/>
      <c r="P33" s="110"/>
      <c r="R33" s="169">
        <v>2000</v>
      </c>
      <c r="S33" s="110"/>
      <c r="T33" s="110"/>
      <c r="U33" s="110"/>
      <c r="V33" s="110"/>
      <c r="W33" s="110"/>
      <c r="X33" s="110"/>
    </row>
    <row r="34" spans="2:24" x14ac:dyDescent="0.2">
      <c r="B34" s="169">
        <v>2001</v>
      </c>
      <c r="C34" s="110"/>
      <c r="D34" s="110"/>
      <c r="E34" s="110"/>
      <c r="F34" s="110"/>
      <c r="G34" s="110"/>
      <c r="H34" s="110"/>
      <c r="J34" s="169">
        <v>2001</v>
      </c>
      <c r="K34" s="110"/>
      <c r="L34" s="110"/>
      <c r="M34" s="110"/>
      <c r="N34" s="110"/>
      <c r="O34" s="110"/>
      <c r="P34" s="110"/>
      <c r="R34" s="169">
        <v>2001</v>
      </c>
      <c r="S34" s="110"/>
      <c r="T34" s="110"/>
      <c r="U34" s="110"/>
      <c r="V34" s="110"/>
      <c r="W34" s="110"/>
      <c r="X34" s="110"/>
    </row>
    <row r="35" spans="2:24" x14ac:dyDescent="0.2">
      <c r="B35" s="169">
        <v>2002</v>
      </c>
      <c r="C35" s="110"/>
      <c r="D35" s="110"/>
      <c r="E35" s="110"/>
      <c r="F35" s="110"/>
      <c r="G35" s="110"/>
      <c r="H35" s="110"/>
      <c r="J35" s="169">
        <v>2002</v>
      </c>
      <c r="K35" s="110"/>
      <c r="L35" s="110"/>
      <c r="M35" s="110"/>
      <c r="N35" s="110"/>
      <c r="O35" s="110"/>
      <c r="P35" s="110"/>
      <c r="R35" s="169">
        <v>2002</v>
      </c>
      <c r="S35" s="110"/>
      <c r="T35" s="110"/>
      <c r="U35" s="110"/>
      <c r="V35" s="110"/>
      <c r="W35" s="110"/>
      <c r="X35" s="110"/>
    </row>
    <row r="36" spans="2:24" x14ac:dyDescent="0.2">
      <c r="B36" s="169">
        <v>2003</v>
      </c>
      <c r="C36" s="110"/>
      <c r="D36" s="110"/>
      <c r="E36" s="110"/>
      <c r="F36" s="110"/>
      <c r="G36" s="110"/>
      <c r="H36" s="110"/>
      <c r="J36" s="169">
        <v>2003</v>
      </c>
      <c r="K36" s="110"/>
      <c r="L36" s="110"/>
      <c r="M36" s="110"/>
      <c r="N36" s="110"/>
      <c r="O36" s="110"/>
      <c r="P36" s="110"/>
      <c r="R36" s="169">
        <v>2003</v>
      </c>
      <c r="S36" s="110"/>
      <c r="T36" s="110"/>
      <c r="U36" s="110"/>
      <c r="V36" s="110"/>
      <c r="W36" s="110"/>
      <c r="X36" s="110"/>
    </row>
    <row r="37" spans="2:24" x14ac:dyDescent="0.2">
      <c r="B37" s="169">
        <v>2004</v>
      </c>
      <c r="C37" s="110"/>
      <c r="D37" s="110"/>
      <c r="E37" s="110"/>
      <c r="F37" s="110"/>
      <c r="G37" s="110"/>
      <c r="H37" s="110"/>
      <c r="J37" s="169">
        <v>2004</v>
      </c>
      <c r="K37" s="110"/>
      <c r="L37" s="110"/>
      <c r="M37" s="110"/>
      <c r="N37" s="110"/>
      <c r="O37" s="110"/>
      <c r="P37" s="110"/>
      <c r="R37" s="169">
        <v>2004</v>
      </c>
      <c r="S37" s="110"/>
      <c r="T37" s="110"/>
      <c r="U37" s="110"/>
      <c r="V37" s="110"/>
      <c r="W37" s="110"/>
      <c r="X37" s="110"/>
    </row>
    <row r="38" spans="2:24" x14ac:dyDescent="0.2">
      <c r="B38" s="169">
        <v>2005</v>
      </c>
      <c r="C38" s="110"/>
      <c r="D38" s="110"/>
      <c r="E38" s="110"/>
      <c r="F38" s="110"/>
      <c r="G38" s="110"/>
      <c r="H38" s="110"/>
      <c r="J38" s="169">
        <v>2005</v>
      </c>
      <c r="K38" s="110"/>
      <c r="L38" s="110"/>
      <c r="M38" s="110"/>
      <c r="N38" s="110"/>
      <c r="O38" s="110"/>
      <c r="P38" s="110"/>
      <c r="R38" s="169">
        <v>2005</v>
      </c>
      <c r="S38" s="110"/>
      <c r="T38" s="110"/>
      <c r="U38" s="110"/>
      <c r="V38" s="110"/>
      <c r="W38" s="110"/>
      <c r="X38" s="110"/>
    </row>
    <row r="39" spans="2:24" x14ac:dyDescent="0.2">
      <c r="B39" s="169">
        <v>2006</v>
      </c>
      <c r="C39" s="110"/>
      <c r="D39" s="110"/>
      <c r="E39" s="110"/>
      <c r="F39" s="110"/>
      <c r="G39" s="110"/>
      <c r="H39" s="110"/>
      <c r="J39" s="169">
        <v>2006</v>
      </c>
      <c r="K39" s="110"/>
      <c r="L39" s="110"/>
      <c r="M39" s="110"/>
      <c r="N39" s="110"/>
      <c r="O39" s="110"/>
      <c r="P39" s="110"/>
      <c r="R39" s="169">
        <v>2006</v>
      </c>
      <c r="S39" s="110"/>
      <c r="T39" s="110"/>
      <c r="U39" s="110"/>
      <c r="V39" s="110"/>
      <c r="W39" s="110"/>
      <c r="X39" s="110"/>
    </row>
    <row r="40" spans="2:24" x14ac:dyDescent="0.2">
      <c r="B40" s="169">
        <v>2007</v>
      </c>
      <c r="C40" s="110"/>
      <c r="D40" s="110"/>
      <c r="E40" s="110"/>
      <c r="F40" s="110"/>
      <c r="G40" s="110"/>
      <c r="H40" s="110"/>
      <c r="J40" s="169">
        <v>2007</v>
      </c>
      <c r="K40" s="110"/>
      <c r="L40" s="110"/>
      <c r="M40" s="110"/>
      <c r="N40" s="110"/>
      <c r="O40" s="110"/>
      <c r="P40" s="110"/>
      <c r="R40" s="169">
        <v>2007</v>
      </c>
      <c r="S40" s="110"/>
      <c r="T40" s="110"/>
      <c r="U40" s="110"/>
      <c r="V40" s="110"/>
      <c r="W40" s="110"/>
      <c r="X40" s="110"/>
    </row>
    <row r="41" spans="2:24" x14ac:dyDescent="0.2">
      <c r="B41" s="169">
        <v>2008</v>
      </c>
      <c r="C41" s="110"/>
      <c r="D41" s="110"/>
      <c r="E41" s="110"/>
      <c r="F41" s="110"/>
      <c r="G41" s="110"/>
      <c r="H41" s="110"/>
      <c r="J41" s="169">
        <v>2008</v>
      </c>
      <c r="K41" s="110"/>
      <c r="L41" s="110"/>
      <c r="M41" s="110"/>
      <c r="N41" s="110"/>
      <c r="O41" s="110"/>
      <c r="P41" s="110"/>
      <c r="R41" s="169">
        <v>2008</v>
      </c>
      <c r="S41" s="110"/>
      <c r="T41" s="110"/>
      <c r="U41" s="110"/>
      <c r="V41" s="110"/>
      <c r="W41" s="110"/>
      <c r="X41" s="110"/>
    </row>
    <row r="42" spans="2:24" x14ac:dyDescent="0.2">
      <c r="B42" s="169">
        <v>2009</v>
      </c>
      <c r="C42" s="110"/>
      <c r="D42" s="110"/>
      <c r="E42" s="110"/>
      <c r="F42" s="110"/>
      <c r="G42" s="110"/>
      <c r="H42" s="110"/>
      <c r="J42" s="169">
        <v>2009</v>
      </c>
      <c r="K42" s="110"/>
      <c r="L42" s="110"/>
      <c r="M42" s="110"/>
      <c r="N42" s="110"/>
      <c r="O42" s="110"/>
      <c r="P42" s="110"/>
      <c r="R42" s="169">
        <v>2009</v>
      </c>
      <c r="S42" s="110"/>
      <c r="T42" s="110"/>
      <c r="U42" s="110"/>
      <c r="V42" s="110"/>
      <c r="W42" s="110"/>
      <c r="X42" s="110"/>
    </row>
    <row r="43" spans="2:24" x14ac:dyDescent="0.2">
      <c r="B43" s="169">
        <v>2010</v>
      </c>
      <c r="C43" s="110"/>
      <c r="D43" s="110"/>
      <c r="E43" s="110"/>
      <c r="F43" s="110"/>
      <c r="G43" s="110"/>
      <c r="H43" s="110"/>
      <c r="J43" s="169">
        <v>2010</v>
      </c>
      <c r="K43" s="110"/>
      <c r="L43" s="110"/>
      <c r="M43" s="110"/>
      <c r="N43" s="110"/>
      <c r="O43" s="110"/>
      <c r="P43" s="110"/>
      <c r="R43" s="169">
        <v>2010</v>
      </c>
      <c r="S43" s="110"/>
      <c r="T43" s="110"/>
      <c r="U43" s="110"/>
      <c r="V43" s="110"/>
      <c r="W43" s="110"/>
      <c r="X43" s="110"/>
    </row>
    <row r="44" spans="2:24" x14ac:dyDescent="0.2">
      <c r="B44" s="169">
        <v>2011</v>
      </c>
      <c r="C44" s="110"/>
      <c r="D44" s="110"/>
      <c r="E44" s="110"/>
      <c r="F44" s="110"/>
      <c r="G44" s="110"/>
      <c r="H44" s="110"/>
      <c r="J44" s="169">
        <v>2011</v>
      </c>
      <c r="K44" s="110"/>
      <c r="L44" s="110"/>
      <c r="M44" s="110"/>
      <c r="N44" s="110"/>
      <c r="O44" s="110"/>
      <c r="P44" s="110"/>
      <c r="R44" s="169">
        <v>2011</v>
      </c>
      <c r="S44" s="110"/>
      <c r="T44" s="110"/>
      <c r="U44" s="110"/>
      <c r="V44" s="110"/>
      <c r="W44" s="110"/>
      <c r="X44" s="110"/>
    </row>
    <row r="45" spans="2:24" x14ac:dyDescent="0.2">
      <c r="B45" s="169">
        <v>2012</v>
      </c>
      <c r="C45" s="110"/>
      <c r="D45" s="110"/>
      <c r="E45" s="110"/>
      <c r="F45" s="110"/>
      <c r="G45" s="110"/>
      <c r="H45" s="110"/>
      <c r="J45" s="169">
        <v>2012</v>
      </c>
      <c r="K45" s="110"/>
      <c r="L45" s="110"/>
      <c r="M45" s="110"/>
      <c r="N45" s="110"/>
      <c r="O45" s="110"/>
      <c r="P45" s="110"/>
      <c r="R45" s="169">
        <v>2012</v>
      </c>
      <c r="S45" s="110"/>
      <c r="T45" s="110"/>
      <c r="U45" s="110"/>
      <c r="V45" s="110"/>
      <c r="W45" s="110"/>
      <c r="X45" s="110"/>
    </row>
    <row r="46" spans="2:24" x14ac:dyDescent="0.2">
      <c r="B46" s="169">
        <v>2013</v>
      </c>
      <c r="C46" s="110"/>
      <c r="D46" s="110"/>
      <c r="E46" s="110"/>
      <c r="F46" s="110"/>
      <c r="G46" s="110"/>
      <c r="H46" s="110"/>
      <c r="J46" s="169">
        <v>2013</v>
      </c>
      <c r="K46" s="110"/>
      <c r="L46" s="110"/>
      <c r="M46" s="110"/>
      <c r="N46" s="110"/>
      <c r="O46" s="110"/>
      <c r="P46" s="110"/>
      <c r="R46" s="169">
        <v>2013</v>
      </c>
      <c r="S46" s="110"/>
      <c r="T46" s="110"/>
      <c r="U46" s="110"/>
      <c r="V46" s="110"/>
      <c r="W46" s="110"/>
      <c r="X46" s="110"/>
    </row>
    <row r="47" spans="2:24" x14ac:dyDescent="0.2">
      <c r="B47" s="169">
        <v>2014</v>
      </c>
      <c r="C47" s="110"/>
      <c r="D47" s="110"/>
      <c r="E47" s="110"/>
      <c r="F47" s="110"/>
      <c r="G47" s="110"/>
      <c r="H47" s="110"/>
      <c r="J47" s="169">
        <v>2014</v>
      </c>
      <c r="K47" s="110"/>
      <c r="L47" s="110"/>
      <c r="M47" s="110"/>
      <c r="N47" s="110"/>
      <c r="O47" s="110"/>
      <c r="P47" s="110"/>
      <c r="R47" s="169">
        <v>2014</v>
      </c>
      <c r="S47" s="110"/>
      <c r="T47" s="110"/>
      <c r="U47" s="110"/>
      <c r="V47" s="110"/>
      <c r="W47" s="110"/>
      <c r="X47" s="110"/>
    </row>
    <row r="48" spans="2:24" x14ac:dyDescent="0.2">
      <c r="B48" s="169">
        <v>2015</v>
      </c>
      <c r="C48" s="153"/>
      <c r="D48" s="153">
        <v>347.4</v>
      </c>
      <c r="E48" s="153">
        <v>810.6</v>
      </c>
      <c r="F48" s="153"/>
      <c r="G48" s="153"/>
      <c r="H48" s="153">
        <v>1158</v>
      </c>
      <c r="J48" s="169">
        <v>2015</v>
      </c>
      <c r="K48" s="153"/>
      <c r="L48" s="153"/>
      <c r="M48" s="153"/>
      <c r="N48" s="153"/>
      <c r="O48" s="153"/>
      <c r="P48" s="153"/>
      <c r="R48" s="169">
        <v>2015</v>
      </c>
      <c r="S48" s="153"/>
      <c r="T48" s="153"/>
      <c r="U48" s="153"/>
      <c r="V48" s="153"/>
      <c r="W48" s="153"/>
      <c r="X48" s="153"/>
    </row>
    <row r="49" spans="2:24" x14ac:dyDescent="0.2">
      <c r="B49" s="169">
        <v>2016</v>
      </c>
      <c r="C49" s="153"/>
      <c r="D49" s="153">
        <v>347.4</v>
      </c>
      <c r="E49" s="153">
        <v>810.6</v>
      </c>
      <c r="F49" s="153"/>
      <c r="G49" s="153"/>
      <c r="H49" s="153">
        <v>1158</v>
      </c>
      <c r="J49" s="169">
        <v>2016</v>
      </c>
      <c r="K49" s="153"/>
      <c r="L49" s="153"/>
      <c r="M49" s="153"/>
      <c r="N49" s="153"/>
      <c r="O49" s="153"/>
      <c r="P49" s="153"/>
      <c r="R49" s="169">
        <v>2016</v>
      </c>
      <c r="S49" s="153"/>
      <c r="T49" s="153"/>
      <c r="U49" s="153"/>
      <c r="V49" s="153"/>
      <c r="W49" s="153"/>
      <c r="X49" s="153"/>
    </row>
    <row r="52" spans="2:24" x14ac:dyDescent="0.2">
      <c r="B52" s="153"/>
      <c r="C52" s="283" t="s">
        <v>168</v>
      </c>
      <c r="D52" s="283"/>
      <c r="E52" s="283"/>
      <c r="F52" s="283"/>
      <c r="G52" s="283"/>
      <c r="H52" s="283"/>
      <c r="J52" s="153"/>
      <c r="K52" s="283" t="s">
        <v>168</v>
      </c>
      <c r="L52" s="283"/>
      <c r="M52" s="283"/>
      <c r="N52" s="283"/>
      <c r="O52" s="283"/>
      <c r="P52" s="283"/>
      <c r="R52" s="153"/>
      <c r="S52" s="283" t="s">
        <v>168</v>
      </c>
      <c r="T52" s="283"/>
      <c r="U52" s="283"/>
      <c r="V52" s="283"/>
      <c r="W52" s="283"/>
      <c r="X52" s="283"/>
    </row>
    <row r="53" spans="2:24" x14ac:dyDescent="0.2">
      <c r="B53" s="154" t="s">
        <v>13</v>
      </c>
      <c r="C53" s="154" t="s">
        <v>18</v>
      </c>
      <c r="D53" s="154" t="s">
        <v>19</v>
      </c>
      <c r="E53" s="154" t="s">
        <v>17</v>
      </c>
      <c r="F53" s="154" t="s">
        <v>24</v>
      </c>
      <c r="G53" s="154" t="s">
        <v>22</v>
      </c>
      <c r="H53" s="154" t="s">
        <v>14</v>
      </c>
      <c r="J53" s="154" t="s">
        <v>13</v>
      </c>
      <c r="K53" s="154" t="s">
        <v>18</v>
      </c>
      <c r="L53" s="154" t="s">
        <v>19</v>
      </c>
      <c r="M53" s="154" t="s">
        <v>17</v>
      </c>
      <c r="N53" s="154" t="s">
        <v>24</v>
      </c>
      <c r="O53" s="154" t="s">
        <v>22</v>
      </c>
      <c r="P53" s="154" t="s">
        <v>14</v>
      </c>
      <c r="R53" s="154" t="s">
        <v>13</v>
      </c>
      <c r="S53" s="154" t="s">
        <v>18</v>
      </c>
      <c r="T53" s="154" t="s">
        <v>19</v>
      </c>
      <c r="U53" s="154" t="s">
        <v>17</v>
      </c>
      <c r="V53" s="154" t="s">
        <v>24</v>
      </c>
      <c r="W53" s="154" t="s">
        <v>22</v>
      </c>
      <c r="X53" s="154" t="s">
        <v>14</v>
      </c>
    </row>
    <row r="54" spans="2:24" x14ac:dyDescent="0.2">
      <c r="B54" s="169">
        <v>2000</v>
      </c>
      <c r="C54" s="110"/>
      <c r="D54" s="110"/>
      <c r="E54" s="110"/>
      <c r="F54" s="110"/>
      <c r="G54" s="110"/>
      <c r="H54" s="110"/>
      <c r="J54" s="169">
        <v>2000</v>
      </c>
      <c r="K54" s="110"/>
      <c r="L54" s="110"/>
      <c r="M54" s="110"/>
      <c r="N54" s="110"/>
      <c r="O54" s="110"/>
      <c r="P54" s="110"/>
      <c r="R54" s="169">
        <v>2000</v>
      </c>
      <c r="S54" s="110"/>
      <c r="T54" s="110"/>
      <c r="U54" s="110"/>
      <c r="V54" s="110"/>
      <c r="W54" s="110"/>
      <c r="X54" s="110"/>
    </row>
    <row r="55" spans="2:24" x14ac:dyDescent="0.2">
      <c r="B55" s="169">
        <v>2001</v>
      </c>
      <c r="C55" s="110"/>
      <c r="D55" s="110"/>
      <c r="E55" s="110"/>
      <c r="F55" s="110"/>
      <c r="G55" s="110"/>
      <c r="H55" s="110"/>
      <c r="J55" s="169">
        <v>2001</v>
      </c>
      <c r="K55" s="110"/>
      <c r="L55" s="110"/>
      <c r="M55" s="110"/>
      <c r="N55" s="110"/>
      <c r="O55" s="110"/>
      <c r="P55" s="110"/>
      <c r="R55" s="169">
        <v>2001</v>
      </c>
      <c r="S55" s="110"/>
      <c r="T55" s="110"/>
      <c r="U55" s="110"/>
      <c r="V55" s="110"/>
      <c r="W55" s="110"/>
      <c r="X55" s="110"/>
    </row>
    <row r="56" spans="2:24" x14ac:dyDescent="0.2">
      <c r="B56" s="169">
        <v>2002</v>
      </c>
      <c r="C56" s="110"/>
      <c r="D56" s="110"/>
      <c r="E56" s="110"/>
      <c r="F56" s="110"/>
      <c r="G56" s="110"/>
      <c r="H56" s="110"/>
      <c r="J56" s="169">
        <v>2002</v>
      </c>
      <c r="K56" s="110"/>
      <c r="L56" s="110"/>
      <c r="M56" s="110"/>
      <c r="N56" s="110"/>
      <c r="O56" s="110"/>
      <c r="P56" s="110"/>
      <c r="R56" s="169">
        <v>2002</v>
      </c>
      <c r="S56" s="110"/>
      <c r="T56" s="110"/>
      <c r="U56" s="110"/>
      <c r="V56" s="110"/>
      <c r="W56" s="110"/>
      <c r="X56" s="110"/>
    </row>
    <row r="57" spans="2:24" x14ac:dyDescent="0.2">
      <c r="B57" s="169">
        <v>2003</v>
      </c>
      <c r="C57" s="110"/>
      <c r="D57" s="110"/>
      <c r="E57" s="110"/>
      <c r="F57" s="110"/>
      <c r="G57" s="110"/>
      <c r="H57" s="110"/>
      <c r="J57" s="169">
        <v>2003</v>
      </c>
      <c r="K57" s="110"/>
      <c r="L57" s="110"/>
      <c r="M57" s="110"/>
      <c r="N57" s="110"/>
      <c r="O57" s="110"/>
      <c r="P57" s="110"/>
      <c r="R57" s="169">
        <v>2003</v>
      </c>
      <c r="S57" s="110"/>
      <c r="T57" s="110"/>
      <c r="U57" s="110"/>
      <c r="V57" s="110"/>
      <c r="W57" s="110"/>
      <c r="X57" s="110"/>
    </row>
    <row r="58" spans="2:24" x14ac:dyDescent="0.2">
      <c r="B58" s="169">
        <v>2004</v>
      </c>
      <c r="C58" s="110"/>
      <c r="D58" s="110"/>
      <c r="E58" s="110"/>
      <c r="F58" s="110"/>
      <c r="G58" s="110"/>
      <c r="H58" s="110"/>
      <c r="J58" s="169">
        <v>2004</v>
      </c>
      <c r="K58" s="110"/>
      <c r="L58" s="110"/>
      <c r="M58" s="110"/>
      <c r="N58" s="110"/>
      <c r="O58" s="110"/>
      <c r="P58" s="110"/>
      <c r="R58" s="169">
        <v>2004</v>
      </c>
      <c r="S58" s="110"/>
      <c r="T58" s="110"/>
      <c r="U58" s="110"/>
      <c r="V58" s="110"/>
      <c r="W58" s="110"/>
      <c r="X58" s="110"/>
    </row>
    <row r="59" spans="2:24" x14ac:dyDescent="0.2">
      <c r="B59" s="169">
        <v>2005</v>
      </c>
      <c r="C59" s="110"/>
      <c r="D59" s="110"/>
      <c r="E59" s="110"/>
      <c r="F59" s="110"/>
      <c r="G59" s="110"/>
      <c r="H59" s="110"/>
      <c r="J59" s="169">
        <v>2005</v>
      </c>
      <c r="K59" s="110"/>
      <c r="L59" s="110"/>
      <c r="M59" s="110"/>
      <c r="N59" s="110"/>
      <c r="O59" s="110"/>
      <c r="P59" s="110"/>
      <c r="R59" s="169">
        <v>2005</v>
      </c>
      <c r="S59" s="110"/>
      <c r="T59" s="110"/>
      <c r="U59" s="110"/>
      <c r="V59" s="110"/>
      <c r="W59" s="110"/>
      <c r="X59" s="110"/>
    </row>
    <row r="60" spans="2:24" x14ac:dyDescent="0.2">
      <c r="B60" s="169">
        <v>2006</v>
      </c>
      <c r="C60" s="110"/>
      <c r="D60" s="110"/>
      <c r="E60" s="110"/>
      <c r="F60" s="110"/>
      <c r="G60" s="110"/>
      <c r="H60" s="110"/>
      <c r="J60" s="169">
        <v>2006</v>
      </c>
      <c r="K60" s="110"/>
      <c r="L60" s="110"/>
      <c r="M60" s="110"/>
      <c r="N60" s="110"/>
      <c r="O60" s="110"/>
      <c r="P60" s="110"/>
      <c r="R60" s="169">
        <v>2006</v>
      </c>
      <c r="S60" s="110"/>
      <c r="T60" s="110"/>
      <c r="U60" s="110"/>
      <c r="V60" s="110"/>
      <c r="W60" s="110"/>
      <c r="X60" s="110"/>
    </row>
    <row r="61" spans="2:24" x14ac:dyDescent="0.2">
      <c r="B61" s="169">
        <v>2007</v>
      </c>
      <c r="C61" s="110"/>
      <c r="D61" s="110"/>
      <c r="E61" s="110"/>
      <c r="F61" s="110"/>
      <c r="G61" s="110"/>
      <c r="H61" s="110"/>
      <c r="J61" s="169">
        <v>2007</v>
      </c>
      <c r="K61" s="110"/>
      <c r="L61" s="110"/>
      <c r="M61" s="110"/>
      <c r="N61" s="110"/>
      <c r="O61" s="110"/>
      <c r="P61" s="110"/>
      <c r="R61" s="169">
        <v>2007</v>
      </c>
      <c r="S61" s="110"/>
      <c r="T61" s="110"/>
      <c r="U61" s="110"/>
      <c r="V61" s="110"/>
      <c r="W61" s="110"/>
      <c r="X61" s="110"/>
    </row>
    <row r="62" spans="2:24" x14ac:dyDescent="0.2">
      <c r="B62" s="169">
        <v>2008</v>
      </c>
      <c r="C62" s="110"/>
      <c r="D62" s="110"/>
      <c r="E62" s="110"/>
      <c r="F62" s="110"/>
      <c r="G62" s="110"/>
      <c r="H62" s="110"/>
      <c r="J62" s="169">
        <v>2008</v>
      </c>
      <c r="K62" s="110"/>
      <c r="L62" s="110"/>
      <c r="M62" s="110"/>
      <c r="N62" s="110"/>
      <c r="O62" s="110"/>
      <c r="P62" s="110"/>
      <c r="R62" s="169">
        <v>2008</v>
      </c>
      <c r="S62" s="110"/>
      <c r="T62" s="110"/>
      <c r="U62" s="110"/>
      <c r="V62" s="110"/>
      <c r="W62" s="110"/>
      <c r="X62" s="110"/>
    </row>
    <row r="63" spans="2:24" x14ac:dyDescent="0.2">
      <c r="B63" s="169">
        <v>2009</v>
      </c>
      <c r="C63" s="110"/>
      <c r="D63" s="110"/>
      <c r="E63" s="110"/>
      <c r="F63" s="110"/>
      <c r="G63" s="110"/>
      <c r="H63" s="110"/>
      <c r="J63" s="169">
        <v>2009</v>
      </c>
      <c r="K63" s="110"/>
      <c r="L63" s="110"/>
      <c r="M63" s="110"/>
      <c r="N63" s="110"/>
      <c r="O63" s="110"/>
      <c r="P63" s="110"/>
      <c r="R63" s="169">
        <v>2009</v>
      </c>
      <c r="S63" s="110"/>
      <c r="T63" s="110"/>
      <c r="U63" s="110"/>
      <c r="V63" s="110"/>
      <c r="W63" s="110"/>
      <c r="X63" s="110"/>
    </row>
    <row r="64" spans="2:24" x14ac:dyDescent="0.2">
      <c r="B64" s="169">
        <v>2010</v>
      </c>
      <c r="C64" s="110"/>
      <c r="D64" s="110"/>
      <c r="E64" s="110"/>
      <c r="F64" s="110"/>
      <c r="G64" s="110"/>
      <c r="H64" s="110"/>
      <c r="J64" s="169">
        <v>2010</v>
      </c>
      <c r="K64" s="110"/>
      <c r="L64" s="110"/>
      <c r="M64" s="110"/>
      <c r="N64" s="110"/>
      <c r="O64" s="110"/>
      <c r="P64" s="110"/>
      <c r="R64" s="169">
        <v>2010</v>
      </c>
      <c r="S64" s="110"/>
      <c r="T64" s="110"/>
      <c r="U64" s="110"/>
      <c r="V64" s="110"/>
      <c r="W64" s="110"/>
      <c r="X64" s="110"/>
    </row>
    <row r="65" spans="2:24" x14ac:dyDescent="0.2">
      <c r="B65" s="169">
        <v>2011</v>
      </c>
      <c r="C65" s="110"/>
      <c r="D65" s="110"/>
      <c r="E65" s="110"/>
      <c r="F65" s="110"/>
      <c r="G65" s="110"/>
      <c r="H65" s="110"/>
      <c r="J65" s="169">
        <v>2011</v>
      </c>
      <c r="K65" s="110"/>
      <c r="L65" s="110"/>
      <c r="M65" s="110"/>
      <c r="N65" s="110"/>
      <c r="O65" s="110"/>
      <c r="P65" s="110"/>
      <c r="R65" s="169">
        <v>2011</v>
      </c>
      <c r="S65" s="110"/>
      <c r="T65" s="110"/>
      <c r="U65" s="110"/>
      <c r="V65" s="110"/>
      <c r="W65" s="110"/>
      <c r="X65" s="110"/>
    </row>
    <row r="66" spans="2:24" x14ac:dyDescent="0.2">
      <c r="B66" s="169">
        <v>2012</v>
      </c>
      <c r="C66" s="110"/>
      <c r="D66" s="110"/>
      <c r="E66" s="110"/>
      <c r="F66" s="110"/>
      <c r="G66" s="110"/>
      <c r="H66" s="110"/>
      <c r="J66" s="169">
        <v>2012</v>
      </c>
      <c r="K66" s="110"/>
      <c r="L66" s="110"/>
      <c r="M66" s="110"/>
      <c r="N66" s="110"/>
      <c r="O66" s="110"/>
      <c r="P66" s="110"/>
      <c r="R66" s="169">
        <v>2012</v>
      </c>
      <c r="S66" s="110"/>
      <c r="T66" s="110"/>
      <c r="U66" s="110"/>
      <c r="V66" s="110"/>
      <c r="W66" s="110"/>
      <c r="X66" s="110"/>
    </row>
    <row r="67" spans="2:24" x14ac:dyDescent="0.2">
      <c r="B67" s="169">
        <v>2013</v>
      </c>
      <c r="C67" s="110"/>
      <c r="D67" s="110"/>
      <c r="E67" s="110"/>
      <c r="F67" s="110"/>
      <c r="G67" s="110"/>
      <c r="H67" s="110"/>
      <c r="J67" s="169">
        <v>2013</v>
      </c>
      <c r="K67" s="110"/>
      <c r="L67" s="110"/>
      <c r="M67" s="110"/>
      <c r="N67" s="110"/>
      <c r="O67" s="110"/>
      <c r="P67" s="110"/>
      <c r="R67" s="169">
        <v>2013</v>
      </c>
      <c r="S67" s="110"/>
      <c r="T67" s="110"/>
      <c r="U67" s="110"/>
      <c r="V67" s="110"/>
      <c r="W67" s="110"/>
      <c r="X67" s="110"/>
    </row>
    <row r="68" spans="2:24" x14ac:dyDescent="0.2">
      <c r="B68" s="169">
        <v>2014</v>
      </c>
      <c r="C68" s="110"/>
      <c r="D68" s="110"/>
      <c r="E68" s="110"/>
      <c r="F68" s="110"/>
      <c r="G68" s="110"/>
      <c r="H68" s="110"/>
      <c r="J68" s="169">
        <v>2014</v>
      </c>
      <c r="K68" s="110"/>
      <c r="L68" s="110"/>
      <c r="M68" s="110"/>
      <c r="N68" s="110"/>
      <c r="O68" s="110"/>
      <c r="P68" s="110"/>
      <c r="R68" s="169">
        <v>2014</v>
      </c>
      <c r="S68" s="110"/>
      <c r="T68" s="110"/>
      <c r="U68" s="110"/>
      <c r="V68" s="110"/>
      <c r="W68" s="110"/>
      <c r="X68" s="110"/>
    </row>
    <row r="69" spans="2:24" x14ac:dyDescent="0.2">
      <c r="B69" s="169">
        <v>2015</v>
      </c>
      <c r="C69" s="2"/>
      <c r="D69" s="2"/>
      <c r="E69" s="2"/>
      <c r="F69" s="2"/>
      <c r="G69" s="2"/>
      <c r="H69" s="2"/>
      <c r="J69" s="169">
        <v>2015</v>
      </c>
      <c r="K69" s="2"/>
      <c r="L69" s="2"/>
      <c r="M69" s="2"/>
      <c r="N69" s="2"/>
      <c r="O69" s="2"/>
      <c r="P69" s="2"/>
      <c r="R69" s="169">
        <v>2015</v>
      </c>
      <c r="S69" s="2"/>
      <c r="T69" s="2"/>
      <c r="U69" s="2"/>
      <c r="V69" s="2"/>
      <c r="W69" s="2"/>
      <c r="X69" s="2"/>
    </row>
    <row r="70" spans="2:24" x14ac:dyDescent="0.2">
      <c r="B70" s="169">
        <v>2016</v>
      </c>
      <c r="C70" s="2"/>
      <c r="D70" s="2"/>
      <c r="E70" s="2"/>
      <c r="F70" s="2"/>
      <c r="G70" s="2"/>
      <c r="H70" s="2"/>
      <c r="J70" s="169">
        <v>2016</v>
      </c>
      <c r="K70" s="2"/>
      <c r="L70" s="2"/>
      <c r="M70" s="2"/>
      <c r="N70" s="2"/>
      <c r="O70" s="2"/>
      <c r="P70" s="2"/>
      <c r="R70" s="169">
        <v>2016</v>
      </c>
      <c r="S70" s="2"/>
      <c r="T70" s="2"/>
      <c r="U70" s="2"/>
      <c r="V70" s="2"/>
      <c r="W70" s="2"/>
      <c r="X70" s="2"/>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B2" sqref="B2:H2"/>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259" t="s">
        <v>48</v>
      </c>
      <c r="C1" s="259"/>
      <c r="D1" s="259"/>
      <c r="E1" s="259"/>
      <c r="F1" s="259"/>
      <c r="G1" s="259"/>
      <c r="H1" s="259"/>
    </row>
    <row r="2" spans="2:8" ht="12.75" x14ac:dyDescent="0.2">
      <c r="B2" s="284" t="str">
        <f>'FormsList&amp;FilerInfo'!B2</f>
        <v>Los Angeles Department of Water and Power</v>
      </c>
      <c r="C2" s="285"/>
      <c r="D2" s="285"/>
      <c r="E2" s="285"/>
      <c r="F2" s="285"/>
      <c r="G2" s="285"/>
      <c r="H2" s="285"/>
    </row>
    <row r="3" spans="2:8" ht="12.75" x14ac:dyDescent="0.2">
      <c r="B3" s="109"/>
      <c r="C3" s="109"/>
      <c r="D3" s="109"/>
      <c r="E3" s="109"/>
      <c r="F3" s="109"/>
      <c r="G3" s="109"/>
      <c r="H3" s="109"/>
    </row>
    <row r="4" spans="2:8" ht="12.75" x14ac:dyDescent="0.2">
      <c r="B4" s="285" t="s">
        <v>154</v>
      </c>
      <c r="C4" s="285"/>
      <c r="D4" s="285"/>
      <c r="E4" s="285"/>
      <c r="F4" s="285"/>
      <c r="G4" s="285"/>
      <c r="H4" s="285"/>
    </row>
    <row r="5" spans="2:8" ht="15.75" x14ac:dyDescent="0.25">
      <c r="B5" s="286" t="s">
        <v>160</v>
      </c>
      <c r="C5" s="286"/>
      <c r="D5" s="286"/>
      <c r="E5" s="286"/>
      <c r="F5" s="286"/>
      <c r="G5" s="286"/>
      <c r="H5" s="286"/>
    </row>
    <row r="6" spans="2:8" ht="12.75" x14ac:dyDescent="0.2">
      <c r="B6" s="285" t="s">
        <v>25</v>
      </c>
      <c r="C6" s="287"/>
      <c r="D6" s="287"/>
      <c r="E6" s="287"/>
      <c r="F6" s="287"/>
      <c r="G6" s="287"/>
      <c r="H6" s="287"/>
    </row>
    <row r="10" spans="2:8" x14ac:dyDescent="0.2">
      <c r="B10" s="153"/>
      <c r="C10" s="288" t="s">
        <v>161</v>
      </c>
      <c r="D10" s="289"/>
      <c r="E10" s="289"/>
      <c r="F10" s="289"/>
      <c r="G10" s="289"/>
      <c r="H10" s="290"/>
    </row>
    <row r="11" spans="2:8" x14ac:dyDescent="0.2">
      <c r="B11" s="111" t="s">
        <v>13</v>
      </c>
      <c r="C11" s="154" t="s">
        <v>18</v>
      </c>
      <c r="D11" s="154" t="s">
        <v>19</v>
      </c>
      <c r="E11" s="154" t="s">
        <v>17</v>
      </c>
      <c r="F11" s="154" t="s">
        <v>24</v>
      </c>
      <c r="G11" s="154" t="s">
        <v>22</v>
      </c>
      <c r="H11" s="154" t="s">
        <v>14</v>
      </c>
    </row>
    <row r="12" spans="2:8" x14ac:dyDescent="0.2">
      <c r="B12" s="169">
        <v>2000</v>
      </c>
      <c r="C12" s="110"/>
      <c r="D12" s="110"/>
      <c r="E12" s="110"/>
      <c r="F12" s="110"/>
      <c r="G12" s="110"/>
      <c r="H12" s="110"/>
    </row>
    <row r="13" spans="2:8" x14ac:dyDescent="0.2">
      <c r="B13" s="169">
        <v>2001</v>
      </c>
      <c r="C13" s="110"/>
      <c r="D13" s="110"/>
      <c r="E13" s="110"/>
      <c r="F13" s="110"/>
      <c r="G13" s="110"/>
      <c r="H13" s="110"/>
    </row>
    <row r="14" spans="2:8" x14ac:dyDescent="0.2">
      <c r="B14" s="169">
        <v>2002</v>
      </c>
      <c r="C14" s="110"/>
      <c r="D14" s="110"/>
      <c r="E14" s="110"/>
      <c r="F14" s="110"/>
      <c r="G14" s="110"/>
      <c r="H14" s="110"/>
    </row>
    <row r="15" spans="2:8" x14ac:dyDescent="0.2">
      <c r="B15" s="169">
        <v>2003</v>
      </c>
      <c r="C15" s="110"/>
      <c r="D15" s="110"/>
      <c r="E15" s="110"/>
      <c r="F15" s="110"/>
      <c r="G15" s="110"/>
      <c r="H15" s="110"/>
    </row>
    <row r="16" spans="2:8" x14ac:dyDescent="0.2">
      <c r="B16" s="169">
        <v>2004</v>
      </c>
      <c r="C16" s="110"/>
      <c r="D16" s="110"/>
      <c r="E16" s="110"/>
      <c r="F16" s="110"/>
      <c r="G16" s="110"/>
      <c r="H16" s="110"/>
    </row>
    <row r="17" spans="2:24" x14ac:dyDescent="0.2">
      <c r="B17" s="169">
        <v>2005</v>
      </c>
      <c r="C17" s="110"/>
      <c r="D17" s="110"/>
      <c r="E17" s="110"/>
      <c r="F17" s="110"/>
      <c r="G17" s="110"/>
      <c r="H17" s="110"/>
    </row>
    <row r="18" spans="2:24" x14ac:dyDescent="0.2">
      <c r="B18" s="169">
        <v>2006</v>
      </c>
      <c r="C18" s="110"/>
      <c r="D18" s="110"/>
      <c r="E18" s="110"/>
      <c r="F18" s="110"/>
      <c r="G18" s="110"/>
      <c r="H18" s="110"/>
    </row>
    <row r="19" spans="2:24" x14ac:dyDescent="0.2">
      <c r="B19" s="169">
        <v>2007</v>
      </c>
      <c r="C19" s="110"/>
      <c r="D19" s="110"/>
      <c r="E19" s="110"/>
      <c r="F19" s="110"/>
      <c r="G19" s="110"/>
      <c r="H19" s="110"/>
    </row>
    <row r="20" spans="2:24" x14ac:dyDescent="0.2">
      <c r="B20" s="169">
        <v>2008</v>
      </c>
      <c r="C20" s="110"/>
      <c r="D20" s="110"/>
      <c r="E20" s="110"/>
      <c r="F20" s="110"/>
      <c r="G20" s="110"/>
      <c r="H20" s="110"/>
    </row>
    <row r="21" spans="2:24" x14ac:dyDescent="0.2">
      <c r="B21" s="169">
        <v>2009</v>
      </c>
      <c r="C21" s="110"/>
      <c r="D21" s="110"/>
      <c r="E21" s="110"/>
      <c r="F21" s="110"/>
      <c r="G21" s="110"/>
      <c r="H21" s="110"/>
    </row>
    <row r="22" spans="2:24" x14ac:dyDescent="0.2">
      <c r="B22" s="169">
        <v>2010</v>
      </c>
      <c r="C22" s="110"/>
      <c r="D22" s="110"/>
      <c r="E22" s="110"/>
      <c r="F22" s="110"/>
      <c r="G22" s="110"/>
      <c r="H22" s="110"/>
    </row>
    <row r="23" spans="2:24" x14ac:dyDescent="0.2">
      <c r="B23" s="169">
        <v>2011</v>
      </c>
      <c r="C23" s="110"/>
      <c r="D23" s="110"/>
      <c r="E23" s="110"/>
      <c r="F23" s="110"/>
      <c r="G23" s="110"/>
      <c r="H23" s="110"/>
    </row>
    <row r="24" spans="2:24" x14ac:dyDescent="0.2">
      <c r="B24" s="169">
        <v>2012</v>
      </c>
      <c r="C24" s="110"/>
      <c r="D24" s="110"/>
      <c r="E24" s="110"/>
      <c r="F24" s="110"/>
      <c r="G24" s="110"/>
      <c r="H24" s="110"/>
    </row>
    <row r="25" spans="2:24" x14ac:dyDescent="0.2">
      <c r="B25" s="169">
        <v>2013</v>
      </c>
      <c r="C25" s="110"/>
      <c r="D25" s="110"/>
      <c r="E25" s="110"/>
      <c r="F25" s="110"/>
      <c r="G25" s="110"/>
      <c r="H25" s="110"/>
    </row>
    <row r="26" spans="2:24" x14ac:dyDescent="0.2">
      <c r="B26" s="169">
        <v>2014</v>
      </c>
      <c r="C26" s="110"/>
      <c r="D26" s="110"/>
      <c r="E26" s="110"/>
      <c r="F26" s="110"/>
      <c r="G26" s="110"/>
      <c r="H26" s="110"/>
    </row>
    <row r="27" spans="2:24" x14ac:dyDescent="0.2">
      <c r="B27" s="169">
        <v>2015</v>
      </c>
      <c r="C27" s="153"/>
      <c r="D27" s="153"/>
      <c r="E27" s="153"/>
      <c r="F27" s="153"/>
      <c r="G27" s="153"/>
      <c r="H27" s="153"/>
    </row>
    <row r="28" spans="2:24" x14ac:dyDescent="0.2">
      <c r="B28" s="169">
        <v>2016</v>
      </c>
      <c r="C28" s="153"/>
      <c r="D28" s="153"/>
      <c r="E28" s="153"/>
      <c r="F28" s="153"/>
      <c r="G28" s="153"/>
      <c r="H28" s="153"/>
    </row>
    <row r="29" spans="2:24" x14ac:dyDescent="0.2">
      <c r="B29" s="112"/>
    </row>
    <row r="31" spans="2:24" x14ac:dyDescent="0.2">
      <c r="B31" s="153"/>
      <c r="C31" s="288" t="s">
        <v>167</v>
      </c>
      <c r="D31" s="289"/>
      <c r="E31" s="289"/>
      <c r="F31" s="289"/>
      <c r="G31" s="289"/>
      <c r="H31" s="290"/>
      <c r="J31" s="153"/>
      <c r="K31" s="288" t="s">
        <v>167</v>
      </c>
      <c r="L31" s="289"/>
      <c r="M31" s="289"/>
      <c r="N31" s="289"/>
      <c r="O31" s="289"/>
      <c r="P31" s="290"/>
      <c r="R31" s="153"/>
      <c r="S31" s="288" t="s">
        <v>167</v>
      </c>
      <c r="T31" s="289"/>
      <c r="U31" s="289"/>
      <c r="V31" s="289"/>
      <c r="W31" s="289"/>
      <c r="X31" s="290"/>
    </row>
    <row r="32" spans="2:24" x14ac:dyDescent="0.2">
      <c r="B32" s="154" t="s">
        <v>13</v>
      </c>
      <c r="C32" s="154" t="s">
        <v>18</v>
      </c>
      <c r="D32" s="154" t="s">
        <v>19</v>
      </c>
      <c r="E32" s="154" t="s">
        <v>17</v>
      </c>
      <c r="F32" s="154" t="s">
        <v>24</v>
      </c>
      <c r="G32" s="154" t="s">
        <v>22</v>
      </c>
      <c r="H32" s="154" t="s">
        <v>14</v>
      </c>
      <c r="J32" s="154" t="s">
        <v>13</v>
      </c>
      <c r="K32" s="154" t="s">
        <v>18</v>
      </c>
      <c r="L32" s="154" t="s">
        <v>19</v>
      </c>
      <c r="M32" s="154" t="s">
        <v>17</v>
      </c>
      <c r="N32" s="154" t="s">
        <v>24</v>
      </c>
      <c r="O32" s="154" t="s">
        <v>22</v>
      </c>
      <c r="P32" s="154" t="s">
        <v>14</v>
      </c>
      <c r="R32" s="154" t="s">
        <v>13</v>
      </c>
      <c r="S32" s="154" t="s">
        <v>18</v>
      </c>
      <c r="T32" s="154" t="s">
        <v>19</v>
      </c>
      <c r="U32" s="154" t="s">
        <v>17</v>
      </c>
      <c r="V32" s="154" t="s">
        <v>24</v>
      </c>
      <c r="W32" s="154" t="s">
        <v>22</v>
      </c>
      <c r="X32" s="154" t="s">
        <v>14</v>
      </c>
    </row>
    <row r="33" spans="2:24" x14ac:dyDescent="0.2">
      <c r="B33" s="169">
        <v>2000</v>
      </c>
      <c r="C33" s="110"/>
      <c r="D33" s="110"/>
      <c r="E33" s="110"/>
      <c r="F33" s="110"/>
      <c r="G33" s="110"/>
      <c r="H33" s="110"/>
      <c r="J33" s="169">
        <v>2000</v>
      </c>
      <c r="K33" s="110"/>
      <c r="L33" s="110"/>
      <c r="M33" s="110"/>
      <c r="N33" s="110"/>
      <c r="O33" s="110"/>
      <c r="P33" s="110"/>
      <c r="R33" s="169">
        <v>2000</v>
      </c>
      <c r="S33" s="110"/>
      <c r="T33" s="110"/>
      <c r="U33" s="110"/>
      <c r="V33" s="110"/>
      <c r="W33" s="110"/>
      <c r="X33" s="110"/>
    </row>
    <row r="34" spans="2:24" x14ac:dyDescent="0.2">
      <c r="B34" s="169">
        <v>2001</v>
      </c>
      <c r="C34" s="110"/>
      <c r="D34" s="110"/>
      <c r="E34" s="110"/>
      <c r="F34" s="110"/>
      <c r="G34" s="110"/>
      <c r="H34" s="110"/>
      <c r="J34" s="169">
        <v>2001</v>
      </c>
      <c r="K34" s="110"/>
      <c r="L34" s="110"/>
      <c r="M34" s="110"/>
      <c r="N34" s="110"/>
      <c r="O34" s="110"/>
      <c r="P34" s="110"/>
      <c r="R34" s="169">
        <v>2001</v>
      </c>
      <c r="S34" s="110"/>
      <c r="T34" s="110"/>
      <c r="U34" s="110"/>
      <c r="V34" s="110"/>
      <c r="W34" s="110"/>
      <c r="X34" s="110"/>
    </row>
    <row r="35" spans="2:24" x14ac:dyDescent="0.2">
      <c r="B35" s="169">
        <v>2002</v>
      </c>
      <c r="C35" s="110"/>
      <c r="D35" s="110"/>
      <c r="E35" s="110"/>
      <c r="F35" s="110"/>
      <c r="G35" s="110"/>
      <c r="H35" s="110"/>
      <c r="J35" s="169">
        <v>2002</v>
      </c>
      <c r="K35" s="110"/>
      <c r="L35" s="110"/>
      <c r="M35" s="110"/>
      <c r="N35" s="110"/>
      <c r="O35" s="110"/>
      <c r="P35" s="110"/>
      <c r="R35" s="169">
        <v>2002</v>
      </c>
      <c r="S35" s="110"/>
      <c r="T35" s="110"/>
      <c r="U35" s="110"/>
      <c r="V35" s="110"/>
      <c r="W35" s="110"/>
      <c r="X35" s="110"/>
    </row>
    <row r="36" spans="2:24" x14ac:dyDescent="0.2">
      <c r="B36" s="169">
        <v>2003</v>
      </c>
      <c r="C36" s="110"/>
      <c r="D36" s="110"/>
      <c r="E36" s="110"/>
      <c r="F36" s="110"/>
      <c r="G36" s="110"/>
      <c r="H36" s="110"/>
      <c r="J36" s="169">
        <v>2003</v>
      </c>
      <c r="K36" s="110"/>
      <c r="L36" s="110"/>
      <c r="M36" s="110"/>
      <c r="N36" s="110"/>
      <c r="O36" s="110"/>
      <c r="P36" s="110"/>
      <c r="R36" s="169">
        <v>2003</v>
      </c>
      <c r="S36" s="110"/>
      <c r="T36" s="110"/>
      <c r="U36" s="110"/>
      <c r="V36" s="110"/>
      <c r="W36" s="110"/>
      <c r="X36" s="110"/>
    </row>
    <row r="37" spans="2:24" x14ac:dyDescent="0.2">
      <c r="B37" s="169">
        <v>2004</v>
      </c>
      <c r="C37" s="110"/>
      <c r="D37" s="110"/>
      <c r="E37" s="110"/>
      <c r="F37" s="110"/>
      <c r="G37" s="110"/>
      <c r="H37" s="110"/>
      <c r="J37" s="169">
        <v>2004</v>
      </c>
      <c r="K37" s="110"/>
      <c r="L37" s="110"/>
      <c r="M37" s="110"/>
      <c r="N37" s="110"/>
      <c r="O37" s="110"/>
      <c r="P37" s="110"/>
      <c r="R37" s="169">
        <v>2004</v>
      </c>
      <c r="S37" s="110"/>
      <c r="T37" s="110"/>
      <c r="U37" s="110"/>
      <c r="V37" s="110"/>
      <c r="W37" s="110"/>
      <c r="X37" s="110"/>
    </row>
    <row r="38" spans="2:24" x14ac:dyDescent="0.2">
      <c r="B38" s="169">
        <v>2005</v>
      </c>
      <c r="C38" s="110"/>
      <c r="D38" s="110"/>
      <c r="E38" s="110"/>
      <c r="F38" s="110"/>
      <c r="G38" s="110"/>
      <c r="H38" s="110"/>
      <c r="J38" s="169">
        <v>2005</v>
      </c>
      <c r="K38" s="110"/>
      <c r="L38" s="110"/>
      <c r="M38" s="110"/>
      <c r="N38" s="110"/>
      <c r="O38" s="110"/>
      <c r="P38" s="110"/>
      <c r="R38" s="169">
        <v>2005</v>
      </c>
      <c r="S38" s="110"/>
      <c r="T38" s="110"/>
      <c r="U38" s="110"/>
      <c r="V38" s="110"/>
      <c r="W38" s="110"/>
      <c r="X38" s="110"/>
    </row>
    <row r="39" spans="2:24" x14ac:dyDescent="0.2">
      <c r="B39" s="169">
        <v>2006</v>
      </c>
      <c r="C39" s="110"/>
      <c r="D39" s="110"/>
      <c r="E39" s="110"/>
      <c r="F39" s="110"/>
      <c r="G39" s="110"/>
      <c r="H39" s="110"/>
      <c r="J39" s="169">
        <v>2006</v>
      </c>
      <c r="K39" s="110"/>
      <c r="L39" s="110"/>
      <c r="M39" s="110"/>
      <c r="N39" s="110"/>
      <c r="O39" s="110"/>
      <c r="P39" s="110"/>
      <c r="R39" s="169">
        <v>2006</v>
      </c>
      <c r="S39" s="110"/>
      <c r="T39" s="110"/>
      <c r="U39" s="110"/>
      <c r="V39" s="110"/>
      <c r="W39" s="110"/>
      <c r="X39" s="110"/>
    </row>
    <row r="40" spans="2:24" x14ac:dyDescent="0.2">
      <c r="B40" s="169">
        <v>2007</v>
      </c>
      <c r="C40" s="110"/>
      <c r="D40" s="110"/>
      <c r="E40" s="110"/>
      <c r="F40" s="110"/>
      <c r="G40" s="110"/>
      <c r="H40" s="110"/>
      <c r="J40" s="169">
        <v>2007</v>
      </c>
      <c r="K40" s="110"/>
      <c r="L40" s="110"/>
      <c r="M40" s="110"/>
      <c r="N40" s="110"/>
      <c r="O40" s="110"/>
      <c r="P40" s="110"/>
      <c r="R40" s="169">
        <v>2007</v>
      </c>
      <c r="S40" s="110"/>
      <c r="T40" s="110"/>
      <c r="U40" s="110"/>
      <c r="V40" s="110"/>
      <c r="W40" s="110"/>
      <c r="X40" s="110"/>
    </row>
    <row r="41" spans="2:24" x14ac:dyDescent="0.2">
      <c r="B41" s="169">
        <v>2008</v>
      </c>
      <c r="C41" s="110"/>
      <c r="D41" s="110"/>
      <c r="E41" s="110"/>
      <c r="F41" s="110"/>
      <c r="G41" s="110"/>
      <c r="H41" s="110"/>
      <c r="J41" s="169">
        <v>2008</v>
      </c>
      <c r="K41" s="110"/>
      <c r="L41" s="110"/>
      <c r="M41" s="110"/>
      <c r="N41" s="110"/>
      <c r="O41" s="110"/>
      <c r="P41" s="110"/>
      <c r="R41" s="169">
        <v>2008</v>
      </c>
      <c r="S41" s="110"/>
      <c r="T41" s="110"/>
      <c r="U41" s="110"/>
      <c r="V41" s="110"/>
      <c r="W41" s="110"/>
      <c r="X41" s="110"/>
    </row>
    <row r="42" spans="2:24" x14ac:dyDescent="0.2">
      <c r="B42" s="169">
        <v>2009</v>
      </c>
      <c r="C42" s="110"/>
      <c r="D42" s="110"/>
      <c r="E42" s="110"/>
      <c r="F42" s="110"/>
      <c r="G42" s="110"/>
      <c r="H42" s="110"/>
      <c r="J42" s="169">
        <v>2009</v>
      </c>
      <c r="K42" s="110"/>
      <c r="L42" s="110"/>
      <c r="M42" s="110"/>
      <c r="N42" s="110"/>
      <c r="O42" s="110"/>
      <c r="P42" s="110"/>
      <c r="R42" s="169">
        <v>2009</v>
      </c>
      <c r="S42" s="110"/>
      <c r="T42" s="110"/>
      <c r="U42" s="110"/>
      <c r="V42" s="110"/>
      <c r="W42" s="110"/>
      <c r="X42" s="110"/>
    </row>
    <row r="43" spans="2:24" x14ac:dyDescent="0.2">
      <c r="B43" s="169">
        <v>2010</v>
      </c>
      <c r="C43" s="110"/>
      <c r="D43" s="110"/>
      <c r="E43" s="110"/>
      <c r="F43" s="110"/>
      <c r="G43" s="110"/>
      <c r="H43" s="110"/>
      <c r="J43" s="169">
        <v>2010</v>
      </c>
      <c r="K43" s="110"/>
      <c r="L43" s="110"/>
      <c r="M43" s="110"/>
      <c r="N43" s="110"/>
      <c r="O43" s="110"/>
      <c r="P43" s="110"/>
      <c r="R43" s="169">
        <v>2010</v>
      </c>
      <c r="S43" s="110"/>
      <c r="T43" s="110"/>
      <c r="U43" s="110"/>
      <c r="V43" s="110"/>
      <c r="W43" s="110"/>
      <c r="X43" s="110"/>
    </row>
    <row r="44" spans="2:24" x14ac:dyDescent="0.2">
      <c r="B44" s="169">
        <v>2011</v>
      </c>
      <c r="C44" s="110"/>
      <c r="D44" s="110"/>
      <c r="E44" s="110"/>
      <c r="F44" s="110"/>
      <c r="G44" s="110"/>
      <c r="H44" s="110"/>
      <c r="J44" s="169">
        <v>2011</v>
      </c>
      <c r="K44" s="110"/>
      <c r="L44" s="110"/>
      <c r="M44" s="110"/>
      <c r="N44" s="110"/>
      <c r="O44" s="110"/>
      <c r="P44" s="110"/>
      <c r="R44" s="169">
        <v>2011</v>
      </c>
      <c r="S44" s="110"/>
      <c r="T44" s="110"/>
      <c r="U44" s="110"/>
      <c r="V44" s="110"/>
      <c r="W44" s="110"/>
      <c r="X44" s="110"/>
    </row>
    <row r="45" spans="2:24" x14ac:dyDescent="0.2">
      <c r="B45" s="169">
        <v>2012</v>
      </c>
      <c r="C45" s="110"/>
      <c r="D45" s="110"/>
      <c r="E45" s="110"/>
      <c r="F45" s="110"/>
      <c r="G45" s="110"/>
      <c r="H45" s="110"/>
      <c r="J45" s="169">
        <v>2012</v>
      </c>
      <c r="K45" s="110"/>
      <c r="L45" s="110"/>
      <c r="M45" s="110"/>
      <c r="N45" s="110"/>
      <c r="O45" s="110"/>
      <c r="P45" s="110"/>
      <c r="R45" s="169">
        <v>2012</v>
      </c>
      <c r="S45" s="110"/>
      <c r="T45" s="110"/>
      <c r="U45" s="110"/>
      <c r="V45" s="110"/>
      <c r="W45" s="110"/>
      <c r="X45" s="110"/>
    </row>
    <row r="46" spans="2:24" x14ac:dyDescent="0.2">
      <c r="B46" s="169">
        <v>2013</v>
      </c>
      <c r="C46" s="110"/>
      <c r="D46" s="110"/>
      <c r="E46" s="110"/>
      <c r="F46" s="110"/>
      <c r="G46" s="110"/>
      <c r="H46" s="110"/>
      <c r="J46" s="169">
        <v>2013</v>
      </c>
      <c r="K46" s="110"/>
      <c r="L46" s="110"/>
      <c r="M46" s="110"/>
      <c r="N46" s="110"/>
      <c r="O46" s="110"/>
      <c r="P46" s="110"/>
      <c r="R46" s="169">
        <v>2013</v>
      </c>
      <c r="S46" s="110"/>
      <c r="T46" s="110"/>
      <c r="U46" s="110"/>
      <c r="V46" s="110"/>
      <c r="W46" s="110"/>
      <c r="X46" s="110"/>
    </row>
    <row r="47" spans="2:24" x14ac:dyDescent="0.2">
      <c r="B47" s="169">
        <v>2014</v>
      </c>
      <c r="C47" s="110"/>
      <c r="D47" s="110"/>
      <c r="E47" s="110"/>
      <c r="F47" s="110"/>
      <c r="G47" s="110"/>
      <c r="H47" s="110"/>
      <c r="J47" s="169">
        <v>2014</v>
      </c>
      <c r="K47" s="110"/>
      <c r="L47" s="110"/>
      <c r="M47" s="110"/>
      <c r="N47" s="110"/>
      <c r="O47" s="110"/>
      <c r="P47" s="110"/>
      <c r="R47" s="169">
        <v>2014</v>
      </c>
      <c r="S47" s="110"/>
      <c r="T47" s="110"/>
      <c r="U47" s="110"/>
      <c r="V47" s="110"/>
      <c r="W47" s="110"/>
      <c r="X47" s="110"/>
    </row>
    <row r="48" spans="2:24" x14ac:dyDescent="0.2">
      <c r="B48" s="169">
        <v>2015</v>
      </c>
      <c r="C48" s="153"/>
      <c r="D48" s="153">
        <v>41.411999999999992</v>
      </c>
      <c r="E48" s="153">
        <v>93.96</v>
      </c>
      <c r="F48" s="153"/>
      <c r="G48" s="153"/>
      <c r="H48" s="153">
        <v>135.37199999999999</v>
      </c>
      <c r="J48" s="169">
        <v>2015</v>
      </c>
      <c r="K48" s="153"/>
      <c r="L48" s="153"/>
      <c r="M48" s="153"/>
      <c r="N48" s="153"/>
      <c r="O48" s="153"/>
      <c r="P48" s="153"/>
      <c r="R48" s="169">
        <v>2015</v>
      </c>
      <c r="S48" s="153"/>
      <c r="T48" s="153"/>
      <c r="U48" s="153"/>
      <c r="V48" s="153"/>
      <c r="W48" s="153"/>
      <c r="X48" s="153"/>
    </row>
    <row r="49" spans="2:24" x14ac:dyDescent="0.2">
      <c r="B49" s="169">
        <v>2016</v>
      </c>
      <c r="C49" s="153"/>
      <c r="D49" s="153">
        <v>41.411999999999992</v>
      </c>
      <c r="E49" s="153">
        <v>93.96</v>
      </c>
      <c r="F49" s="153"/>
      <c r="G49" s="153"/>
      <c r="H49" s="153">
        <v>135.37199999999999</v>
      </c>
      <c r="J49" s="169">
        <v>2016</v>
      </c>
      <c r="K49" s="153"/>
      <c r="L49" s="153"/>
      <c r="M49" s="153"/>
      <c r="N49" s="153"/>
      <c r="O49" s="153"/>
      <c r="P49" s="153"/>
      <c r="R49" s="169">
        <v>2016</v>
      </c>
      <c r="S49" s="153"/>
      <c r="T49" s="153"/>
      <c r="U49" s="153"/>
      <c r="V49" s="153"/>
      <c r="W49" s="153"/>
      <c r="X49" s="153"/>
    </row>
    <row r="52" spans="2:24" x14ac:dyDescent="0.2">
      <c r="B52" s="153"/>
      <c r="C52" s="288" t="s">
        <v>168</v>
      </c>
      <c r="D52" s="289"/>
      <c r="E52" s="289"/>
      <c r="F52" s="289"/>
      <c r="G52" s="289"/>
      <c r="H52" s="290"/>
      <c r="J52" s="153"/>
      <c r="K52" s="288" t="s">
        <v>168</v>
      </c>
      <c r="L52" s="289"/>
      <c r="M52" s="289"/>
      <c r="N52" s="289"/>
      <c r="O52" s="289"/>
      <c r="P52" s="290"/>
      <c r="R52" s="153"/>
      <c r="S52" s="288" t="s">
        <v>168</v>
      </c>
      <c r="T52" s="289"/>
      <c r="U52" s="289"/>
      <c r="V52" s="289"/>
      <c r="W52" s="289"/>
      <c r="X52" s="290"/>
    </row>
    <row r="53" spans="2:24" x14ac:dyDescent="0.2">
      <c r="B53" s="154" t="s">
        <v>13</v>
      </c>
      <c r="C53" s="154" t="s">
        <v>18</v>
      </c>
      <c r="D53" s="154" t="s">
        <v>19</v>
      </c>
      <c r="E53" s="154" t="s">
        <v>17</v>
      </c>
      <c r="F53" s="154" t="s">
        <v>24</v>
      </c>
      <c r="G53" s="154" t="s">
        <v>22</v>
      </c>
      <c r="H53" s="154" t="s">
        <v>14</v>
      </c>
      <c r="J53" s="154" t="s">
        <v>13</v>
      </c>
      <c r="K53" s="154" t="s">
        <v>18</v>
      </c>
      <c r="L53" s="154" t="s">
        <v>19</v>
      </c>
      <c r="M53" s="154" t="s">
        <v>17</v>
      </c>
      <c r="N53" s="154" t="s">
        <v>24</v>
      </c>
      <c r="O53" s="154" t="s">
        <v>22</v>
      </c>
      <c r="P53" s="154" t="s">
        <v>14</v>
      </c>
      <c r="R53" s="154" t="s">
        <v>13</v>
      </c>
      <c r="S53" s="154" t="s">
        <v>18</v>
      </c>
      <c r="T53" s="154" t="s">
        <v>19</v>
      </c>
      <c r="U53" s="154" t="s">
        <v>17</v>
      </c>
      <c r="V53" s="154" t="s">
        <v>24</v>
      </c>
      <c r="W53" s="154" t="s">
        <v>22</v>
      </c>
      <c r="X53" s="154" t="s">
        <v>14</v>
      </c>
    </row>
    <row r="54" spans="2:24" x14ac:dyDescent="0.2">
      <c r="B54" s="169">
        <v>2000</v>
      </c>
      <c r="C54" s="110"/>
      <c r="D54" s="110"/>
      <c r="E54" s="110"/>
      <c r="F54" s="110"/>
      <c r="G54" s="110"/>
      <c r="H54" s="110"/>
      <c r="J54" s="169">
        <v>2000</v>
      </c>
      <c r="K54" s="110"/>
      <c r="L54" s="110"/>
      <c r="M54" s="110"/>
      <c r="N54" s="110"/>
      <c r="O54" s="110"/>
      <c r="P54" s="110"/>
      <c r="R54" s="169">
        <v>2000</v>
      </c>
      <c r="S54" s="110"/>
      <c r="T54" s="110"/>
      <c r="U54" s="110"/>
      <c r="V54" s="110"/>
      <c r="W54" s="110"/>
      <c r="X54" s="110"/>
    </row>
    <row r="55" spans="2:24" x14ac:dyDescent="0.2">
      <c r="B55" s="169">
        <v>2001</v>
      </c>
      <c r="C55" s="110"/>
      <c r="D55" s="110"/>
      <c r="E55" s="110"/>
      <c r="F55" s="110"/>
      <c r="G55" s="110"/>
      <c r="H55" s="110"/>
      <c r="J55" s="169">
        <v>2001</v>
      </c>
      <c r="K55" s="110"/>
      <c r="L55" s="110"/>
      <c r="M55" s="110"/>
      <c r="N55" s="110"/>
      <c r="O55" s="110"/>
      <c r="P55" s="110"/>
      <c r="R55" s="169">
        <v>2001</v>
      </c>
      <c r="S55" s="110"/>
      <c r="T55" s="110"/>
      <c r="U55" s="110"/>
      <c r="V55" s="110"/>
      <c r="W55" s="110"/>
      <c r="X55" s="110"/>
    </row>
    <row r="56" spans="2:24" x14ac:dyDescent="0.2">
      <c r="B56" s="169">
        <v>2002</v>
      </c>
      <c r="C56" s="110"/>
      <c r="D56" s="110"/>
      <c r="E56" s="110"/>
      <c r="F56" s="110"/>
      <c r="G56" s="110"/>
      <c r="H56" s="110"/>
      <c r="J56" s="169">
        <v>2002</v>
      </c>
      <c r="K56" s="110"/>
      <c r="L56" s="110"/>
      <c r="M56" s="110"/>
      <c r="N56" s="110"/>
      <c r="O56" s="110"/>
      <c r="P56" s="110"/>
      <c r="R56" s="169">
        <v>2002</v>
      </c>
      <c r="S56" s="110"/>
      <c r="T56" s="110"/>
      <c r="U56" s="110"/>
      <c r="V56" s="110"/>
      <c r="W56" s="110"/>
      <c r="X56" s="110"/>
    </row>
    <row r="57" spans="2:24" x14ac:dyDescent="0.2">
      <c r="B57" s="169">
        <v>2003</v>
      </c>
      <c r="C57" s="110"/>
      <c r="D57" s="110"/>
      <c r="E57" s="110"/>
      <c r="F57" s="110"/>
      <c r="G57" s="110"/>
      <c r="H57" s="110"/>
      <c r="J57" s="169">
        <v>2003</v>
      </c>
      <c r="K57" s="110"/>
      <c r="L57" s="110"/>
      <c r="M57" s="110"/>
      <c r="N57" s="110"/>
      <c r="O57" s="110"/>
      <c r="P57" s="110"/>
      <c r="R57" s="169">
        <v>2003</v>
      </c>
      <c r="S57" s="110"/>
      <c r="T57" s="110"/>
      <c r="U57" s="110"/>
      <c r="V57" s="110"/>
      <c r="W57" s="110"/>
      <c r="X57" s="110"/>
    </row>
    <row r="58" spans="2:24" x14ac:dyDescent="0.2">
      <c r="B58" s="169">
        <v>2004</v>
      </c>
      <c r="C58" s="110"/>
      <c r="D58" s="110"/>
      <c r="E58" s="110"/>
      <c r="F58" s="110"/>
      <c r="G58" s="110"/>
      <c r="H58" s="110"/>
      <c r="J58" s="169">
        <v>2004</v>
      </c>
      <c r="K58" s="110"/>
      <c r="L58" s="110"/>
      <c r="M58" s="110"/>
      <c r="N58" s="110"/>
      <c r="O58" s="110"/>
      <c r="P58" s="110"/>
      <c r="R58" s="169">
        <v>2004</v>
      </c>
      <c r="S58" s="110"/>
      <c r="T58" s="110"/>
      <c r="U58" s="110"/>
      <c r="V58" s="110"/>
      <c r="W58" s="110"/>
      <c r="X58" s="110"/>
    </row>
    <row r="59" spans="2:24" x14ac:dyDescent="0.2">
      <c r="B59" s="169">
        <v>2005</v>
      </c>
      <c r="C59" s="110"/>
      <c r="D59" s="110"/>
      <c r="E59" s="110"/>
      <c r="F59" s="110"/>
      <c r="G59" s="110"/>
      <c r="H59" s="110"/>
      <c r="J59" s="169">
        <v>2005</v>
      </c>
      <c r="K59" s="110"/>
      <c r="L59" s="110"/>
      <c r="M59" s="110"/>
      <c r="N59" s="110"/>
      <c r="O59" s="110"/>
      <c r="P59" s="110"/>
      <c r="R59" s="169">
        <v>2005</v>
      </c>
      <c r="S59" s="110"/>
      <c r="T59" s="110"/>
      <c r="U59" s="110"/>
      <c r="V59" s="110"/>
      <c r="W59" s="110"/>
      <c r="X59" s="110"/>
    </row>
    <row r="60" spans="2:24" x14ac:dyDescent="0.2">
      <c r="B60" s="169">
        <v>2006</v>
      </c>
      <c r="C60" s="110"/>
      <c r="D60" s="110"/>
      <c r="E60" s="110"/>
      <c r="F60" s="110"/>
      <c r="G60" s="110"/>
      <c r="H60" s="110"/>
      <c r="J60" s="169">
        <v>2006</v>
      </c>
      <c r="K60" s="110"/>
      <c r="L60" s="110"/>
      <c r="M60" s="110"/>
      <c r="N60" s="110"/>
      <c r="O60" s="110"/>
      <c r="P60" s="110"/>
      <c r="R60" s="169">
        <v>2006</v>
      </c>
      <c r="S60" s="110"/>
      <c r="T60" s="110"/>
      <c r="U60" s="110"/>
      <c r="V60" s="110"/>
      <c r="W60" s="110"/>
      <c r="X60" s="110"/>
    </row>
    <row r="61" spans="2:24" x14ac:dyDescent="0.2">
      <c r="B61" s="169">
        <v>2007</v>
      </c>
      <c r="C61" s="110"/>
      <c r="D61" s="110"/>
      <c r="E61" s="110"/>
      <c r="F61" s="110"/>
      <c r="G61" s="110"/>
      <c r="H61" s="110"/>
      <c r="J61" s="169">
        <v>2007</v>
      </c>
      <c r="K61" s="110"/>
      <c r="L61" s="110"/>
      <c r="M61" s="110"/>
      <c r="N61" s="110"/>
      <c r="O61" s="110"/>
      <c r="P61" s="110"/>
      <c r="R61" s="169">
        <v>2007</v>
      </c>
      <c r="S61" s="110"/>
      <c r="T61" s="110"/>
      <c r="U61" s="110"/>
      <c r="V61" s="110"/>
      <c r="W61" s="110"/>
      <c r="X61" s="110"/>
    </row>
    <row r="62" spans="2:24" x14ac:dyDescent="0.2">
      <c r="B62" s="169">
        <v>2008</v>
      </c>
      <c r="C62" s="110"/>
      <c r="D62" s="110"/>
      <c r="E62" s="110"/>
      <c r="F62" s="110"/>
      <c r="G62" s="110"/>
      <c r="H62" s="110"/>
      <c r="J62" s="169">
        <v>2008</v>
      </c>
      <c r="K62" s="110"/>
      <c r="L62" s="110"/>
      <c r="M62" s="110"/>
      <c r="N62" s="110"/>
      <c r="O62" s="110"/>
      <c r="P62" s="110"/>
      <c r="R62" s="169">
        <v>2008</v>
      </c>
      <c r="S62" s="110"/>
      <c r="T62" s="110"/>
      <c r="U62" s="110"/>
      <c r="V62" s="110"/>
      <c r="W62" s="110"/>
      <c r="X62" s="110"/>
    </row>
    <row r="63" spans="2:24" x14ac:dyDescent="0.2">
      <c r="B63" s="169">
        <v>2009</v>
      </c>
      <c r="C63" s="110"/>
      <c r="D63" s="110"/>
      <c r="E63" s="110"/>
      <c r="F63" s="110"/>
      <c r="G63" s="110"/>
      <c r="H63" s="110"/>
      <c r="J63" s="169">
        <v>2009</v>
      </c>
      <c r="K63" s="110"/>
      <c r="L63" s="110"/>
      <c r="M63" s="110"/>
      <c r="N63" s="110"/>
      <c r="O63" s="110"/>
      <c r="P63" s="110"/>
      <c r="R63" s="169">
        <v>2009</v>
      </c>
      <c r="S63" s="110"/>
      <c r="T63" s="110"/>
      <c r="U63" s="110"/>
      <c r="V63" s="110"/>
      <c r="W63" s="110"/>
      <c r="X63" s="110"/>
    </row>
    <row r="64" spans="2:24" x14ac:dyDescent="0.2">
      <c r="B64" s="169">
        <v>2010</v>
      </c>
      <c r="C64" s="110"/>
      <c r="D64" s="110"/>
      <c r="E64" s="110"/>
      <c r="F64" s="110"/>
      <c r="G64" s="110"/>
      <c r="H64" s="110"/>
      <c r="J64" s="169">
        <v>2010</v>
      </c>
      <c r="K64" s="110"/>
      <c r="L64" s="110"/>
      <c r="M64" s="110"/>
      <c r="N64" s="110"/>
      <c r="O64" s="110"/>
      <c r="P64" s="110"/>
      <c r="R64" s="169">
        <v>2010</v>
      </c>
      <c r="S64" s="110"/>
      <c r="T64" s="110"/>
      <c r="U64" s="110"/>
      <c r="V64" s="110"/>
      <c r="W64" s="110"/>
      <c r="X64" s="110"/>
    </row>
    <row r="65" spans="2:24" x14ac:dyDescent="0.2">
      <c r="B65" s="169">
        <v>2011</v>
      </c>
      <c r="C65" s="110"/>
      <c r="D65" s="110"/>
      <c r="E65" s="110"/>
      <c r="F65" s="110"/>
      <c r="G65" s="110"/>
      <c r="H65" s="110"/>
      <c r="J65" s="169">
        <v>2011</v>
      </c>
      <c r="K65" s="110"/>
      <c r="L65" s="110"/>
      <c r="M65" s="110"/>
      <c r="N65" s="110"/>
      <c r="O65" s="110"/>
      <c r="P65" s="110"/>
      <c r="R65" s="169">
        <v>2011</v>
      </c>
      <c r="S65" s="110"/>
      <c r="T65" s="110"/>
      <c r="U65" s="110"/>
      <c r="V65" s="110"/>
      <c r="W65" s="110"/>
      <c r="X65" s="110"/>
    </row>
    <row r="66" spans="2:24" x14ac:dyDescent="0.2">
      <c r="B66" s="169">
        <v>2012</v>
      </c>
      <c r="C66" s="110"/>
      <c r="D66" s="110"/>
      <c r="E66" s="110"/>
      <c r="F66" s="110"/>
      <c r="G66" s="110"/>
      <c r="H66" s="110"/>
      <c r="J66" s="169">
        <v>2012</v>
      </c>
      <c r="K66" s="110"/>
      <c r="L66" s="110"/>
      <c r="M66" s="110"/>
      <c r="N66" s="110"/>
      <c r="O66" s="110"/>
      <c r="P66" s="110"/>
      <c r="R66" s="169">
        <v>2012</v>
      </c>
      <c r="S66" s="110"/>
      <c r="T66" s="110"/>
      <c r="U66" s="110"/>
      <c r="V66" s="110"/>
      <c r="W66" s="110"/>
      <c r="X66" s="110"/>
    </row>
    <row r="67" spans="2:24" x14ac:dyDescent="0.2">
      <c r="B67" s="169">
        <v>2013</v>
      </c>
      <c r="C67" s="110"/>
      <c r="D67" s="110"/>
      <c r="E67" s="110"/>
      <c r="F67" s="110"/>
      <c r="G67" s="110"/>
      <c r="H67" s="110"/>
      <c r="J67" s="169">
        <v>2013</v>
      </c>
      <c r="K67" s="110"/>
      <c r="L67" s="110"/>
      <c r="M67" s="110"/>
      <c r="N67" s="110"/>
      <c r="O67" s="110"/>
      <c r="P67" s="110"/>
      <c r="R67" s="169">
        <v>2013</v>
      </c>
      <c r="S67" s="110"/>
      <c r="T67" s="110"/>
      <c r="U67" s="110"/>
      <c r="V67" s="110"/>
      <c r="W67" s="110"/>
      <c r="X67" s="110"/>
    </row>
    <row r="68" spans="2:24" x14ac:dyDescent="0.2">
      <c r="B68" s="169">
        <v>2014</v>
      </c>
      <c r="C68" s="110"/>
      <c r="D68" s="110"/>
      <c r="E68" s="110"/>
      <c r="F68" s="110"/>
      <c r="G68" s="110"/>
      <c r="H68" s="110"/>
      <c r="J68" s="169">
        <v>2014</v>
      </c>
      <c r="K68" s="110"/>
      <c r="L68" s="110"/>
      <c r="M68" s="110"/>
      <c r="N68" s="110"/>
      <c r="O68" s="110"/>
      <c r="P68" s="110"/>
      <c r="R68" s="169">
        <v>2014</v>
      </c>
      <c r="S68" s="110"/>
      <c r="T68" s="110"/>
      <c r="U68" s="110"/>
      <c r="V68" s="110"/>
      <c r="W68" s="110"/>
      <c r="X68" s="110"/>
    </row>
    <row r="69" spans="2:24" x14ac:dyDescent="0.2">
      <c r="B69" s="169">
        <v>2015</v>
      </c>
      <c r="C69" s="2"/>
      <c r="D69" s="2"/>
      <c r="E69" s="2"/>
      <c r="F69" s="2"/>
      <c r="G69" s="2"/>
      <c r="H69" s="2"/>
      <c r="J69" s="169">
        <v>2015</v>
      </c>
      <c r="K69" s="2"/>
      <c r="L69" s="2"/>
      <c r="M69" s="2"/>
      <c r="N69" s="2"/>
      <c r="O69" s="2"/>
      <c r="P69" s="2"/>
      <c r="R69" s="169">
        <v>2015</v>
      </c>
      <c r="S69" s="2"/>
      <c r="T69" s="2"/>
      <c r="U69" s="2"/>
      <c r="V69" s="2"/>
      <c r="W69" s="2"/>
      <c r="X69" s="2"/>
    </row>
    <row r="70" spans="2:24" x14ac:dyDescent="0.2">
      <c r="B70" s="169">
        <v>2016</v>
      </c>
      <c r="C70" s="2"/>
      <c r="D70" s="2"/>
      <c r="E70" s="2"/>
      <c r="F70" s="2"/>
      <c r="G70" s="2"/>
      <c r="H70" s="2"/>
      <c r="J70" s="169">
        <v>2016</v>
      </c>
      <c r="K70" s="2"/>
      <c r="L70" s="2"/>
      <c r="M70" s="2"/>
      <c r="N70" s="2"/>
      <c r="O70" s="2"/>
      <c r="P70" s="2"/>
      <c r="R70" s="169">
        <v>2016</v>
      </c>
      <c r="S70" s="2"/>
      <c r="T70" s="2"/>
      <c r="U70" s="2"/>
      <c r="V70" s="2"/>
      <c r="W70" s="2"/>
      <c r="X70" s="2"/>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Los Angeles Department of Water and Power</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http://efilingspinternal/_layouts/DocIdRedir.aspx?ID=Z5JXHV6S7NA6-3-108936</Url>
      <Description>Z5JXHV6S7NA6-3-108936</Description>
    </_dlc_DocIdUrl>
    <_dlc_DocId xmlns="8eef3743-c7b3-4cbe-8837-b6e805be353c">Z5JXHV6S7NA6-3-108936</_dlc_DocId>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3D2251-DE63-4FE7-94F6-734BED13A19F}"/>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52D6B79A-526F-48F0-AD78-1FFBB0E7C01B}"/>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cover</vt:lpstr>
      <vt:lpstr>FormsList&amp;FilerInfo</vt:lpstr>
      <vt:lpstr>Form 1.1b</vt:lpstr>
      <vt:lpstr>Form 1.2</vt:lpstr>
      <vt:lpstr>Form 1.3</vt:lpstr>
      <vt:lpstr>Form 1.4</vt:lpstr>
      <vt:lpstr>Form 1.5</vt:lpstr>
      <vt:lpstr>Form 1.7a</vt:lpstr>
      <vt:lpstr>Form 1.7b</vt:lpstr>
      <vt:lpstr>Form 1.7c</vt:lpstr>
      <vt:lpstr>Form 2.1</vt:lpstr>
      <vt:lpstr>Form 2.2</vt:lpstr>
      <vt:lpstr>Form 2.3</vt:lpstr>
      <vt:lpstr>Form 3.2</vt:lpstr>
      <vt:lpstr>Form 3.3</vt:lpstr>
      <vt:lpstr>Form 3.4</vt:lpstr>
      <vt:lpstr>Form 8.2</vt:lpstr>
      <vt:lpstr>CoName</vt:lpstr>
      <vt:lpstr>'Form 3.4'!Data3.4</vt:lpstr>
      <vt:lpstr>filedate</vt:lpstr>
      <vt:lpstr>cover!Print_Area</vt:lpstr>
      <vt:lpstr>'Form 1.1b'!Print_Area</vt:lpstr>
      <vt:lpstr>'Form 1.2'!Print_Area</vt:lpstr>
      <vt:lpstr>'Form 1.3'!Print_Area</vt:lpstr>
      <vt:lpstr>'Form 1.5'!Print_Area</vt:lpstr>
      <vt:lpstr>'Form 1.7a'!Print_Area</vt:lpstr>
      <vt:lpstr>'Form 1.7b'!Print_Area</vt:lpstr>
      <vt:lpstr>'Form 1.7c'!Print_Area</vt:lpstr>
      <vt:lpstr>'Form 8.2'!Print_Area</vt:lpstr>
      <vt:lpstr>'FormsList&amp;FilerInfo'!Print_Area</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Electricity and Natural Gas Demand Forecast  LADWP</dc:title>
  <dc:creator>Garcia, Cary@Energy</dc:creator>
  <cp:lastModifiedBy>Gamez, Ramon</cp:lastModifiedBy>
  <cp:lastPrinted>2017-02-23T21:42:56Z</cp:lastPrinted>
  <dcterms:created xsi:type="dcterms:W3CDTF">2004-04-26T18:12:37Z</dcterms:created>
  <dcterms:modified xsi:type="dcterms:W3CDTF">2017-04-17T22:24:50Z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595c5eaf-8daa-4d70-8b5f-20fb02ba6784</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http://efilingspinternal/PendingDocuments/17-IEPR-03/20170417T153124_Electricity_and_Natural_Gas_Demand_Forecast__LADWP.xlsx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