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Y:\Reporting\IEPR\2017\"/>
    </mc:Choice>
  </mc:AlternateContent>
  <bookViews>
    <workbookView xWindow="0" yWindow="0" windowWidth="23940" windowHeight="9270" tabRatio="838" activeTab="3"/>
  </bookViews>
  <sheets>
    <sheet name="cover" sheetId="1" r:id="rId1"/>
    <sheet name="FormsList&amp;FilerInfo" sheetId="2" r:id="rId2"/>
    <sheet name="Form 1.1a" sheetId="3" r:id="rId3"/>
    <sheet name="Form 1.8" sheetId="16" r:id="rId4"/>
  </sheets>
  <externalReferences>
    <externalReference r:id="rId5"/>
    <externalReference r:id="rId6"/>
    <externalReference r:id="rId7"/>
  </externalReferences>
  <definedNames>
    <definedName name="_Order1" hidden="1">255</definedName>
    <definedName name="_Order2" hidden="1">255</definedName>
    <definedName name="ComName" localSheetId="2">'[1]FormList&amp;FilerInfo'!$B$2</definedName>
    <definedName name="ComName">'[2]FormList&amp;FilerInfo'!$B$2</definedName>
    <definedName name="CoName" localSheetId="2">'[3]FormList&amp;FilerInfo'!$B$2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2">'Form 1.1a'!$B$1:$P$36</definedName>
    <definedName name="_xlnm.Print_Area" localSheetId="1">'FormsList&amp;FilerInfo'!$A$1:$F$41</definedName>
    <definedName name="Z_2C54E754_4594_47E3_AFE9_B28C28B63E5C_.wvu.PrintArea" localSheetId="0" hidden="1">cover!$A$1:$B$25</definedName>
    <definedName name="Z_2C54E754_4594_47E3_AFE9_B28C28B63E5C_.wvu.PrintArea" localSheetId="2" hidden="1">'Form 1.1a'!$B$1:$P$36</definedName>
    <definedName name="Z_2C54E754_4594_47E3_AFE9_B28C28B63E5C_.wvu.PrintArea" localSheetId="3" hidden="1">'Form 1.8'!$A$1:$M$42</definedName>
    <definedName name="Z_2C54E754_4594_47E3_AFE9_B28C28B63E5C_.wvu.PrintArea" localSheetId="1" hidden="1">'FormsList&amp;FilerInfo'!$A$1:$F$41</definedName>
    <definedName name="Z_64245E33_E577_4C25_9B98_21C112E84FF6_.wvu.PrintArea" localSheetId="0" hidden="1">cover!$A$1:$B$25</definedName>
    <definedName name="Z_64245E33_E577_4C25_9B98_21C112E84FF6_.wvu.PrintArea" localSheetId="2" hidden="1">'Form 1.1a'!$B$1:$P$36</definedName>
    <definedName name="Z_64245E33_E577_4C25_9B98_21C112E84FF6_.wvu.PrintArea" localSheetId="3" hidden="1">'Form 1.8'!$A$1:$M$42</definedName>
    <definedName name="Z_64245E33_E577_4C25_9B98_21C112E84FF6_.wvu.PrintArea" localSheetId="1" hidden="1">'FormsList&amp;FilerInfo'!$A$1:$F$41</definedName>
    <definedName name="Z_C3E70234_FA18_40E7_B25F_218A5F7D2EA2_.wvu.PrintArea" localSheetId="0" hidden="1">cover!$A$1:$B$25</definedName>
    <definedName name="Z_C3E70234_FA18_40E7_B25F_218A5F7D2EA2_.wvu.PrintArea" localSheetId="2" hidden="1">'Form 1.1a'!$A$1:$P$36</definedName>
    <definedName name="Z_C3E70234_FA18_40E7_B25F_218A5F7D2EA2_.wvu.PrintArea" localSheetId="1" hidden="1">'FormsList&amp;FilerInfo'!$A$1:$F$41</definedName>
    <definedName name="Z_DC437496_B10F_474B_8F6E_F19B4DA7C026_.wvu.PrintArea" localSheetId="0" hidden="1">cover!$A$1:$B$25</definedName>
    <definedName name="Z_DC437496_B10F_474B_8F6E_F19B4DA7C026_.wvu.PrintArea" localSheetId="2" hidden="1">'Form 1.1a'!$A$1:$P$36</definedName>
    <definedName name="Z_DC437496_B10F_474B_8F6E_F19B4DA7C026_.wvu.PrintArea" localSheetId="1" hidden="1">'FormsList&amp;FilerInfo'!$A$1:$F$41</definedName>
  </definedNames>
  <calcPr calcId="152511"/>
  <customWorkbookViews>
    <customWorkbookView name="lmarshal - Personal View" guid="{C3E70234-FA18-40E7-B25F-218A5F7D2EA2}" mergeInterval="0" personalView="1" maximized="1" xWindow="1" yWindow="1" windowWidth="1280" windowHeight="743" tabRatio="838" activeSheetId="20" showComments="commIndAndComment"/>
    <customWorkbookView name="Nick Fugate - Personal View" guid="{DC437496-B10F-474B-8F6E-F19B4DA7C026}" mergeInterval="0" personalView="1" maximized="1" xWindow="1" yWindow="1" windowWidth="1700" windowHeight="838" tabRatio="838" activeSheetId="28"/>
    <customWorkbookView name="Garcia, Cary@Energy - Personal View" guid="{2C54E754-4594-47E3-AFE9-B28C28B63E5C}" mergeInterval="0" personalView="1" maximized="1" windowWidth="1920" windowHeight="975" tabRatio="838" activeSheetId="30"/>
    <customWorkbookView name="Marshall, Lynn@Energy - Personal View" guid="{64245E33-E577-4C25-9B98-21C112E84FF6}" mergeInterval="0" personalView="1" maximized="1" windowWidth="1276" windowHeight="759" tabRatio="838" activeSheetId="27"/>
  </customWorkbookViews>
</workbook>
</file>

<file path=xl/calcChain.xml><?xml version="1.0" encoding="utf-8"?>
<calcChain xmlns="http://schemas.openxmlformats.org/spreadsheetml/2006/main">
  <c r="C37" i="3" l="1"/>
  <c r="D37" i="3"/>
  <c r="D38" i="3" s="1"/>
  <c r="E37" i="3"/>
  <c r="G37" i="3"/>
  <c r="H37" i="3"/>
  <c r="C38" i="3"/>
  <c r="E38" i="3"/>
  <c r="G38" i="3"/>
  <c r="H38" i="3"/>
  <c r="H27" i="3" l="1"/>
  <c r="H28" i="3" s="1"/>
  <c r="H29" i="3" s="1"/>
  <c r="H30" i="3" s="1"/>
  <c r="H31" i="3" s="1"/>
  <c r="H32" i="3" s="1"/>
  <c r="H33" i="3" s="1"/>
  <c r="H34" i="3" s="1"/>
  <c r="H35" i="3" s="1"/>
  <c r="H36" i="3" s="1"/>
  <c r="G25" i="3"/>
  <c r="G26" i="3" s="1"/>
  <c r="G27" i="3" s="1"/>
  <c r="G28" i="3" s="1"/>
  <c r="G29" i="3" s="1"/>
  <c r="G30" i="3" s="1"/>
  <c r="G31" i="3" s="1"/>
  <c r="G32" i="3" s="1"/>
  <c r="G33" i="3" s="1"/>
  <c r="G34" i="3" s="1"/>
  <c r="G35" i="3" s="1"/>
  <c r="G36" i="3" s="1"/>
  <c r="E25" i="3"/>
  <c r="E26" i="3" s="1"/>
  <c r="E27" i="3" s="1"/>
  <c r="E28" i="3" s="1"/>
  <c r="E29" i="3" s="1"/>
  <c r="E30" i="3" s="1"/>
  <c r="E31" i="3" s="1"/>
  <c r="E32" i="3" s="1"/>
  <c r="E33" i="3" s="1"/>
  <c r="E34" i="3" s="1"/>
  <c r="E35" i="3" s="1"/>
  <c r="E36" i="3" s="1"/>
  <c r="D26" i="3"/>
  <c r="D27" i="3" s="1"/>
  <c r="D28" i="3" s="1"/>
  <c r="D29" i="3" s="1"/>
  <c r="D30" i="3" s="1"/>
  <c r="D31" i="3" s="1"/>
  <c r="D32" i="3" s="1"/>
  <c r="D33" i="3" s="1"/>
  <c r="D34" i="3" s="1"/>
  <c r="D35" i="3" s="1"/>
  <c r="D36" i="3" s="1"/>
  <c r="C27" i="3"/>
  <c r="C28" i="3" s="1"/>
  <c r="C29" i="3" s="1"/>
  <c r="C30" i="3" s="1"/>
  <c r="C31" i="3" s="1"/>
  <c r="C32" i="3" s="1"/>
  <c r="C33" i="3" s="1"/>
  <c r="C34" i="3" s="1"/>
  <c r="C35" i="3" s="1"/>
  <c r="C36" i="3" s="1"/>
  <c r="D22" i="3"/>
  <c r="C22" i="3"/>
  <c r="E21" i="3"/>
  <c r="D21" i="3"/>
  <c r="C21" i="3"/>
  <c r="B2" i="3"/>
  <c r="A2" i="16" l="1"/>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B12" i="2"/>
  <c r="B13" i="2"/>
  <c r="B14" i="2"/>
  <c r="B15" i="2"/>
  <c r="B16" i="2"/>
  <c r="B17" i="2"/>
  <c r="B18" i="2"/>
  <c r="B26" i="2"/>
  <c r="B27" i="2"/>
  <c r="B28" i="2"/>
  <c r="B30" i="2"/>
  <c r="B31" i="2"/>
</calcChain>
</file>

<file path=xl/sharedStrings.xml><?xml version="1.0" encoding="utf-8"?>
<sst xmlns="http://schemas.openxmlformats.org/spreadsheetml/2006/main" count="184" uniqueCount="111">
  <si>
    <t>Form 1.2</t>
  </si>
  <si>
    <t>Form 1.3</t>
  </si>
  <si>
    <t>Form 1.4</t>
  </si>
  <si>
    <t>Form 1.5</t>
  </si>
  <si>
    <t>Form 2.2</t>
  </si>
  <si>
    <t>Form 2.3</t>
  </si>
  <si>
    <t>Form 3.3</t>
  </si>
  <si>
    <t>Form 3.4</t>
  </si>
  <si>
    <t>Form 4</t>
  </si>
  <si>
    <t>Please Enter the Following Information:</t>
  </si>
  <si>
    <t>YEAR</t>
  </si>
  <si>
    <t>TOTAL</t>
  </si>
  <si>
    <t>RESIDENTIAL</t>
  </si>
  <si>
    <t>COMMERCIAL</t>
  </si>
  <si>
    <t>TCU</t>
  </si>
  <si>
    <t>AGRICULTURAL</t>
  </si>
  <si>
    <t>STREET-
LIGHTING</t>
  </si>
  <si>
    <t>Participant Name:</t>
  </si>
  <si>
    <t>Date Submitted:</t>
  </si>
  <si>
    <t>Contact Information:</t>
  </si>
  <si>
    <t>WATER PUMPING</t>
  </si>
  <si>
    <t>California Energy Commission</t>
  </si>
  <si>
    <t>Electricity Demand Forecast Forms</t>
  </si>
  <si>
    <t>(Modify the categories below as needed to be consistent with forecast method)</t>
  </si>
  <si>
    <t>Name of LSE / IOU</t>
  </si>
  <si>
    <t>Form 6</t>
  </si>
  <si>
    <t>Newly Served Load</t>
  </si>
  <si>
    <t>MIGRATING LOAD INCLUDED IN FORECAST (GWh)</t>
  </si>
  <si>
    <t>Migrating/ Newly Served Load included in Forecast</t>
  </si>
  <si>
    <t>ELECTRIC  VEHICLES</t>
  </si>
  <si>
    <t>Form 8.1a(ESP)</t>
  </si>
  <si>
    <t>UNCOMMITTED DEMAND-SIDE PROGRAM METHODOLOGY</t>
  </si>
  <si>
    <t>REPORT ON FORECAST METHODS AND MODELS</t>
  </si>
  <si>
    <t xml:space="preserve">Form 8.1a (IOU) </t>
  </si>
  <si>
    <t>ESTIMATED POWER SUPPLY COST</t>
  </si>
  <si>
    <t>Form 8.1b (Bundled)</t>
  </si>
  <si>
    <t>Form 8.1b (Direct Access)</t>
  </si>
  <si>
    <t>Form 8.2</t>
  </si>
  <si>
    <t>Form 1.6a</t>
  </si>
  <si>
    <t>Form 1.6b</t>
  </si>
  <si>
    <t>Form 1.7a</t>
  </si>
  <si>
    <t>Form 1.7b</t>
  </si>
  <si>
    <t>IOU REVENUE REQUIREMENTS BY MAJOR COST CATEGORIES/UNBUNDLED RATE COMPONENT</t>
  </si>
  <si>
    <t>BUDGET APPROPRIATIONS OR ACTUAL COSTS AND COST PROJECTIONS BY MAJOR EXPENSE CATEGORY</t>
  </si>
  <si>
    <t>REVENUE REQUIREMENTS BY BUNDLED CUSTOMER CLASS</t>
  </si>
  <si>
    <t>REVENUE REQUIREMENTS FOR DIRECT ACCESS CUSTOMERS</t>
  </si>
  <si>
    <t>MONTHLY RESIDENTIAL SALES BY PERCENTAGE OF BASELINE</t>
  </si>
  <si>
    <t>HOURLY LOADS BY TRANSMISSION PLANNING SUBAREA OR CLIMATE ZONE (IOUS ONLY)</t>
  </si>
  <si>
    <t>Entity to File Form</t>
  </si>
  <si>
    <t>IOU</t>
  </si>
  <si>
    <t>POU</t>
  </si>
  <si>
    <t>ESP</t>
  </si>
  <si>
    <t>X</t>
  </si>
  <si>
    <t>Form 1.7c</t>
  </si>
  <si>
    <t>ESP DEMAND FORECAST</t>
  </si>
  <si>
    <t>LOCAL PRIVATE SUPPLY BY SECTOR OR CLASS - ENERGY (GWh)</t>
  </si>
  <si>
    <t>LOCAL PRIVATE SUPPLY BY SECTOR OR CLASS - PEAK DEMAND (MW)</t>
  </si>
  <si>
    <t>LOCAL PRIVATE SUPPLY BY SECTOR OR CLASS - INSTALLED CAPACITY (MW)</t>
  </si>
  <si>
    <t>Form 2.1</t>
  </si>
  <si>
    <t>RETAIL SALES OF ELECTRICITY BY CLASS OR SECTOR (GWh) Bundled &amp; Direct Access</t>
  </si>
  <si>
    <t>Form 1.1a</t>
  </si>
  <si>
    <t>FORM 1.1a</t>
  </si>
  <si>
    <t>Form 1.1b</t>
  </si>
  <si>
    <t>Due Dates:</t>
  </si>
  <si>
    <t>Monthly Photovoltaic Interconnection</t>
  </si>
  <si>
    <t>TCU*</t>
  </si>
  <si>
    <t>Zip Code</t>
  </si>
  <si>
    <t>Year</t>
  </si>
  <si>
    <t>Month</t>
  </si>
  <si>
    <t>*Transportation, Communication &amp; Utilities</t>
  </si>
  <si>
    <t>Form 1.6c</t>
  </si>
  <si>
    <t>FORM 1.8</t>
  </si>
  <si>
    <t>Form 3.2</t>
  </si>
  <si>
    <t>ENERGY EFFICIENCY - CUMULATIVE INCREMENTAL IMPACTS</t>
  </si>
  <si>
    <t>CCA</t>
  </si>
  <si>
    <t>Form 7.2</t>
  </si>
  <si>
    <t>Form 7.1</t>
  </si>
  <si>
    <t>CCA DEMAND FORECAST</t>
  </si>
  <si>
    <t>RESIDENTIAL LOADSHAPES</t>
  </si>
  <si>
    <t>Total Capacity (kW)</t>
  </si>
  <si>
    <t># of Systems Interconnected</t>
  </si>
  <si>
    <t>Form 1.8</t>
  </si>
  <si>
    <t>PHOTOVOLTAIC INTERCONNECTION DATA</t>
  </si>
  <si>
    <t>Docket Number 17-IEPR-03</t>
  </si>
  <si>
    <t>2017 Integrated Energy Policy Report</t>
  </si>
  <si>
    <t>Form 8.1a (POU/CCA)</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</si>
  <si>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</si>
  <si>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</si>
  <si>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</si>
  <si>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</si>
  <si>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Michelle.Chester@energy.ca.gov or (916) 654-4701 or to Jared.Babula@energy.ca.gov or (916) 654-3843.</t>
    </r>
  </si>
  <si>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</si>
  <si>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1.1a Retail Sales (2015-2016 ):</t>
  </si>
  <si>
    <t>Forms 1 through 7 (all parts) and Form 8.2:</t>
  </si>
  <si>
    <t>Form 8.1a and 8.1b:</t>
  </si>
  <si>
    <t>Form 1.6d</t>
  </si>
  <si>
    <t>NON-RESIDENTIAL LOADSHAPES</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</si>
  <si>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</si>
  <si>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17-IEPR-03 Electricity, Natural Gas, and Transportation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</si>
  <si>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Questions relating to the electricity demand forecast forms should be directed to Kelvin.Ke@energy.ca.gov or (916) 654-4502</t>
  </si>
  <si>
    <t>City of Burbank, Burbank Water and Power</t>
  </si>
  <si>
    <t>164 W. Magnolia Blvd, Burbank, CA 91502</t>
  </si>
  <si>
    <t>818-238-3652</t>
  </si>
  <si>
    <t>amao@burbankca.gov</t>
  </si>
  <si>
    <t>Allison Mao</t>
  </si>
  <si>
    <t>Large Commercial</t>
  </si>
  <si>
    <t>Customer Services</t>
  </si>
  <si>
    <t>Sean</t>
  </si>
  <si>
    <t>Blank</t>
  </si>
  <si>
    <t>Jeanette/Teri</t>
  </si>
  <si>
    <t>Different file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</si>
</sst>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_);[Red]\(&quot;$&quot;#,##0\)"/>
    <numFmt numFmtId="44" formatCode="_(&quot;$&quot;* #,##0.00_);_(&quot;$&quot;* \(#,##0.00\);_(&quot;$&quot;* &quot;-&quot;??_);_(@_)"/>
    <numFmt numFmtId="43" formatCode="_(* #,##0.00_);_(* \(#,##0.00\);_(* &quot;-&quot;??_);_(@_)"/>
    <numFmt numFmtId="164" formatCode="0.00_)"/>
    <numFmt numFmtId="166" formatCode="&quot;$&quot;#,##0\ ;\(&quot;$&quot;#,##0\)"/>
    <numFmt numFmtId="167" formatCode="m/d"/>
    <numFmt numFmtId="168" formatCode="[$-F800]dddd\,\ mmmm\ dd\,\ yyyy"/>
    <numFmt numFmtId="170" formatCode="m\-d\-yy"/>
    <numFmt numFmtId="171" formatCode="#,##0.00&quot; $&quot;;\-#,##0.00&quot; $&quot;"/>
    <numFmt numFmtId="175" formatCode="0.0"/>
  </numFmts>
  <fonts count="30"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b/>
      <sz val="12"/>
      <color indexed="9"/>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0"/>
      <color theme="1"/>
      <name val="Arial"/>
      <family val="2"/>
    </font>
    <font>
      <b/>
      <sz val="12"/>
      <color theme="0"/>
      <name val="Arial"/>
      <family val="2"/>
    </font>
    <font>
      <b/>
      <sz val="14"/>
      <color rgb="FFFF0000"/>
      <name val="Arial"/>
      <family val="2"/>
    </font>
    <font>
      <u/>
      <sz val="8"/>
      <color theme="10"/>
      <name val="Arial"/>
      <family val="2"/>
    </font>
  </fonts>
  <fills count="1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s>
  <borders count="17">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29">
    <xf numFmtId="0" fontId="0" fillId="0" borderId="0"/>
    <xf numFmtId="170" fontId="11"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16"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1" fontId="4" fillId="0" borderId="0">
      <protection locked="0"/>
    </xf>
    <xf numFmtId="171" fontId="4" fillId="0" borderId="0">
      <protection locked="0"/>
    </xf>
    <xf numFmtId="0" fontId="17" fillId="0" borderId="2" applyNumberFormat="0" applyFill="0" applyAlignment="0" applyProtection="0"/>
    <xf numFmtId="10" fontId="6" fillId="4" borderId="3" applyNumberFormat="0" applyBorder="0" applyAlignment="0" applyProtection="0"/>
    <xf numFmtId="37" fontId="18" fillId="0" borderId="0"/>
    <xf numFmtId="164" fontId="19" fillId="0" borderId="0"/>
    <xf numFmtId="0" fontId="4" fillId="0" borderId="0"/>
    <xf numFmtId="0" fontId="22"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20" fillId="0" borderId="2" applyProtection="0"/>
    <xf numFmtId="0" fontId="29" fillId="0" borderId="0" applyNumberFormat="0" applyFill="0" applyBorder="0" applyAlignment="0" applyProtection="0"/>
    <xf numFmtId="0" fontId="1" fillId="0" borderId="0"/>
  </cellStyleXfs>
  <cellXfs count="111">
    <xf numFmtId="0" fontId="0" fillId="0" borderId="0" xfId="0"/>
    <xf numFmtId="0" fontId="0" fillId="0" borderId="3" xfId="0" applyBorder="1"/>
    <xf numFmtId="0" fontId="0" fillId="0" borderId="0" xfId="0" applyAlignment="1">
      <alignment horizontal="center"/>
    </xf>
    <xf numFmtId="0" fontId="10" fillId="0" borderId="0" xfId="0" applyFont="1"/>
    <xf numFmtId="0" fontId="14" fillId="0" borderId="8" xfId="0" applyFont="1" applyBorder="1" applyAlignment="1">
      <alignment horizontal="center" vertical="top"/>
    </xf>
    <xf numFmtId="0" fontId="0" fillId="0" borderId="9" xfId="0" applyBorder="1"/>
    <xf numFmtId="0" fontId="0" fillId="0" borderId="9" xfId="0" applyBorder="1" applyAlignment="1"/>
    <xf numFmtId="0" fontId="9" fillId="0" borderId="8" xfId="0" applyFont="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10" xfId="0" applyFill="1" applyBorder="1"/>
    <xf numFmtId="0" fontId="0" fillId="0" borderId="11" xfId="0" applyFill="1" applyBorder="1"/>
    <xf numFmtId="6" fontId="3" fillId="0" borderId="8" xfId="21" applyNumberFormat="1" applyFont="1" applyFill="1" applyBorder="1"/>
    <xf numFmtId="0" fontId="0" fillId="0" borderId="9" xfId="0" applyFill="1" applyBorder="1"/>
    <xf numFmtId="0" fontId="3" fillId="0" borderId="8" xfId="0" applyFont="1" applyFill="1" applyBorder="1"/>
    <xf numFmtId="0" fontId="5" fillId="0" borderId="8" xfId="0" applyFont="1" applyFill="1" applyBorder="1"/>
    <xf numFmtId="0" fontId="5" fillId="0" borderId="13" xfId="0" applyFont="1" applyFill="1" applyBorder="1"/>
    <xf numFmtId="0" fontId="0" fillId="0" borderId="12" xfId="0" applyFill="1" applyBorder="1"/>
    <xf numFmtId="0" fontId="0" fillId="0" borderId="15" xfId="0" applyFill="1" applyBorder="1"/>
    <xf numFmtId="0" fontId="0" fillId="0" borderId="16" xfId="0" applyFill="1" applyBorder="1"/>
    <xf numFmtId="0" fontId="2" fillId="0" borderId="16" xfId="18" applyFont="1" applyFill="1" applyBorder="1" applyAlignment="1">
      <alignment horizontal="center"/>
    </xf>
    <xf numFmtId="0" fontId="0" fillId="0" borderId="16" xfId="0" applyFill="1" applyBorder="1" applyAlignment="1">
      <alignment horizontal="center"/>
    </xf>
    <xf numFmtId="0" fontId="2" fillId="0" borderId="16" xfId="0" applyFont="1" applyFill="1" applyBorder="1"/>
    <xf numFmtId="0" fontId="23" fillId="0" borderId="0" xfId="0" applyFont="1"/>
    <xf numFmtId="0" fontId="7" fillId="0" borderId="0" xfId="20" applyFont="1"/>
    <xf numFmtId="0" fontId="4" fillId="0" borderId="0" xfId="20" applyFont="1"/>
    <xf numFmtId="0" fontId="3" fillId="0" borderId="0" xfId="20" applyFont="1" applyAlignment="1">
      <alignment horizontal="centerContinuous"/>
    </xf>
    <xf numFmtId="0" fontId="2" fillId="0" borderId="0" xfId="20"/>
    <xf numFmtId="0" fontId="2" fillId="0" borderId="3" xfId="20" applyBorder="1" applyAlignment="1">
      <alignment horizontal="right"/>
    </xf>
    <xf numFmtId="0" fontId="2" fillId="0" borderId="3" xfId="20" applyBorder="1" applyAlignment="1" applyProtection="1">
      <alignment horizontal="center" wrapText="1"/>
      <protection locked="0"/>
    </xf>
    <xf numFmtId="0" fontId="2" fillId="0" borderId="3" xfId="20" applyBorder="1" applyAlignment="1">
      <alignment horizontal="center" wrapText="1"/>
    </xf>
    <xf numFmtId="0" fontId="2" fillId="0" borderId="3" xfId="20" applyFont="1" applyBorder="1" applyAlignment="1">
      <alignment horizontal="center" wrapText="1"/>
    </xf>
    <xf numFmtId="0" fontId="2" fillId="6" borderId="3" xfId="20" applyFill="1" applyBorder="1" applyAlignment="1">
      <alignment horizontal="center" wrapText="1"/>
    </xf>
    <xf numFmtId="0" fontId="2" fillId="0" borderId="3" xfId="20" applyBorder="1" applyAlignment="1">
      <alignment wrapText="1"/>
    </xf>
    <xf numFmtId="0" fontId="2" fillId="0" borderId="3" xfId="20" applyBorder="1"/>
    <xf numFmtId="3" fontId="2" fillId="0" borderId="3" xfId="20" applyNumberFormat="1" applyBorder="1"/>
    <xf numFmtId="3" fontId="2" fillId="0" borderId="3" xfId="20" applyNumberFormat="1" applyFill="1" applyBorder="1"/>
    <xf numFmtId="0" fontId="2" fillId="0" borderId="0" xfId="20" applyBorder="1"/>
    <xf numFmtId="0" fontId="9" fillId="0" borderId="8" xfId="0" applyFont="1" applyBorder="1" applyAlignment="1">
      <alignment horizontal="left" vertical="top" wrapText="1"/>
    </xf>
    <xf numFmtId="0" fontId="25" fillId="0" borderId="0" xfId="0" applyFont="1"/>
    <xf numFmtId="0" fontId="0" fillId="0" borderId="0" xfId="0" applyAlignment="1">
      <alignment horizontal="left"/>
    </xf>
    <xf numFmtId="0" fontId="26" fillId="0" borderId="5" xfId="0" applyFont="1" applyBorder="1" applyAlignment="1"/>
    <xf numFmtId="0" fontId="26" fillId="0" borderId="6" xfId="0" applyFont="1" applyBorder="1" applyAlignment="1"/>
    <xf numFmtId="0" fontId="26" fillId="0" borderId="7" xfId="0" applyFont="1" applyBorder="1" applyAlignment="1"/>
    <xf numFmtId="0" fontId="2" fillId="0" borderId="16" xfId="0" applyFont="1" applyFill="1" applyBorder="1" applyAlignment="1">
      <alignment horizontal="center"/>
    </xf>
    <xf numFmtId="0" fontId="2" fillId="0" borderId="3" xfId="0" applyFont="1" applyBorder="1" applyAlignment="1">
      <alignment vertical="top" wrapText="1"/>
    </xf>
    <xf numFmtId="3" fontId="2" fillId="8" borderId="3" xfId="20" applyNumberFormat="1" applyFill="1" applyBorder="1"/>
    <xf numFmtId="0" fontId="2" fillId="8" borderId="3" xfId="20" applyFill="1" applyBorder="1"/>
    <xf numFmtId="0" fontId="0" fillId="8" borderId="3" xfId="0" applyFill="1" applyBorder="1"/>
    <xf numFmtId="0" fontId="0" fillId="0" borderId="3" xfId="0" applyFill="1" applyBorder="1"/>
    <xf numFmtId="0" fontId="7" fillId="0" borderId="8" xfId="0" applyFont="1" applyBorder="1" applyAlignment="1">
      <alignment vertical="top" wrapText="1"/>
    </xf>
    <xf numFmtId="0" fontId="0" fillId="0" borderId="9" xfId="0" applyBorder="1" applyAlignment="1"/>
    <xf numFmtId="0" fontId="7" fillId="0" borderId="8" xfId="0" applyFont="1" applyBorder="1" applyAlignment="1">
      <alignment horizontal="left" vertical="top" wrapText="1"/>
    </xf>
    <xf numFmtId="0" fontId="13" fillId="0" borderId="9" xfId="0" applyFont="1" applyBorder="1" applyAlignment="1">
      <alignment horizontal="left" vertical="top" wrapText="1"/>
    </xf>
    <xf numFmtId="0" fontId="2" fillId="0" borderId="0" xfId="20" applyFill="1"/>
    <xf numFmtId="0" fontId="2" fillId="0" borderId="7" xfId="20" applyBorder="1"/>
    <xf numFmtId="0" fontId="2" fillId="0" borderId="3" xfId="20" applyFill="1" applyBorder="1"/>
    <xf numFmtId="0" fontId="28" fillId="0" borderId="14" xfId="0" applyFont="1" applyFill="1" applyBorder="1"/>
    <xf numFmtId="0" fontId="9" fillId="0" borderId="8" xfId="0" applyFont="1" applyBorder="1" applyAlignment="1">
      <alignment vertical="top" wrapText="1"/>
    </xf>
    <xf numFmtId="168" fontId="7" fillId="0" borderId="9" xfId="0" applyNumberFormat="1" applyFont="1" applyBorder="1" applyAlignment="1">
      <alignment horizontal="center" vertical="top" wrapText="1"/>
    </xf>
    <xf numFmtId="0" fontId="10" fillId="0" borderId="10" xfId="0" applyFont="1" applyFill="1" applyBorder="1"/>
    <xf numFmtId="0" fontId="7" fillId="0" borderId="8" xfId="0" applyFont="1" applyBorder="1" applyAlignment="1">
      <alignment horizontal="right" vertical="top" wrapText="1"/>
    </xf>
    <xf numFmtId="168" fontId="9" fillId="0" borderId="9" xfId="0" applyNumberFormat="1" applyFont="1" applyBorder="1" applyAlignment="1">
      <alignment horizontal="left" vertical="top" wrapText="1" indent="3"/>
    </xf>
    <xf numFmtId="15" fontId="2" fillId="0" borderId="0" xfId="0" applyNumberFormat="1" applyFont="1" applyFill="1" applyBorder="1" applyAlignment="1">
      <alignment horizontal="center"/>
    </xf>
    <xf numFmtId="15" fontId="29" fillId="0" borderId="12" xfId="27" applyNumberFormat="1" applyFill="1" applyBorder="1" applyAlignment="1">
      <alignment horizontal="center"/>
    </xf>
    <xf numFmtId="3" fontId="2" fillId="8" borderId="3" xfId="20" applyNumberFormat="1" applyFont="1" applyFill="1" applyBorder="1"/>
    <xf numFmtId="16" fontId="0" fillId="10" borderId="0" xfId="0" applyNumberFormat="1" applyFill="1" applyBorder="1"/>
    <xf numFmtId="16" fontId="2" fillId="10" borderId="0" xfId="0" applyNumberFormat="1" applyFont="1" applyFill="1" applyBorder="1"/>
    <xf numFmtId="16" fontId="2" fillId="0" borderId="0" xfId="0" applyNumberFormat="1" applyFont="1" applyFill="1" applyBorder="1"/>
    <xf numFmtId="0" fontId="2" fillId="0" borderId="0" xfId="0" applyFont="1" applyFill="1" applyBorder="1"/>
    <xf numFmtId="0" fontId="0" fillId="0" borderId="0" xfId="0" applyFont="1" applyFill="1" applyBorder="1"/>
    <xf numFmtId="175" fontId="0" fillId="8" borderId="3" xfId="0" applyNumberFormat="1" applyFill="1" applyBorder="1"/>
    <xf numFmtId="2" fontId="0" fillId="0" borderId="3" xfId="0" applyNumberFormat="1" applyBorder="1"/>
    <xf numFmtId="2" fontId="0" fillId="0" borderId="3" xfId="0" applyNumberFormat="1" applyFill="1" applyBorder="1"/>
    <xf numFmtId="16" fontId="0" fillId="0" borderId="0" xfId="0" applyNumberFormat="1" applyFill="1" applyBorder="1"/>
    <xf numFmtId="0" fontId="7" fillId="0" borderId="13" xfId="0" applyFont="1" applyBorder="1" applyAlignment="1">
      <alignment wrapText="1"/>
    </xf>
    <xf numFmtId="0" fontId="7" fillId="0" borderId="15" xfId="0" applyFont="1" applyBorder="1" applyAlignment="1">
      <alignment wrapText="1"/>
    </xf>
    <xf numFmtId="0" fontId="21" fillId="0" borderId="14" xfId="0" applyFont="1" applyBorder="1" applyAlignment="1">
      <alignment horizontal="center" vertical="top"/>
    </xf>
    <xf numFmtId="0" fontId="21" fillId="0" borderId="11" xfId="0" applyFont="1" applyBorder="1" applyAlignment="1">
      <alignment horizontal="center" vertical="top"/>
    </xf>
    <xf numFmtId="0" fontId="14" fillId="0" borderId="8" xfId="0" applyFont="1" applyBorder="1" applyAlignment="1">
      <alignment horizontal="center" vertical="top"/>
    </xf>
    <xf numFmtId="0" fontId="0" fillId="0" borderId="9" xfId="0" applyBorder="1" applyAlignment="1"/>
    <xf numFmtId="0" fontId="7" fillId="0" borderId="8" xfId="0" applyFont="1" applyBorder="1" applyAlignment="1">
      <alignment horizontal="left" vertical="top" wrapText="1"/>
    </xf>
    <xf numFmtId="0" fontId="13" fillId="0" borderId="9" xfId="0" applyFont="1" applyBorder="1" applyAlignment="1">
      <alignment horizontal="left" vertical="top" wrapText="1"/>
    </xf>
    <xf numFmtId="0" fontId="7" fillId="0" borderId="8" xfId="0" applyFont="1" applyBorder="1" applyAlignment="1">
      <alignment vertical="top" wrapText="1"/>
    </xf>
    <xf numFmtId="0" fontId="14" fillId="0" borderId="9" xfId="0" applyFont="1" applyBorder="1" applyAlignment="1">
      <alignment horizontal="center" vertical="top"/>
    </xf>
    <xf numFmtId="0" fontId="14" fillId="0" borderId="8" xfId="0" applyFont="1" applyFill="1" applyBorder="1" applyAlignment="1">
      <alignment horizontal="center" vertical="top"/>
    </xf>
    <xf numFmtId="0" fontId="14" fillId="0" borderId="9" xfId="0" applyFont="1" applyFill="1" applyBorder="1" applyAlignment="1">
      <alignment horizontal="center" vertical="top"/>
    </xf>
    <xf numFmtId="0" fontId="13" fillId="0" borderId="8" xfId="0" applyFont="1" applyBorder="1" applyAlignment="1">
      <alignment vertical="top" wrapText="1"/>
    </xf>
    <xf numFmtId="0" fontId="9" fillId="0" borderId="8" xfId="0" applyFont="1" applyBorder="1" applyAlignment="1">
      <alignment vertical="top" wrapText="1"/>
    </xf>
    <xf numFmtId="0" fontId="10" fillId="0" borderId="9" xfId="0" applyFont="1" applyBorder="1" applyAlignment="1"/>
    <xf numFmtId="0" fontId="10" fillId="0" borderId="0" xfId="18" applyFont="1" applyFill="1" applyBorder="1" applyAlignment="1">
      <alignment horizontal="center" vertical="top" wrapText="1"/>
    </xf>
    <xf numFmtId="0" fontId="0" fillId="0" borderId="0" xfId="0" applyFill="1" applyAlignment="1"/>
    <xf numFmtId="0" fontId="2" fillId="6" borderId="5" xfId="20" applyFill="1" applyBorder="1" applyAlignment="1">
      <alignment horizontal="center" wrapText="1"/>
    </xf>
    <xf numFmtId="0" fontId="2" fillId="6" borderId="6" xfId="20" applyFill="1" applyBorder="1" applyAlignment="1">
      <alignment horizontal="center" wrapText="1"/>
    </xf>
    <xf numFmtId="0" fontId="2" fillId="6" borderId="7" xfId="20" applyFill="1" applyBorder="1" applyAlignment="1">
      <alignment horizontal="center" wrapText="1"/>
    </xf>
    <xf numFmtId="0" fontId="12" fillId="7" borderId="0" xfId="20" applyFont="1" applyFill="1" applyAlignment="1">
      <alignment horizontal="center"/>
    </xf>
    <xf numFmtId="6" fontId="3" fillId="0" borderId="0" xfId="20" applyNumberFormat="1" applyFont="1" applyAlignment="1">
      <alignment horizontal="center"/>
    </xf>
    <xf numFmtId="0" fontId="3" fillId="0" borderId="0" xfId="20" applyFont="1" applyAlignment="1">
      <alignment horizontal="center"/>
    </xf>
    <xf numFmtId="0" fontId="9" fillId="0" borderId="0" xfId="20" applyFont="1" applyAlignment="1">
      <alignment horizontal="center" vertical="top" wrapText="1"/>
    </xf>
    <xf numFmtId="0" fontId="9" fillId="0" borderId="0" xfId="20" applyFont="1" applyAlignment="1">
      <alignment horizontal="center" wrapText="1"/>
    </xf>
    <xf numFmtId="0" fontId="27" fillId="9" borderId="0" xfId="0" applyFont="1" applyFill="1" applyAlignment="1">
      <alignment horizontal="center"/>
    </xf>
    <xf numFmtId="6" fontId="3" fillId="0" borderId="0" xfId="0" applyNumberFormat="1" applyFont="1" applyFill="1" applyAlignment="1">
      <alignment horizontal="center"/>
    </xf>
    <xf numFmtId="0" fontId="3" fillId="0" borderId="0" xfId="0" applyFont="1" applyFill="1" applyAlignment="1">
      <alignment horizontal="center"/>
    </xf>
    <xf numFmtId="0" fontId="0" fillId="0" borderId="5" xfId="0" applyBorder="1" applyAlignment="1">
      <alignment horizontal="center"/>
    </xf>
    <xf numFmtId="0" fontId="0" fillId="0" borderId="7" xfId="0" applyBorder="1" applyAlignment="1">
      <alignment horizontal="center"/>
    </xf>
    <xf numFmtId="0" fontId="2" fillId="0" borderId="5" xfId="0" applyFont="1" applyBorder="1" applyAlignment="1">
      <alignment horizontal="center"/>
    </xf>
  </cellXfs>
  <cellStyles count="29">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27" builtinId="8"/>
    <cellStyle name="Input [yellow]" xfId="15"/>
    <cellStyle name="no dec" xfId="16"/>
    <cellStyle name="Normal" xfId="0" builtinId="0"/>
    <cellStyle name="Normal - Style1" xfId="17"/>
    <cellStyle name="Normal 2" xfId="18"/>
    <cellStyle name="Normal 3" xfId="19"/>
    <cellStyle name="Normal 4 32" xfId="28"/>
    <cellStyle name="Normal 5" xfId="20"/>
    <cellStyle name="Normal_distgn2k" xfId="21"/>
    <cellStyle name="Percent [2]" xfId="22"/>
    <cellStyle name="Total" xfId="23" builtinId="25" customBuiltin="1"/>
    <cellStyle name="Unprot" xfId="24"/>
    <cellStyle name="Unprot$" xfId="25"/>
    <cellStyle name="Unprotect" xfId="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nergy.ca.gov/DOCUME~1/agautam/LOCALS~1/Temp/XPgrpwise/CEC09%20demand-price%20forms-final-12-1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Mao\Downloads\DOCUME~1\agautam\LOCALS~1\Temp\XPgrpwise\CEC09%20demand-price%20forms-final-12-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Mao\Downloads\GORIN\ER%202011\Forms%20and%20Instructions\Demand_Forecast_Form-draftwe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sheetName val="Form 1.7b"/>
      <sheetName val="Form 1.7c"/>
      <sheetName val="Form 1.7d"/>
      <sheetName val="Form 2.1"/>
      <sheetName val="Form 2.2"/>
      <sheetName val="Form 2.3"/>
      <sheetName val="Form 3.1a"/>
      <sheetName val="Form 3.1b"/>
      <sheetName val="Form 3.1c"/>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amao@burbankca.gov"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opLeftCell="A13" zoomScale="70" zoomScaleNormal="70" workbookViewId="0">
      <selection activeCell="C10" sqref="C10"/>
    </sheetView>
  </sheetViews>
  <sheetFormatPr defaultColWidth="8.6640625" defaultRowHeight="11.25" x14ac:dyDescent="0.2"/>
  <cols>
    <col min="1" max="1" width="56.1640625" bestFit="1" customWidth="1"/>
    <col min="2" max="2" width="63.6640625" customWidth="1"/>
  </cols>
  <sheetData>
    <row r="1" spans="1:2" s="28" customFormat="1" ht="20.25" x14ac:dyDescent="0.3">
      <c r="A1" s="82" t="s">
        <v>22</v>
      </c>
      <c r="B1" s="83"/>
    </row>
    <row r="2" spans="1:2" ht="18" x14ac:dyDescent="0.2">
      <c r="A2" s="84"/>
      <c r="B2" s="85"/>
    </row>
    <row r="3" spans="1:2" ht="18" x14ac:dyDescent="0.2">
      <c r="A3" s="84" t="s">
        <v>21</v>
      </c>
      <c r="B3" s="85"/>
    </row>
    <row r="4" spans="1:2" ht="18" x14ac:dyDescent="0.2">
      <c r="A4" s="84" t="s">
        <v>84</v>
      </c>
      <c r="B4" s="89"/>
    </row>
    <row r="5" spans="1:2" ht="18" x14ac:dyDescent="0.2">
      <c r="A5" s="90" t="s">
        <v>83</v>
      </c>
      <c r="B5" s="91"/>
    </row>
    <row r="6" spans="1:2" ht="18" x14ac:dyDescent="0.2">
      <c r="A6" s="4"/>
      <c r="B6" s="5"/>
    </row>
    <row r="7" spans="1:2" ht="232.5" customHeight="1" x14ac:dyDescent="0.2">
      <c r="A7" s="88" t="s">
        <v>91</v>
      </c>
      <c r="B7" s="85"/>
    </row>
    <row r="8" spans="1:2" ht="18.75" customHeight="1" x14ac:dyDescent="0.2">
      <c r="A8" s="55"/>
      <c r="B8" s="56"/>
    </row>
    <row r="9" spans="1:2" ht="15.75" x14ac:dyDescent="0.2">
      <c r="A9" s="63" t="s">
        <v>88</v>
      </c>
      <c r="B9" s="56"/>
    </row>
    <row r="10" spans="1:2" ht="252" customHeight="1" x14ac:dyDescent="0.2">
      <c r="A10" s="88" t="s">
        <v>97</v>
      </c>
      <c r="B10" s="85"/>
    </row>
    <row r="11" spans="1:2" ht="16.5" customHeight="1" x14ac:dyDescent="0.2">
      <c r="A11" s="55"/>
      <c r="B11" s="56"/>
    </row>
    <row r="12" spans="1:2" ht="17.25" customHeight="1" x14ac:dyDescent="0.2">
      <c r="A12" s="93" t="s">
        <v>86</v>
      </c>
      <c r="B12" s="94"/>
    </row>
    <row r="13" spans="1:2" ht="33" customHeight="1" x14ac:dyDescent="0.2">
      <c r="A13" s="88" t="s">
        <v>87</v>
      </c>
      <c r="B13" s="85"/>
    </row>
    <row r="14" spans="1:2" ht="15" x14ac:dyDescent="0.2">
      <c r="A14" s="92"/>
      <c r="B14" s="85"/>
    </row>
    <row r="15" spans="1:2" ht="152.25" customHeight="1" x14ac:dyDescent="0.2">
      <c r="A15" s="88" t="s">
        <v>98</v>
      </c>
      <c r="B15" s="85"/>
    </row>
    <row r="16" spans="1:2" ht="17.25" customHeight="1" x14ac:dyDescent="0.2">
      <c r="A16" s="55"/>
      <c r="B16" s="56"/>
    </row>
    <row r="17" spans="1:2" ht="15.75" x14ac:dyDescent="0.2">
      <c r="A17" s="63" t="s">
        <v>89</v>
      </c>
      <c r="B17" s="6"/>
    </row>
    <row r="18" spans="1:2" ht="84" customHeight="1" x14ac:dyDescent="0.2">
      <c r="A18" s="86" t="s">
        <v>90</v>
      </c>
      <c r="B18" s="87"/>
    </row>
    <row r="19" spans="1:2" ht="15.75" customHeight="1" x14ac:dyDescent="0.2">
      <c r="A19" s="57"/>
      <c r="B19" s="58"/>
    </row>
    <row r="20" spans="1:2" ht="24.75" customHeight="1" x14ac:dyDescent="0.2">
      <c r="A20" s="43" t="s">
        <v>63</v>
      </c>
      <c r="B20" s="6"/>
    </row>
    <row r="21" spans="1:2" s="44" customFormat="1" ht="23.25" customHeight="1" x14ac:dyDescent="0.2">
      <c r="A21" s="66" t="s">
        <v>92</v>
      </c>
      <c r="B21" s="67">
        <v>42779</v>
      </c>
    </row>
    <row r="22" spans="1:2" s="3" customFormat="1" ht="23.25" customHeight="1" x14ac:dyDescent="0.2">
      <c r="A22" s="66" t="s">
        <v>93</v>
      </c>
      <c r="B22" s="67">
        <v>42842</v>
      </c>
    </row>
    <row r="23" spans="1:2" s="3" customFormat="1" ht="20.25" customHeight="1" x14ac:dyDescent="0.2">
      <c r="A23" s="66" t="s">
        <v>94</v>
      </c>
      <c r="B23" s="67">
        <v>42891</v>
      </c>
    </row>
    <row r="24" spans="1:2" s="3" customFormat="1" ht="20.25" customHeight="1" x14ac:dyDescent="0.2">
      <c r="A24" s="7"/>
      <c r="B24" s="64"/>
    </row>
    <row r="25" spans="1:2" ht="33.75" customHeight="1" thickBot="1" x14ac:dyDescent="0.25">
      <c r="A25" s="80" t="s">
        <v>99</v>
      </c>
      <c r="B25" s="81"/>
    </row>
  </sheetData>
  <customSheetViews>
    <customSheetView guid="{C3E70234-FA18-40E7-B25F-218A5F7D2EA2}" scale="75" fitToPage="1">
      <selection activeCell="L44" sqref="L44"/>
      <pageMargins left="0.75" right="0.75" top="1" bottom="1" header="0.5" footer="0.5"/>
      <pageSetup scale="81" orientation="portrait" r:id="rId1"/>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2"/>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3"/>
      <headerFooter alignWithMargins="0">
        <oddFooter>&amp;R&amp;A</oddFooter>
      </headerFooter>
    </customSheetView>
    <customSheetView guid="{64245E33-E577-4C25-9B98-21C112E84FF6}" scale="75" showPageBreaks="1" fitToPage="1" printArea="1">
      <selection activeCell="B34" sqref="B34"/>
      <pageMargins left="0.75" right="0.75" top="1" bottom="1" header="0.5" footer="0.5"/>
      <pageSetup scale="76"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H43"/>
  <sheetViews>
    <sheetView topLeftCell="A7" zoomScaleNormal="100" workbookViewId="0">
      <selection activeCell="G22" sqref="G22"/>
    </sheetView>
  </sheetViews>
  <sheetFormatPr defaultColWidth="8.6640625" defaultRowHeight="11.25" x14ac:dyDescent="0.2"/>
  <cols>
    <col min="1" max="1" width="25.1640625" style="9" customWidth="1"/>
    <col min="2" max="2" width="108.1640625" style="9" customWidth="1"/>
    <col min="3" max="3" width="12.6640625" style="9" customWidth="1"/>
    <col min="4" max="16384" width="8.6640625" style="9"/>
  </cols>
  <sheetData>
    <row r="1" spans="1:7" ht="18" x14ac:dyDescent="0.25">
      <c r="A1" s="62" t="s">
        <v>9</v>
      </c>
      <c r="B1" s="65"/>
      <c r="C1" s="15"/>
      <c r="D1" s="15"/>
      <c r="E1" s="15"/>
      <c r="F1" s="16"/>
    </row>
    <row r="2" spans="1:7" ht="17.25" customHeight="1" x14ac:dyDescent="0.2">
      <c r="A2" s="17" t="s">
        <v>17</v>
      </c>
      <c r="B2" s="13" t="s">
        <v>100</v>
      </c>
      <c r="C2" s="12"/>
      <c r="D2" s="12"/>
      <c r="E2" s="12"/>
      <c r="F2" s="18"/>
    </row>
    <row r="3" spans="1:7" ht="12.75" x14ac:dyDescent="0.2">
      <c r="A3" s="19" t="s">
        <v>18</v>
      </c>
      <c r="B3" s="14">
        <v>42779</v>
      </c>
      <c r="C3" s="12"/>
      <c r="D3" s="12"/>
      <c r="E3" s="12"/>
      <c r="F3" s="18"/>
    </row>
    <row r="4" spans="1:7" ht="15" customHeight="1" x14ac:dyDescent="0.2">
      <c r="A4" s="19" t="s">
        <v>19</v>
      </c>
      <c r="B4" s="68" t="s">
        <v>104</v>
      </c>
      <c r="C4" s="12"/>
      <c r="D4" s="12"/>
      <c r="E4" s="12"/>
      <c r="F4" s="18"/>
    </row>
    <row r="5" spans="1:7" ht="12.75" x14ac:dyDescent="0.2">
      <c r="A5" s="20"/>
      <c r="B5" s="68" t="s">
        <v>101</v>
      </c>
      <c r="C5" s="12"/>
      <c r="D5" s="12"/>
      <c r="E5" s="12"/>
      <c r="F5" s="18"/>
    </row>
    <row r="6" spans="1:7" ht="12.75" x14ac:dyDescent="0.2">
      <c r="A6" s="20"/>
      <c r="B6" s="68" t="s">
        <v>102</v>
      </c>
      <c r="C6" s="12"/>
      <c r="D6" s="12"/>
      <c r="E6" s="12"/>
      <c r="F6" s="18"/>
    </row>
    <row r="7" spans="1:7" ht="13.5" thickBot="1" x14ac:dyDescent="0.25">
      <c r="A7" s="21"/>
      <c r="B7" s="69" t="s">
        <v>103</v>
      </c>
      <c r="C7" s="22"/>
      <c r="D7" s="22"/>
      <c r="E7" s="22"/>
      <c r="F7" s="23"/>
    </row>
    <row r="8" spans="1:7" ht="12.75" x14ac:dyDescent="0.2">
      <c r="A8" s="10"/>
      <c r="B8" s="11"/>
    </row>
    <row r="10" spans="1:7" x14ac:dyDescent="0.2">
      <c r="C10" s="95" t="s">
        <v>48</v>
      </c>
      <c r="D10" s="96"/>
      <c r="E10" s="96"/>
      <c r="F10" s="96"/>
    </row>
    <row r="11" spans="1:7" s="12" customFormat="1" x14ac:dyDescent="0.2">
      <c r="C11" s="8" t="s">
        <v>49</v>
      </c>
      <c r="D11" s="8" t="s">
        <v>50</v>
      </c>
      <c r="E11" s="8" t="s">
        <v>74</v>
      </c>
      <c r="F11" s="8" t="s">
        <v>51</v>
      </c>
    </row>
    <row r="12" spans="1:7" s="12" customFormat="1" x14ac:dyDescent="0.2">
      <c r="A12" s="27" t="s">
        <v>60</v>
      </c>
      <c r="B12" s="24" t="str">
        <f>'Form 1.1a'!B5:K5</f>
        <v>RETAIL SALES OF ELECTRICITY BY CLASS OR SECTOR (GWh) Bundled &amp; Direct Access</v>
      </c>
      <c r="C12" s="25" t="s">
        <v>52</v>
      </c>
      <c r="D12" s="25" t="s">
        <v>52</v>
      </c>
      <c r="E12" s="25"/>
      <c r="F12" s="26"/>
      <c r="G12" s="73">
        <v>42779</v>
      </c>
    </row>
    <row r="13" spans="1:7" s="12" customFormat="1" x14ac:dyDescent="0.2">
      <c r="A13" s="27" t="s">
        <v>62</v>
      </c>
      <c r="B13" s="24" t="e">
        <f>#REF!</f>
        <v>#REF!</v>
      </c>
      <c r="C13" s="25" t="s">
        <v>52</v>
      </c>
      <c r="D13" s="25" t="s">
        <v>52</v>
      </c>
      <c r="E13" s="25"/>
      <c r="F13" s="26"/>
      <c r="G13" s="73">
        <v>42779</v>
      </c>
    </row>
    <row r="14" spans="1:7" s="12" customFormat="1" x14ac:dyDescent="0.2">
      <c r="A14" s="24" t="s">
        <v>0</v>
      </c>
      <c r="B14" s="24" t="e">
        <f>#REF!</f>
        <v>#REF!</v>
      </c>
      <c r="C14" s="25" t="s">
        <v>52</v>
      </c>
      <c r="D14" s="25" t="s">
        <v>52</v>
      </c>
      <c r="E14" s="25"/>
      <c r="F14" s="26"/>
      <c r="G14" s="73">
        <v>42842</v>
      </c>
    </row>
    <row r="15" spans="1:7" s="12" customFormat="1" x14ac:dyDescent="0.2">
      <c r="A15" s="24" t="s">
        <v>1</v>
      </c>
      <c r="B15" s="24" t="e">
        <f>+#REF!</f>
        <v>#REF!</v>
      </c>
      <c r="C15" s="25" t="s">
        <v>52</v>
      </c>
      <c r="D15" s="25" t="s">
        <v>52</v>
      </c>
      <c r="E15" s="25"/>
      <c r="F15" s="26"/>
      <c r="G15" s="73">
        <v>42842</v>
      </c>
    </row>
    <row r="16" spans="1:7" s="12" customFormat="1" x14ac:dyDescent="0.2">
      <c r="A16" s="24" t="s">
        <v>2</v>
      </c>
      <c r="B16" s="24" t="e">
        <f>+#REF!</f>
        <v>#REF!</v>
      </c>
      <c r="C16" s="25" t="s">
        <v>52</v>
      </c>
      <c r="D16" s="25" t="s">
        <v>52</v>
      </c>
      <c r="E16" s="25"/>
      <c r="F16" s="26"/>
      <c r="G16" s="73">
        <v>42842</v>
      </c>
    </row>
    <row r="17" spans="1:8" s="12" customFormat="1" x14ac:dyDescent="0.2">
      <c r="A17" s="24" t="s">
        <v>3</v>
      </c>
      <c r="B17" s="24" t="e">
        <f>+#REF!</f>
        <v>#REF!</v>
      </c>
      <c r="C17" s="25" t="s">
        <v>52</v>
      </c>
      <c r="D17" s="25" t="s">
        <v>52</v>
      </c>
      <c r="E17" s="25"/>
      <c r="F17" s="26"/>
      <c r="G17" s="73">
        <v>42842</v>
      </c>
    </row>
    <row r="18" spans="1:8" s="12" customFormat="1" x14ac:dyDescent="0.2">
      <c r="A18" s="27" t="s">
        <v>38</v>
      </c>
      <c r="B18" s="24" t="e">
        <f>#REF!</f>
        <v>#REF!</v>
      </c>
      <c r="C18" s="25" t="s">
        <v>52</v>
      </c>
      <c r="D18" s="25" t="s">
        <v>52</v>
      </c>
      <c r="E18" s="25"/>
      <c r="F18" s="26"/>
      <c r="G18" s="73">
        <v>42842</v>
      </c>
    </row>
    <row r="19" spans="1:8" s="12" customFormat="1" x14ac:dyDescent="0.2">
      <c r="A19" s="27" t="s">
        <v>39</v>
      </c>
      <c r="B19" s="24" t="s">
        <v>47</v>
      </c>
      <c r="C19" s="25" t="s">
        <v>52</v>
      </c>
      <c r="D19" s="25" t="s">
        <v>52</v>
      </c>
      <c r="E19" s="25"/>
      <c r="F19" s="26"/>
      <c r="G19" s="73">
        <v>42842</v>
      </c>
    </row>
    <row r="20" spans="1:8" s="12" customFormat="1" x14ac:dyDescent="0.2">
      <c r="A20" s="27" t="s">
        <v>70</v>
      </c>
      <c r="B20" s="27" t="s">
        <v>78</v>
      </c>
      <c r="C20" s="25" t="s">
        <v>52</v>
      </c>
      <c r="D20" s="25" t="s">
        <v>52</v>
      </c>
      <c r="E20" s="25"/>
      <c r="F20" s="26"/>
      <c r="G20" s="72">
        <v>42842</v>
      </c>
      <c r="H20" s="74" t="s">
        <v>110</v>
      </c>
    </row>
    <row r="21" spans="1:8" s="12" customFormat="1" x14ac:dyDescent="0.2">
      <c r="A21" s="27" t="s">
        <v>95</v>
      </c>
      <c r="B21" s="27" t="s">
        <v>96</v>
      </c>
      <c r="C21" s="25" t="s">
        <v>52</v>
      </c>
      <c r="D21" s="25" t="s">
        <v>52</v>
      </c>
      <c r="E21" s="25"/>
      <c r="F21" s="26"/>
      <c r="G21" s="72">
        <v>42842</v>
      </c>
      <c r="H21" s="74" t="s">
        <v>110</v>
      </c>
    </row>
    <row r="22" spans="1:8" s="12" customFormat="1" x14ac:dyDescent="0.2">
      <c r="A22" s="24" t="s">
        <v>40</v>
      </c>
      <c r="B22" s="27" t="s">
        <v>55</v>
      </c>
      <c r="C22" s="25" t="s">
        <v>52</v>
      </c>
      <c r="D22" s="25" t="s">
        <v>52</v>
      </c>
      <c r="E22" s="25"/>
      <c r="F22" s="26"/>
      <c r="G22" s="72">
        <v>42842</v>
      </c>
      <c r="H22" s="74" t="s">
        <v>106</v>
      </c>
    </row>
    <row r="23" spans="1:8" s="12" customFormat="1" x14ac:dyDescent="0.2">
      <c r="A23" s="24" t="s">
        <v>41</v>
      </c>
      <c r="B23" s="27" t="s">
        <v>56</v>
      </c>
      <c r="C23" s="25" t="s">
        <v>52</v>
      </c>
      <c r="D23" s="25" t="s">
        <v>52</v>
      </c>
      <c r="E23" s="25"/>
      <c r="F23" s="26"/>
      <c r="G23" s="72">
        <v>42842</v>
      </c>
      <c r="H23" s="74" t="s">
        <v>106</v>
      </c>
    </row>
    <row r="24" spans="1:8" s="12" customFormat="1" x14ac:dyDescent="0.2">
      <c r="A24" s="24" t="s">
        <v>53</v>
      </c>
      <c r="B24" s="27" t="s">
        <v>57</v>
      </c>
      <c r="C24" s="25" t="s">
        <v>52</v>
      </c>
      <c r="D24" s="25" t="s">
        <v>52</v>
      </c>
      <c r="E24" s="25"/>
      <c r="F24" s="26"/>
      <c r="G24" s="72">
        <v>42842</v>
      </c>
      <c r="H24" s="74" t="s">
        <v>106</v>
      </c>
    </row>
    <row r="25" spans="1:8" s="12" customFormat="1" x14ac:dyDescent="0.2">
      <c r="A25" s="27" t="s">
        <v>81</v>
      </c>
      <c r="B25" s="27" t="s">
        <v>82</v>
      </c>
      <c r="C25" s="25" t="s">
        <v>52</v>
      </c>
      <c r="D25" s="25" t="s">
        <v>52</v>
      </c>
      <c r="E25" s="25"/>
      <c r="F25" s="26"/>
      <c r="G25" s="73">
        <v>42842</v>
      </c>
      <c r="H25" s="74"/>
    </row>
    <row r="26" spans="1:8" s="12" customFormat="1" x14ac:dyDescent="0.2">
      <c r="A26" s="27" t="s">
        <v>58</v>
      </c>
      <c r="B26" s="24" t="e">
        <f>+#REF!</f>
        <v>#REF!</v>
      </c>
      <c r="C26" s="25" t="s">
        <v>52</v>
      </c>
      <c r="D26" s="25" t="s">
        <v>52</v>
      </c>
      <c r="E26" s="25"/>
      <c r="F26" s="26"/>
      <c r="G26" s="73">
        <v>42842</v>
      </c>
      <c r="H26" s="74"/>
    </row>
    <row r="27" spans="1:8" s="12" customFormat="1" x14ac:dyDescent="0.2">
      <c r="A27" s="27" t="s">
        <v>4</v>
      </c>
      <c r="B27" s="24" t="e">
        <f>+#REF!</f>
        <v>#REF!</v>
      </c>
      <c r="C27" s="25" t="s">
        <v>52</v>
      </c>
      <c r="D27" s="25" t="s">
        <v>52</v>
      </c>
      <c r="E27" s="25"/>
      <c r="F27" s="26"/>
      <c r="G27" s="72">
        <v>42842</v>
      </c>
      <c r="H27" s="74" t="s">
        <v>107</v>
      </c>
    </row>
    <row r="28" spans="1:8" s="12" customFormat="1" x14ac:dyDescent="0.2">
      <c r="A28" s="27" t="s">
        <v>5</v>
      </c>
      <c r="B28" s="24" t="e">
        <f>+#REF!</f>
        <v>#REF!</v>
      </c>
      <c r="C28" s="25" t="s">
        <v>52</v>
      </c>
      <c r="D28" s="25" t="s">
        <v>52</v>
      </c>
      <c r="E28" s="25"/>
      <c r="F28" s="26"/>
      <c r="G28" s="73">
        <v>42842</v>
      </c>
    </row>
    <row r="29" spans="1:8" s="12" customFormat="1" x14ac:dyDescent="0.2">
      <c r="A29" s="27" t="s">
        <v>72</v>
      </c>
      <c r="B29" s="27" t="s">
        <v>73</v>
      </c>
      <c r="C29" s="25" t="s">
        <v>52</v>
      </c>
      <c r="D29" s="25" t="s">
        <v>52</v>
      </c>
      <c r="E29" s="25"/>
      <c r="F29" s="26"/>
      <c r="G29" s="72">
        <v>42842</v>
      </c>
      <c r="H29" s="75" t="s">
        <v>109</v>
      </c>
    </row>
    <row r="30" spans="1:8" s="12" customFormat="1" x14ac:dyDescent="0.2">
      <c r="A30" s="24" t="s">
        <v>6</v>
      </c>
      <c r="B30" s="24" t="e">
        <f>#REF!</f>
        <v>#REF!</v>
      </c>
      <c r="C30" s="25" t="s">
        <v>52</v>
      </c>
      <c r="D30" s="25" t="s">
        <v>52</v>
      </c>
      <c r="E30" s="25"/>
      <c r="F30" s="26"/>
      <c r="G30" s="72">
        <v>42842</v>
      </c>
      <c r="H30" s="75"/>
    </row>
    <row r="31" spans="1:8" s="12" customFormat="1" x14ac:dyDescent="0.2">
      <c r="A31" s="24" t="s">
        <v>7</v>
      </c>
      <c r="B31" s="24" t="e">
        <f>+#REF!</f>
        <v>#REF!</v>
      </c>
      <c r="C31" s="25" t="s">
        <v>52</v>
      </c>
      <c r="D31" s="25" t="s">
        <v>52</v>
      </c>
      <c r="E31" s="25"/>
      <c r="F31" s="26"/>
      <c r="G31" s="72">
        <v>42842</v>
      </c>
      <c r="H31" s="75"/>
    </row>
    <row r="32" spans="1:8" s="12" customFormat="1" x14ac:dyDescent="0.2">
      <c r="A32" s="24" t="s">
        <v>8</v>
      </c>
      <c r="B32" s="24" t="s">
        <v>32</v>
      </c>
      <c r="C32" s="25" t="s">
        <v>52</v>
      </c>
      <c r="D32" s="25" t="s">
        <v>52</v>
      </c>
      <c r="E32" s="25" t="s">
        <v>52</v>
      </c>
      <c r="F32" s="26"/>
      <c r="G32" s="73">
        <v>42842</v>
      </c>
      <c r="H32" s="74" t="s">
        <v>108</v>
      </c>
    </row>
    <row r="33" spans="1:8" s="12" customFormat="1" x14ac:dyDescent="0.2">
      <c r="A33" s="24" t="s">
        <v>25</v>
      </c>
      <c r="B33" s="24" t="s">
        <v>31</v>
      </c>
      <c r="C33" s="25" t="s">
        <v>52</v>
      </c>
      <c r="D33" s="25" t="s">
        <v>52</v>
      </c>
      <c r="E33" s="25"/>
      <c r="F33" s="26"/>
      <c r="G33" s="73">
        <v>42842</v>
      </c>
      <c r="H33" s="74" t="s">
        <v>108</v>
      </c>
    </row>
    <row r="34" spans="1:8" s="12" customFormat="1" x14ac:dyDescent="0.2">
      <c r="A34" s="27" t="s">
        <v>76</v>
      </c>
      <c r="B34" s="27" t="s">
        <v>54</v>
      </c>
      <c r="C34" s="25"/>
      <c r="D34" s="25"/>
      <c r="E34" s="25"/>
      <c r="F34" s="49" t="s">
        <v>52</v>
      </c>
    </row>
    <row r="35" spans="1:8" s="12" customFormat="1" x14ac:dyDescent="0.2">
      <c r="A35" s="27" t="s">
        <v>75</v>
      </c>
      <c r="B35" s="27" t="s">
        <v>77</v>
      </c>
      <c r="C35" s="26"/>
      <c r="D35" s="26"/>
      <c r="E35" s="49" t="s">
        <v>52</v>
      </c>
      <c r="F35" s="26"/>
    </row>
    <row r="36" spans="1:8" s="12" customFormat="1" x14ac:dyDescent="0.2">
      <c r="A36" s="27" t="s">
        <v>33</v>
      </c>
      <c r="B36" s="27" t="s">
        <v>42</v>
      </c>
      <c r="C36" s="25" t="s">
        <v>52</v>
      </c>
      <c r="D36" s="26"/>
      <c r="E36" s="26"/>
      <c r="F36" s="26"/>
    </row>
    <row r="37" spans="1:8" s="12" customFormat="1" x14ac:dyDescent="0.2">
      <c r="A37" s="27" t="s">
        <v>85</v>
      </c>
      <c r="B37" s="27" t="s">
        <v>43</v>
      </c>
      <c r="C37" s="26"/>
      <c r="D37" s="25" t="s">
        <v>52</v>
      </c>
      <c r="E37" s="25" t="s">
        <v>52</v>
      </c>
      <c r="F37" s="26"/>
      <c r="G37" s="71">
        <v>42891</v>
      </c>
      <c r="H37" s="74"/>
    </row>
    <row r="38" spans="1:8" s="12" customFormat="1" x14ac:dyDescent="0.2">
      <c r="A38" s="27" t="s">
        <v>30</v>
      </c>
      <c r="B38" s="27" t="s">
        <v>34</v>
      </c>
      <c r="C38" s="26"/>
      <c r="D38" s="26"/>
      <c r="E38" s="26"/>
      <c r="F38" s="26" t="s">
        <v>52</v>
      </c>
    </row>
    <row r="39" spans="1:8" s="12" customFormat="1" x14ac:dyDescent="0.2">
      <c r="A39" s="27" t="s">
        <v>35</v>
      </c>
      <c r="B39" s="27" t="s">
        <v>44</v>
      </c>
      <c r="C39" s="25" t="s">
        <v>52</v>
      </c>
      <c r="D39" s="25" t="s">
        <v>52</v>
      </c>
      <c r="E39" s="25"/>
      <c r="F39" s="26"/>
      <c r="G39" s="71">
        <v>42891</v>
      </c>
    </row>
    <row r="40" spans="1:8" s="12" customFormat="1" x14ac:dyDescent="0.2">
      <c r="A40" s="27" t="s">
        <v>36</v>
      </c>
      <c r="B40" s="27" t="s">
        <v>45</v>
      </c>
      <c r="C40" s="25" t="s">
        <v>52</v>
      </c>
      <c r="D40" s="25" t="s">
        <v>52</v>
      </c>
      <c r="E40" s="25"/>
      <c r="F40" s="26"/>
      <c r="G40" s="71">
        <v>42891</v>
      </c>
    </row>
    <row r="41" spans="1:8" s="12" customFormat="1" x14ac:dyDescent="0.2">
      <c r="A41" s="27" t="s">
        <v>37</v>
      </c>
      <c r="B41" s="27" t="s">
        <v>46</v>
      </c>
      <c r="C41" s="25" t="s">
        <v>52</v>
      </c>
      <c r="D41" s="25" t="s">
        <v>52</v>
      </c>
      <c r="E41" s="25"/>
      <c r="F41" s="26"/>
      <c r="G41" s="79">
        <v>42842</v>
      </c>
    </row>
    <row r="42" spans="1:8" s="12" customFormat="1" x14ac:dyDescent="0.2"/>
    <row r="43" spans="1:8" s="12" customFormat="1" x14ac:dyDescent="0.2"/>
  </sheetData>
  <customSheetViews>
    <customSheetView guid="{C3E70234-FA18-40E7-B25F-218A5F7D2EA2}" scale="80" fitToPage="1">
      <selection activeCell="B51" sqref="B51"/>
      <pageMargins left="0.75" right="0.75" top="1" bottom="1" header="0.5" footer="0.5"/>
      <printOptions horizontalCentered="1"/>
      <pageSetup scale="93" orientation="landscape" r:id="rId1"/>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2"/>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3"/>
      <headerFooter alignWithMargins="0">
        <oddFooter>&amp;R&amp;A</oddFooter>
      </headerFooter>
    </customSheetView>
    <customSheetView guid="{64245E33-E577-4C25-9B98-21C112E84FF6}" scale="80" showPageBreaks="1" fitToPage="1" printArea="1">
      <selection activeCell="D58" sqref="D58"/>
      <pageMargins left="0.75" right="0.75" top="1" bottom="1" header="0.5" footer="0.5"/>
      <printOptions horizontalCentered="1"/>
      <pageSetup scale="89" orientation="landscape" r:id="rId4"/>
      <headerFooter alignWithMargins="0">
        <oddFooter>&amp;R&amp;A</oddFooter>
      </headerFooter>
    </customSheetView>
  </customSheetViews>
  <mergeCells count="1">
    <mergeCell ref="C10:F10"/>
  </mergeCell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8"/>
  <sheetViews>
    <sheetView showGridLines="0" zoomScaleNormal="100" workbookViewId="0">
      <pane xSplit="2" ySplit="9" topLeftCell="C14" activePane="bottomRight" state="frozen"/>
      <selection pane="topRight" activeCell="C1" sqref="C1"/>
      <selection pane="bottomLeft" activeCell="A10" sqref="A10"/>
      <selection pane="bottomRight" activeCell="E8" sqref="E8"/>
    </sheetView>
  </sheetViews>
  <sheetFormatPr defaultColWidth="8.6640625" defaultRowHeight="11.25" x14ac:dyDescent="0.2"/>
  <cols>
    <col min="1" max="1" width="1.6640625" style="32" customWidth="1"/>
    <col min="2" max="2" width="11" style="32" customWidth="1"/>
    <col min="3" max="3" width="13.1640625" style="32" customWidth="1"/>
    <col min="4" max="4" width="13.6640625" style="32" customWidth="1"/>
    <col min="5" max="5" width="13.1640625" style="32" customWidth="1"/>
    <col min="6" max="7" width="15.1640625" style="32" customWidth="1"/>
    <col min="8" max="8" width="13.6640625" style="32" customWidth="1"/>
    <col min="9" max="10" width="13.1640625" style="32" customWidth="1"/>
    <col min="11" max="11" width="13.6640625" style="32" customWidth="1"/>
    <col min="12" max="12" width="5.1640625" style="32" customWidth="1"/>
    <col min="13" max="13" width="8.6640625" style="32" customWidth="1"/>
    <col min="14" max="14" width="14.6640625" style="32" customWidth="1"/>
    <col min="15" max="16384" width="8.6640625" style="32"/>
  </cols>
  <sheetData>
    <row r="1" spans="2:16" s="29" customFormat="1" ht="15.75" x14ac:dyDescent="0.25">
      <c r="B1" s="100" t="s">
        <v>61</v>
      </c>
      <c r="C1" s="100"/>
      <c r="D1" s="100"/>
      <c r="E1" s="100"/>
      <c r="F1" s="100"/>
      <c r="G1" s="100"/>
      <c r="H1" s="100"/>
      <c r="I1" s="100"/>
      <c r="J1" s="100"/>
      <c r="K1" s="100"/>
      <c r="L1" s="100"/>
      <c r="M1" s="100"/>
      <c r="N1" s="100"/>
      <c r="O1" s="100"/>
      <c r="P1" s="100"/>
    </row>
    <row r="2" spans="2:16" s="30" customFormat="1" ht="12.75" x14ac:dyDescent="0.2">
      <c r="B2" s="101" t="str">
        <f>'FormsList&amp;FilerInfo'!B2</f>
        <v>City of Burbank, Burbank Water and Power</v>
      </c>
      <c r="C2" s="102"/>
      <c r="D2" s="102"/>
      <c r="E2" s="102"/>
      <c r="F2" s="102"/>
      <c r="G2" s="102"/>
      <c r="H2" s="102"/>
      <c r="I2" s="102"/>
      <c r="J2" s="102"/>
      <c r="K2" s="102"/>
      <c r="L2" s="102"/>
      <c r="M2" s="102"/>
      <c r="N2" s="102"/>
      <c r="O2" s="102"/>
      <c r="P2" s="102"/>
    </row>
    <row r="3" spans="2:16" s="30" customFormat="1" ht="12.75" x14ac:dyDescent="0.2">
      <c r="B3" s="102"/>
      <c r="C3" s="102"/>
      <c r="D3" s="102"/>
      <c r="E3" s="102"/>
      <c r="F3" s="102"/>
      <c r="G3" s="102"/>
      <c r="H3" s="102"/>
      <c r="I3" s="102"/>
      <c r="J3" s="102"/>
      <c r="K3" s="102"/>
    </row>
    <row r="4" spans="2:16" s="30" customFormat="1" ht="12.75" x14ac:dyDescent="0.2">
      <c r="B4" s="102"/>
      <c r="C4" s="102"/>
      <c r="D4" s="102"/>
      <c r="E4" s="102"/>
      <c r="F4" s="102"/>
      <c r="G4" s="102"/>
      <c r="H4" s="102"/>
      <c r="I4" s="102"/>
      <c r="J4" s="102"/>
      <c r="K4" s="102"/>
    </row>
    <row r="5" spans="2:16" s="29" customFormat="1" ht="30.75" customHeight="1" x14ac:dyDescent="0.25">
      <c r="B5" s="103" t="s">
        <v>59</v>
      </c>
      <c r="C5" s="103"/>
      <c r="D5" s="103"/>
      <c r="E5" s="103"/>
      <c r="F5" s="103"/>
      <c r="G5" s="103"/>
      <c r="H5" s="103"/>
      <c r="I5" s="103"/>
      <c r="J5" s="103"/>
      <c r="K5" s="103"/>
      <c r="N5" s="104" t="s">
        <v>27</v>
      </c>
      <c r="O5" s="104"/>
      <c r="P5" s="104"/>
    </row>
    <row r="6" spans="2:16" ht="12.75" x14ac:dyDescent="0.2">
      <c r="B6" s="31"/>
      <c r="C6" s="31"/>
      <c r="D6" s="31"/>
      <c r="E6" s="31"/>
      <c r="F6" s="31"/>
      <c r="G6" s="31"/>
      <c r="H6" s="31"/>
      <c r="I6" s="31"/>
      <c r="J6" s="31"/>
      <c r="K6" s="31"/>
    </row>
    <row r="7" spans="2:16" ht="12.75" x14ac:dyDescent="0.2">
      <c r="C7" s="30" t="s">
        <v>23</v>
      </c>
      <c r="D7" s="30"/>
      <c r="E7" s="30"/>
      <c r="F7" s="30"/>
      <c r="G7" s="30"/>
      <c r="H7" s="30"/>
      <c r="I7" s="30"/>
      <c r="J7" s="30"/>
      <c r="K7" s="30"/>
    </row>
    <row r="8" spans="2:16" ht="48" customHeight="1" x14ac:dyDescent="0.2">
      <c r="B8" s="33" t="s">
        <v>10</v>
      </c>
      <c r="C8" s="34" t="s">
        <v>12</v>
      </c>
      <c r="D8" s="34" t="s">
        <v>13</v>
      </c>
      <c r="E8" s="34" t="s">
        <v>105</v>
      </c>
      <c r="F8" s="34" t="s">
        <v>15</v>
      </c>
      <c r="G8" s="34" t="s">
        <v>20</v>
      </c>
      <c r="H8" s="35" t="s">
        <v>16</v>
      </c>
      <c r="I8" s="35" t="s">
        <v>14</v>
      </c>
      <c r="J8" s="36" t="s">
        <v>29</v>
      </c>
      <c r="K8" s="37" t="s">
        <v>11</v>
      </c>
      <c r="N8" s="97" t="s">
        <v>28</v>
      </c>
      <c r="O8" s="98"/>
      <c r="P8" s="99"/>
    </row>
    <row r="9" spans="2:16" ht="33.75" x14ac:dyDescent="0.2">
      <c r="K9" s="60"/>
      <c r="L9" s="42"/>
      <c r="M9" s="42"/>
      <c r="N9" s="38" t="s">
        <v>24</v>
      </c>
      <c r="O9" s="38" t="s">
        <v>24</v>
      </c>
      <c r="P9" s="38" t="s">
        <v>26</v>
      </c>
    </row>
    <row r="10" spans="2:16" x14ac:dyDescent="0.2">
      <c r="B10" s="39">
        <v>2000</v>
      </c>
      <c r="C10" s="70">
        <v>247</v>
      </c>
      <c r="D10" s="70">
        <v>241</v>
      </c>
      <c r="E10" s="70">
        <v>531</v>
      </c>
      <c r="F10" s="70"/>
      <c r="G10" s="51">
        <v>1</v>
      </c>
      <c r="H10" s="51">
        <v>10</v>
      </c>
      <c r="I10" s="51"/>
      <c r="J10" s="51"/>
      <c r="K10" s="51">
        <f t="shared" ref="K10:K32" si="0">SUM(C10:I10)</f>
        <v>1030</v>
      </c>
      <c r="L10" s="59"/>
      <c r="M10" s="59"/>
      <c r="N10" s="52"/>
      <c r="O10" s="52"/>
      <c r="P10" s="52"/>
    </row>
    <row r="11" spans="2:16" ht="11.25" customHeight="1" x14ac:dyDescent="0.2">
      <c r="B11" s="39">
        <v>2001</v>
      </c>
      <c r="C11" s="70">
        <v>255</v>
      </c>
      <c r="D11" s="70">
        <v>241</v>
      </c>
      <c r="E11" s="70">
        <v>527</v>
      </c>
      <c r="F11" s="70"/>
      <c r="G11" s="51">
        <v>1</v>
      </c>
      <c r="H11" s="51">
        <v>10</v>
      </c>
      <c r="I11" s="51"/>
      <c r="J11" s="51"/>
      <c r="K11" s="51">
        <f t="shared" si="0"/>
        <v>1034</v>
      </c>
      <c r="L11" s="59"/>
      <c r="M11" s="59"/>
      <c r="N11" s="52"/>
      <c r="O11" s="52"/>
      <c r="P11" s="52"/>
    </row>
    <row r="12" spans="2:16" x14ac:dyDescent="0.2">
      <c r="B12" s="39">
        <v>2002</v>
      </c>
      <c r="C12" s="70">
        <v>238</v>
      </c>
      <c r="D12" s="70">
        <v>238</v>
      </c>
      <c r="E12" s="70">
        <v>532</v>
      </c>
      <c r="F12" s="70"/>
      <c r="G12" s="51">
        <v>1</v>
      </c>
      <c r="H12" s="51">
        <v>10</v>
      </c>
      <c r="I12" s="51"/>
      <c r="J12" s="51"/>
      <c r="K12" s="51">
        <f t="shared" si="0"/>
        <v>1019</v>
      </c>
      <c r="L12" s="59"/>
      <c r="M12" s="59"/>
      <c r="N12" s="52"/>
      <c r="O12" s="52"/>
      <c r="P12" s="52"/>
    </row>
    <row r="13" spans="2:16" x14ac:dyDescent="0.2">
      <c r="B13" s="39">
        <v>2003</v>
      </c>
      <c r="C13" s="70">
        <v>242</v>
      </c>
      <c r="D13" s="70">
        <v>235</v>
      </c>
      <c r="E13" s="70">
        <v>522</v>
      </c>
      <c r="F13" s="70"/>
      <c r="G13" s="51">
        <v>1</v>
      </c>
      <c r="H13" s="51">
        <v>10</v>
      </c>
      <c r="I13" s="51"/>
      <c r="J13" s="51"/>
      <c r="K13" s="51">
        <f t="shared" si="0"/>
        <v>1010</v>
      </c>
      <c r="L13" s="59"/>
      <c r="M13" s="59"/>
      <c r="N13" s="52"/>
      <c r="O13" s="52"/>
      <c r="P13" s="52"/>
    </row>
    <row r="14" spans="2:16" x14ac:dyDescent="0.2">
      <c r="B14" s="39">
        <v>2004</v>
      </c>
      <c r="C14" s="70">
        <v>271</v>
      </c>
      <c r="D14" s="70">
        <v>246</v>
      </c>
      <c r="E14" s="70">
        <v>528</v>
      </c>
      <c r="F14" s="70"/>
      <c r="G14" s="51">
        <v>1</v>
      </c>
      <c r="H14" s="51">
        <v>10</v>
      </c>
      <c r="I14" s="51"/>
      <c r="J14" s="51"/>
      <c r="K14" s="51">
        <f t="shared" si="0"/>
        <v>1056</v>
      </c>
      <c r="L14" s="59"/>
      <c r="M14" s="59"/>
      <c r="N14" s="52"/>
      <c r="O14" s="52"/>
      <c r="P14" s="52"/>
    </row>
    <row r="15" spans="2:16" x14ac:dyDescent="0.2">
      <c r="B15" s="39">
        <v>2005</v>
      </c>
      <c r="C15" s="70">
        <v>259</v>
      </c>
      <c r="D15" s="70">
        <v>241</v>
      </c>
      <c r="E15" s="70">
        <v>535</v>
      </c>
      <c r="F15" s="70"/>
      <c r="G15" s="51">
        <v>1</v>
      </c>
      <c r="H15" s="51">
        <v>10</v>
      </c>
      <c r="I15" s="51"/>
      <c r="J15" s="51"/>
      <c r="K15" s="51">
        <f t="shared" si="0"/>
        <v>1046</v>
      </c>
      <c r="L15" s="59"/>
      <c r="M15" s="59"/>
      <c r="N15" s="52"/>
      <c r="O15" s="52"/>
      <c r="P15" s="52"/>
    </row>
    <row r="16" spans="2:16" x14ac:dyDescent="0.2">
      <c r="B16" s="39">
        <v>2006</v>
      </c>
      <c r="C16" s="70">
        <v>268</v>
      </c>
      <c r="D16" s="70">
        <v>244</v>
      </c>
      <c r="E16" s="70">
        <v>588</v>
      </c>
      <c r="F16" s="70"/>
      <c r="G16" s="51">
        <v>1</v>
      </c>
      <c r="H16" s="51">
        <v>10</v>
      </c>
      <c r="I16" s="51"/>
      <c r="J16" s="51"/>
      <c r="K16" s="51">
        <f t="shared" si="0"/>
        <v>1111</v>
      </c>
      <c r="L16" s="59"/>
      <c r="M16" s="59"/>
      <c r="N16" s="52"/>
      <c r="O16" s="52"/>
      <c r="P16" s="52"/>
    </row>
    <row r="17" spans="2:16" x14ac:dyDescent="0.2">
      <c r="B17" s="39">
        <v>2007</v>
      </c>
      <c r="C17" s="70">
        <v>285</v>
      </c>
      <c r="D17" s="70">
        <v>257</v>
      </c>
      <c r="E17" s="70">
        <v>613</v>
      </c>
      <c r="F17" s="70"/>
      <c r="G17" s="51">
        <v>1</v>
      </c>
      <c r="H17" s="51">
        <v>10</v>
      </c>
      <c r="I17" s="51"/>
      <c r="J17" s="51"/>
      <c r="K17" s="51">
        <f t="shared" si="0"/>
        <v>1166</v>
      </c>
      <c r="L17" s="59"/>
      <c r="M17" s="59"/>
      <c r="N17" s="52"/>
      <c r="O17" s="52"/>
      <c r="P17" s="52"/>
    </row>
    <row r="18" spans="2:16" ht="11.25" customHeight="1" x14ac:dyDescent="0.2">
      <c r="B18" s="39">
        <v>2008</v>
      </c>
      <c r="C18" s="70">
        <v>286</v>
      </c>
      <c r="D18" s="70">
        <v>282</v>
      </c>
      <c r="E18" s="70">
        <v>578</v>
      </c>
      <c r="F18" s="70"/>
      <c r="G18" s="51">
        <v>1</v>
      </c>
      <c r="H18" s="51">
        <v>10</v>
      </c>
      <c r="I18" s="51"/>
      <c r="J18" s="51"/>
      <c r="K18" s="51">
        <f t="shared" si="0"/>
        <v>1157</v>
      </c>
      <c r="L18" s="59"/>
      <c r="M18" s="59"/>
      <c r="N18" s="52"/>
      <c r="O18" s="52"/>
      <c r="P18" s="52"/>
    </row>
    <row r="19" spans="2:16" x14ac:dyDescent="0.2">
      <c r="B19" s="39">
        <v>2009</v>
      </c>
      <c r="C19" s="70">
        <v>286</v>
      </c>
      <c r="D19" s="70">
        <v>309</v>
      </c>
      <c r="E19" s="70">
        <v>553</v>
      </c>
      <c r="F19" s="70"/>
      <c r="G19" s="51">
        <v>1</v>
      </c>
      <c r="H19" s="51">
        <v>10</v>
      </c>
      <c r="I19" s="51"/>
      <c r="J19" s="51"/>
      <c r="K19" s="51">
        <f t="shared" si="0"/>
        <v>1159</v>
      </c>
      <c r="L19" s="59"/>
      <c r="M19" s="59"/>
      <c r="N19" s="52"/>
      <c r="O19" s="52"/>
      <c r="P19" s="52"/>
    </row>
    <row r="20" spans="2:16" x14ac:dyDescent="0.2">
      <c r="B20" s="39">
        <v>2010</v>
      </c>
      <c r="C20" s="70">
        <v>277</v>
      </c>
      <c r="D20" s="70">
        <v>288</v>
      </c>
      <c r="E20" s="70">
        <v>536</v>
      </c>
      <c r="F20" s="70"/>
      <c r="G20" s="51">
        <v>1</v>
      </c>
      <c r="H20" s="51">
        <v>10</v>
      </c>
      <c r="I20" s="51"/>
      <c r="J20" s="51"/>
      <c r="K20" s="51">
        <f t="shared" si="0"/>
        <v>1112</v>
      </c>
      <c r="L20" s="59"/>
      <c r="M20" s="59"/>
      <c r="N20" s="52"/>
      <c r="O20" s="52"/>
      <c r="P20" s="52"/>
    </row>
    <row r="21" spans="2:16" x14ac:dyDescent="0.2">
      <c r="B21" s="39">
        <v>2011</v>
      </c>
      <c r="C21" s="70">
        <f>(139789349+117617005)/1000000</f>
        <v>257.40635400000002</v>
      </c>
      <c r="D21" s="70">
        <f>(154862111+133928719)/1000000</f>
        <v>288.79083000000003</v>
      </c>
      <c r="E21" s="70">
        <f>(281787262+253295079)/1000000</f>
        <v>535.08234100000004</v>
      </c>
      <c r="F21" s="70"/>
      <c r="G21" s="51">
        <v>1</v>
      </c>
      <c r="H21" s="51">
        <v>10</v>
      </c>
      <c r="I21" s="51"/>
      <c r="J21" s="51"/>
      <c r="K21" s="51">
        <f t="shared" si="0"/>
        <v>1092.2795250000001</v>
      </c>
      <c r="L21" s="59"/>
      <c r="M21" s="59"/>
      <c r="N21" s="52"/>
      <c r="O21" s="52"/>
      <c r="P21" s="52"/>
    </row>
    <row r="22" spans="2:16" x14ac:dyDescent="0.2">
      <c r="B22" s="39">
        <v>2012</v>
      </c>
      <c r="C22" s="70">
        <f>(156031479+116771506)/1000000</f>
        <v>272.80298499999998</v>
      </c>
      <c r="D22" s="70">
        <f>(160632116+134166602)/1000000</f>
        <v>294.79871800000001</v>
      </c>
      <c r="E22" s="70">
        <v>564</v>
      </c>
      <c r="F22" s="70"/>
      <c r="G22" s="51">
        <v>1</v>
      </c>
      <c r="H22" s="51">
        <v>10</v>
      </c>
      <c r="I22" s="51"/>
      <c r="J22" s="51"/>
      <c r="K22" s="51">
        <f t="shared" si="0"/>
        <v>1142.601703</v>
      </c>
      <c r="L22" s="59"/>
      <c r="M22" s="59"/>
      <c r="N22" s="52"/>
      <c r="O22" s="52"/>
      <c r="P22" s="52"/>
    </row>
    <row r="23" spans="2:16" x14ac:dyDescent="0.2">
      <c r="B23" s="39">
        <v>2013</v>
      </c>
      <c r="C23" s="51">
        <v>261</v>
      </c>
      <c r="D23" s="51">
        <v>293.39380557999999</v>
      </c>
      <c r="E23" s="51">
        <v>490</v>
      </c>
      <c r="F23" s="51"/>
      <c r="G23" s="51">
        <v>1</v>
      </c>
      <c r="H23" s="51">
        <v>10</v>
      </c>
      <c r="I23" s="51"/>
      <c r="J23" s="51"/>
      <c r="K23" s="51">
        <f t="shared" si="0"/>
        <v>1055.3938055799999</v>
      </c>
      <c r="L23" s="59"/>
      <c r="M23" s="59"/>
      <c r="N23" s="52"/>
      <c r="O23" s="52"/>
      <c r="P23" s="52"/>
    </row>
    <row r="24" spans="2:16" x14ac:dyDescent="0.2">
      <c r="B24" s="39">
        <v>2014</v>
      </c>
      <c r="C24" s="51">
        <v>272</v>
      </c>
      <c r="D24" s="51">
        <v>300</v>
      </c>
      <c r="E24" s="51">
        <v>481</v>
      </c>
      <c r="F24" s="51"/>
      <c r="G24" s="51">
        <v>1</v>
      </c>
      <c r="H24" s="51">
        <v>10</v>
      </c>
      <c r="I24" s="51"/>
      <c r="J24" s="51"/>
      <c r="K24" s="51">
        <f t="shared" si="0"/>
        <v>1064</v>
      </c>
      <c r="L24" s="59"/>
      <c r="M24" s="59"/>
      <c r="N24" s="52"/>
      <c r="O24" s="52"/>
      <c r="P24" s="52"/>
    </row>
    <row r="25" spans="2:16" x14ac:dyDescent="0.2">
      <c r="B25" s="39">
        <v>2015</v>
      </c>
      <c r="C25" s="40">
        <v>273</v>
      </c>
      <c r="D25" s="40">
        <v>294</v>
      </c>
      <c r="E25" s="40">
        <f t="shared" ref="C25:E36" si="1">E24</f>
        <v>481</v>
      </c>
      <c r="F25" s="40"/>
      <c r="G25" s="40">
        <f t="shared" ref="G25:H36" si="2">G24</f>
        <v>1</v>
      </c>
      <c r="H25" s="40">
        <v>10</v>
      </c>
      <c r="I25" s="41"/>
      <c r="J25" s="41"/>
      <c r="K25" s="41">
        <f t="shared" si="0"/>
        <v>1059</v>
      </c>
      <c r="L25" s="59"/>
      <c r="M25" s="59"/>
      <c r="N25" s="61"/>
      <c r="O25" s="61"/>
      <c r="P25" s="61"/>
    </row>
    <row r="26" spans="2:16" x14ac:dyDescent="0.2">
      <c r="B26" s="39">
        <v>2016</v>
      </c>
      <c r="C26" s="40">
        <v>262</v>
      </c>
      <c r="D26" s="40">
        <f t="shared" si="1"/>
        <v>294</v>
      </c>
      <c r="E26" s="40">
        <f t="shared" si="1"/>
        <v>481</v>
      </c>
      <c r="F26" s="40"/>
      <c r="G26" s="40">
        <f t="shared" si="2"/>
        <v>1</v>
      </c>
      <c r="H26" s="40">
        <v>9</v>
      </c>
      <c r="I26" s="41"/>
      <c r="J26" s="41"/>
      <c r="K26" s="41">
        <f t="shared" si="0"/>
        <v>1047</v>
      </c>
      <c r="L26" s="59"/>
      <c r="M26" s="59"/>
      <c r="N26" s="61"/>
      <c r="O26" s="61"/>
      <c r="P26" s="61"/>
    </row>
    <row r="27" spans="2:16" x14ac:dyDescent="0.2">
      <c r="B27" s="39">
        <v>2017</v>
      </c>
      <c r="C27" s="40">
        <f t="shared" si="1"/>
        <v>262</v>
      </c>
      <c r="D27" s="40">
        <f t="shared" si="1"/>
        <v>294</v>
      </c>
      <c r="E27" s="40">
        <f t="shared" si="1"/>
        <v>481</v>
      </c>
      <c r="F27" s="40"/>
      <c r="G27" s="40">
        <f t="shared" si="2"/>
        <v>1</v>
      </c>
      <c r="H27" s="40">
        <f t="shared" si="2"/>
        <v>9</v>
      </c>
      <c r="I27" s="40"/>
      <c r="J27" s="40"/>
      <c r="K27" s="41">
        <f t="shared" si="0"/>
        <v>1047</v>
      </c>
      <c r="N27" s="39"/>
      <c r="O27" s="39"/>
      <c r="P27" s="39"/>
    </row>
    <row r="28" spans="2:16" x14ac:dyDescent="0.2">
      <c r="B28" s="39">
        <v>2018</v>
      </c>
      <c r="C28" s="40">
        <f t="shared" si="1"/>
        <v>262</v>
      </c>
      <c r="D28" s="40">
        <f t="shared" si="1"/>
        <v>294</v>
      </c>
      <c r="E28" s="40">
        <f t="shared" si="1"/>
        <v>481</v>
      </c>
      <c r="F28" s="40"/>
      <c r="G28" s="40">
        <f t="shared" si="2"/>
        <v>1</v>
      </c>
      <c r="H28" s="40">
        <f t="shared" si="2"/>
        <v>9</v>
      </c>
      <c r="I28" s="40"/>
      <c r="J28" s="40"/>
      <c r="K28" s="41">
        <f t="shared" si="0"/>
        <v>1047</v>
      </c>
      <c r="N28" s="39"/>
      <c r="O28" s="39"/>
      <c r="P28" s="39"/>
    </row>
    <row r="29" spans="2:16" x14ac:dyDescent="0.2">
      <c r="B29" s="39">
        <v>2019</v>
      </c>
      <c r="C29" s="40">
        <f t="shared" si="1"/>
        <v>262</v>
      </c>
      <c r="D29" s="40">
        <f t="shared" si="1"/>
        <v>294</v>
      </c>
      <c r="E29" s="40">
        <f t="shared" si="1"/>
        <v>481</v>
      </c>
      <c r="F29" s="40"/>
      <c r="G29" s="40">
        <f t="shared" si="2"/>
        <v>1</v>
      </c>
      <c r="H29" s="40">
        <f t="shared" si="2"/>
        <v>9</v>
      </c>
      <c r="I29" s="40"/>
      <c r="J29" s="40"/>
      <c r="K29" s="41">
        <f t="shared" si="0"/>
        <v>1047</v>
      </c>
      <c r="N29" s="39"/>
      <c r="O29" s="39"/>
      <c r="P29" s="39"/>
    </row>
    <row r="30" spans="2:16" x14ac:dyDescent="0.2">
      <c r="B30" s="39">
        <v>2020</v>
      </c>
      <c r="C30" s="40">
        <f t="shared" si="1"/>
        <v>262</v>
      </c>
      <c r="D30" s="40">
        <f t="shared" si="1"/>
        <v>294</v>
      </c>
      <c r="E30" s="40">
        <f t="shared" si="1"/>
        <v>481</v>
      </c>
      <c r="F30" s="40"/>
      <c r="G30" s="40">
        <f t="shared" si="2"/>
        <v>1</v>
      </c>
      <c r="H30" s="40">
        <f t="shared" si="2"/>
        <v>9</v>
      </c>
      <c r="I30" s="40"/>
      <c r="J30" s="40"/>
      <c r="K30" s="41">
        <f t="shared" si="0"/>
        <v>1047</v>
      </c>
      <c r="N30" s="39"/>
      <c r="O30" s="39"/>
      <c r="P30" s="39"/>
    </row>
    <row r="31" spans="2:16" x14ac:dyDescent="0.2">
      <c r="B31" s="39">
        <v>2021</v>
      </c>
      <c r="C31" s="40">
        <f t="shared" si="1"/>
        <v>262</v>
      </c>
      <c r="D31" s="40">
        <f t="shared" si="1"/>
        <v>294</v>
      </c>
      <c r="E31" s="40">
        <f t="shared" si="1"/>
        <v>481</v>
      </c>
      <c r="F31" s="40"/>
      <c r="G31" s="40">
        <f t="shared" si="2"/>
        <v>1</v>
      </c>
      <c r="H31" s="40">
        <f t="shared" si="2"/>
        <v>9</v>
      </c>
      <c r="I31" s="40"/>
      <c r="J31" s="40"/>
      <c r="K31" s="41">
        <f t="shared" si="0"/>
        <v>1047</v>
      </c>
      <c r="N31" s="39"/>
      <c r="O31" s="39"/>
      <c r="P31" s="39"/>
    </row>
    <row r="32" spans="2:16" x14ac:dyDescent="0.2">
      <c r="B32" s="39">
        <v>2022</v>
      </c>
      <c r="C32" s="40">
        <f t="shared" si="1"/>
        <v>262</v>
      </c>
      <c r="D32" s="40">
        <f t="shared" si="1"/>
        <v>294</v>
      </c>
      <c r="E32" s="40">
        <f t="shared" si="1"/>
        <v>481</v>
      </c>
      <c r="F32" s="40"/>
      <c r="G32" s="40">
        <f t="shared" si="2"/>
        <v>1</v>
      </c>
      <c r="H32" s="40">
        <f t="shared" si="2"/>
        <v>9</v>
      </c>
      <c r="I32" s="40"/>
      <c r="J32" s="40"/>
      <c r="K32" s="41">
        <f t="shared" si="0"/>
        <v>1047</v>
      </c>
      <c r="N32" s="39"/>
      <c r="O32" s="39"/>
      <c r="P32" s="39"/>
    </row>
    <row r="33" spans="2:16" x14ac:dyDescent="0.2">
      <c r="B33" s="39">
        <v>2023</v>
      </c>
      <c r="C33" s="40">
        <f t="shared" si="1"/>
        <v>262</v>
      </c>
      <c r="D33" s="40">
        <f t="shared" si="1"/>
        <v>294</v>
      </c>
      <c r="E33" s="40">
        <f t="shared" si="1"/>
        <v>481</v>
      </c>
      <c r="F33" s="40"/>
      <c r="G33" s="40">
        <f t="shared" si="2"/>
        <v>1</v>
      </c>
      <c r="H33" s="40">
        <f t="shared" si="2"/>
        <v>9</v>
      </c>
      <c r="I33" s="40"/>
      <c r="J33" s="40"/>
      <c r="K33" s="41">
        <f t="shared" ref="K33:K38" si="3">SUM(C33:I33)</f>
        <v>1047</v>
      </c>
      <c r="N33" s="39"/>
      <c r="O33" s="39"/>
      <c r="P33" s="39"/>
    </row>
    <row r="34" spans="2:16" x14ac:dyDescent="0.2">
      <c r="B34" s="39">
        <v>2024</v>
      </c>
      <c r="C34" s="40">
        <f t="shared" si="1"/>
        <v>262</v>
      </c>
      <c r="D34" s="40">
        <f t="shared" si="1"/>
        <v>294</v>
      </c>
      <c r="E34" s="40">
        <f t="shared" si="1"/>
        <v>481</v>
      </c>
      <c r="F34" s="40"/>
      <c r="G34" s="40">
        <f t="shared" si="2"/>
        <v>1</v>
      </c>
      <c r="H34" s="40">
        <f t="shared" si="2"/>
        <v>9</v>
      </c>
      <c r="I34" s="40"/>
      <c r="J34" s="40"/>
      <c r="K34" s="41">
        <f t="shared" si="3"/>
        <v>1047</v>
      </c>
      <c r="N34" s="39"/>
      <c r="O34" s="39"/>
      <c r="P34" s="39"/>
    </row>
    <row r="35" spans="2:16" s="42" customFormat="1" x14ac:dyDescent="0.2">
      <c r="B35" s="39">
        <v>2025</v>
      </c>
      <c r="C35" s="40">
        <f t="shared" si="1"/>
        <v>262</v>
      </c>
      <c r="D35" s="40">
        <f t="shared" si="1"/>
        <v>294</v>
      </c>
      <c r="E35" s="40">
        <f t="shared" si="1"/>
        <v>481</v>
      </c>
      <c r="F35" s="40"/>
      <c r="G35" s="40">
        <f t="shared" si="2"/>
        <v>1</v>
      </c>
      <c r="H35" s="40">
        <f t="shared" si="2"/>
        <v>9</v>
      </c>
      <c r="I35" s="40"/>
      <c r="J35" s="40"/>
      <c r="K35" s="41">
        <f t="shared" si="3"/>
        <v>1047</v>
      </c>
      <c r="L35" s="32"/>
      <c r="M35" s="32"/>
      <c r="N35" s="39"/>
      <c r="O35" s="39"/>
      <c r="P35" s="39"/>
    </row>
    <row r="36" spans="2:16" x14ac:dyDescent="0.2">
      <c r="B36" s="39">
        <v>2026</v>
      </c>
      <c r="C36" s="40">
        <f t="shared" si="1"/>
        <v>262</v>
      </c>
      <c r="D36" s="40">
        <f t="shared" si="1"/>
        <v>294</v>
      </c>
      <c r="E36" s="40">
        <f t="shared" si="1"/>
        <v>481</v>
      </c>
      <c r="F36" s="40"/>
      <c r="G36" s="40">
        <f t="shared" si="2"/>
        <v>1</v>
      </c>
      <c r="H36" s="40">
        <f t="shared" si="2"/>
        <v>9</v>
      </c>
      <c r="I36" s="40"/>
      <c r="J36" s="40"/>
      <c r="K36" s="41">
        <f t="shared" si="3"/>
        <v>1047</v>
      </c>
      <c r="N36" s="39"/>
      <c r="O36" s="39"/>
      <c r="P36" s="39"/>
    </row>
    <row r="37" spans="2:16" x14ac:dyDescent="0.2">
      <c r="B37" s="39">
        <v>2027</v>
      </c>
      <c r="C37" s="40">
        <f t="shared" ref="C37:E37" si="4">C36</f>
        <v>262</v>
      </c>
      <c r="D37" s="40">
        <f t="shared" si="4"/>
        <v>294</v>
      </c>
      <c r="E37" s="40">
        <f t="shared" si="4"/>
        <v>481</v>
      </c>
      <c r="F37" s="40"/>
      <c r="G37" s="40">
        <f t="shared" ref="G37:H37" si="5">G36</f>
        <v>1</v>
      </c>
      <c r="H37" s="40">
        <f t="shared" si="5"/>
        <v>9</v>
      </c>
      <c r="I37" s="40"/>
      <c r="J37" s="40"/>
      <c r="K37" s="41">
        <f t="shared" si="3"/>
        <v>1047</v>
      </c>
      <c r="N37" s="39"/>
      <c r="O37" s="39"/>
      <c r="P37" s="39"/>
    </row>
    <row r="38" spans="2:16" x14ac:dyDescent="0.2">
      <c r="B38" s="39">
        <v>2028</v>
      </c>
      <c r="C38" s="40">
        <f t="shared" ref="C38:E38" si="6">C37</f>
        <v>262</v>
      </c>
      <c r="D38" s="40">
        <f t="shared" si="6"/>
        <v>294</v>
      </c>
      <c r="E38" s="40">
        <f t="shared" si="6"/>
        <v>481</v>
      </c>
      <c r="F38" s="40"/>
      <c r="G38" s="40">
        <f t="shared" ref="G38:H38" si="7">G37</f>
        <v>1</v>
      </c>
      <c r="H38" s="40">
        <f t="shared" si="7"/>
        <v>9</v>
      </c>
      <c r="I38" s="40"/>
      <c r="J38" s="40"/>
      <c r="K38" s="41">
        <f t="shared" si="3"/>
        <v>1047</v>
      </c>
      <c r="N38" s="39"/>
      <c r="O38" s="39"/>
      <c r="P38" s="39"/>
    </row>
  </sheetData>
  <customSheetViews>
    <customSheetView guid="{C3E70234-FA18-40E7-B25F-218A5F7D2EA2}" scale="75" showGridLines="0" fitToPage="1">
      <pane xSplit="2" ySplit="9" topLeftCell="C10" activePane="bottomRight" state="frozen"/>
      <selection pane="bottomRight" activeCell="B10" sqref="B10"/>
      <pageMargins left="0.75" right="0.75" top="1" bottom="1" header="0.5" footer="0.5"/>
      <pageSetup scale="84" orientation="landscape" r:id="rId1"/>
      <headerFooter alignWithMargins="0">
        <oddFooter>&amp;R&amp;A</oddFooter>
      </headerFooter>
    </customSheetView>
    <customSheetView guid="{DC437496-B10F-474B-8F6E-F19B4DA7C026}" scale="75" showPageBreaks="1" showGridLines="0" fitToPage="1" printArea="1">
      <pane xSplit="2" ySplit="9" topLeftCell="C10" activePane="bottomRight" state="frozen"/>
      <selection pane="bottomRight" activeCell="B10" sqref="B10"/>
      <pageMargins left="0.75" right="0.75" top="1" bottom="1" header="0.5" footer="0.5"/>
      <pageSetup scale="84" orientation="landscape" r:id="rId2"/>
      <headerFooter alignWithMargins="0">
        <oddFooter>&amp;R&amp;A</oddFooter>
      </headerFooter>
    </customSheetView>
    <customSheetView guid="{2C54E754-4594-47E3-AFE9-B28C28B63E5C}" scale="75" showGridLines="0" fitToPage="1">
      <pane xSplit="2" ySplit="9" topLeftCell="C10" activePane="bottomRight" state="frozen"/>
      <selection pane="bottomRight" activeCell="N44" sqref="N44"/>
      <pageMargins left="0.75" right="0.75" top="1" bottom="1" header="0.5" footer="0.5"/>
      <pageSetup scale="85" orientation="landscape" r:id="rId3"/>
      <headerFooter alignWithMargins="0">
        <oddFooter>&amp;R&amp;A</oddFooter>
      </headerFooter>
    </customSheetView>
    <customSheetView guid="{64245E33-E577-4C25-9B98-21C112E84FF6}" scale="75" showPageBreaks="1" showGridLines="0" fitToPage="1" printArea="1">
      <pane xSplit="2" ySplit="9" topLeftCell="C10" activePane="bottomRight" state="frozen"/>
      <selection pane="bottomRight" activeCell="N44" sqref="N44"/>
      <pageMargins left="0.75" right="0.75" top="1" bottom="1" header="0.5" footer="0.5"/>
      <pageSetup scale="85" orientation="landscape" r:id="rId4"/>
      <headerFooter alignWithMargins="0">
        <oddFooter>&amp;R&amp;A</oddFooter>
      </headerFooter>
    </customSheetView>
  </customSheetViews>
  <mergeCells count="7">
    <mergeCell ref="N8:P8"/>
    <mergeCell ref="B1:P1"/>
    <mergeCell ref="B2:P2"/>
    <mergeCell ref="B3:K3"/>
    <mergeCell ref="B4:K4"/>
    <mergeCell ref="B5:K5"/>
    <mergeCell ref="N5:P5"/>
  </mergeCells>
  <printOptions horizontalCentered="1" gridLinesSet="0"/>
  <pageMargins left="0.25" right="0.25" top="0.75" bottom="0.75" header="0.5" footer="0.5"/>
  <pageSetup scale="93" orientation="landscape" r:id="rId5"/>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5"/>
  <sheetViews>
    <sheetView tabSelected="1" workbookViewId="0">
      <selection activeCell="H14" sqref="H14"/>
    </sheetView>
  </sheetViews>
  <sheetFormatPr defaultRowHeight="11.25" x14ac:dyDescent="0.2"/>
  <cols>
    <col min="4" max="13" width="13.5" customWidth="1"/>
  </cols>
  <sheetData>
    <row r="1" spans="1:13" ht="15.75" x14ac:dyDescent="0.25">
      <c r="A1" s="105" t="s">
        <v>71</v>
      </c>
      <c r="B1" s="105"/>
      <c r="C1" s="105"/>
      <c r="D1" s="105"/>
      <c r="E1" s="105"/>
      <c r="F1" s="105"/>
      <c r="G1" s="105"/>
      <c r="H1" s="105"/>
      <c r="I1" s="105"/>
      <c r="J1" s="105"/>
      <c r="K1" s="105"/>
      <c r="L1" s="105"/>
      <c r="M1" s="105"/>
    </row>
    <row r="2" spans="1:13" ht="12.75" x14ac:dyDescent="0.2">
      <c r="A2" s="106" t="str">
        <f>'FormsList&amp;FilerInfo'!B2</f>
        <v>City of Burbank, Burbank Water and Power</v>
      </c>
      <c r="B2" s="107"/>
      <c r="C2" s="107"/>
      <c r="D2" s="107"/>
      <c r="E2" s="107"/>
      <c r="F2" s="107"/>
      <c r="G2" s="107"/>
      <c r="H2" s="107"/>
      <c r="I2" s="107"/>
      <c r="J2" s="107"/>
      <c r="K2" s="107"/>
      <c r="L2" s="107"/>
      <c r="M2" s="107"/>
    </row>
    <row r="4" spans="1:13" ht="12.75" x14ac:dyDescent="0.2">
      <c r="A4" s="46" t="s">
        <v>64</v>
      </c>
      <c r="B4" s="47"/>
      <c r="C4" s="47"/>
      <c r="D4" s="47"/>
      <c r="E4" s="47"/>
      <c r="F4" s="47"/>
      <c r="G4" s="47"/>
      <c r="H4" s="47"/>
      <c r="I4" s="47"/>
      <c r="J4" s="47"/>
      <c r="K4" s="47"/>
      <c r="L4" s="47"/>
      <c r="M4" s="48"/>
    </row>
    <row r="5" spans="1:13" x14ac:dyDescent="0.2">
      <c r="A5" s="2"/>
      <c r="B5" s="2"/>
      <c r="C5" s="2"/>
      <c r="D5" s="108" t="s">
        <v>12</v>
      </c>
      <c r="E5" s="109"/>
      <c r="F5" s="108" t="s">
        <v>13</v>
      </c>
      <c r="G5" s="109"/>
      <c r="H5" s="110" t="s">
        <v>105</v>
      </c>
      <c r="I5" s="109"/>
      <c r="J5" s="108" t="s">
        <v>15</v>
      </c>
      <c r="K5" s="109"/>
      <c r="L5" s="108" t="s">
        <v>65</v>
      </c>
      <c r="M5" s="109"/>
    </row>
    <row r="6" spans="1:13" ht="22.5" x14ac:dyDescent="0.2">
      <c r="A6" s="1" t="s">
        <v>66</v>
      </c>
      <c r="B6" s="1" t="s">
        <v>67</v>
      </c>
      <c r="C6" s="1" t="s">
        <v>68</v>
      </c>
      <c r="D6" s="50" t="s">
        <v>80</v>
      </c>
      <c r="E6" s="50" t="s">
        <v>79</v>
      </c>
      <c r="F6" s="50" t="s">
        <v>80</v>
      </c>
      <c r="G6" s="50" t="s">
        <v>79</v>
      </c>
      <c r="H6" s="50" t="s">
        <v>80</v>
      </c>
      <c r="I6" s="50" t="s">
        <v>79</v>
      </c>
      <c r="J6" s="50" t="s">
        <v>80</v>
      </c>
      <c r="K6" s="50" t="s">
        <v>79</v>
      </c>
      <c r="L6" s="50" t="s">
        <v>80</v>
      </c>
      <c r="M6" s="50" t="s">
        <v>79</v>
      </c>
    </row>
    <row r="7" spans="1:13" x14ac:dyDescent="0.2">
      <c r="A7" s="53"/>
      <c r="B7" s="53">
        <v>2013</v>
      </c>
      <c r="C7" s="53">
        <v>1</v>
      </c>
      <c r="D7" s="53">
        <v>7</v>
      </c>
      <c r="E7" s="53">
        <v>27.43</v>
      </c>
      <c r="F7" s="53">
        <v>1</v>
      </c>
      <c r="G7" s="53">
        <v>25.78</v>
      </c>
      <c r="H7" s="53"/>
      <c r="I7" s="53"/>
      <c r="J7" s="53"/>
      <c r="K7" s="53"/>
      <c r="L7" s="53"/>
      <c r="M7" s="53"/>
    </row>
    <row r="8" spans="1:13" x14ac:dyDescent="0.2">
      <c r="A8" s="53"/>
      <c r="B8" s="53">
        <v>2013</v>
      </c>
      <c r="C8" s="53">
        <v>2</v>
      </c>
      <c r="D8" s="53">
        <v>5</v>
      </c>
      <c r="E8" s="53">
        <v>26.3</v>
      </c>
      <c r="F8" s="53"/>
      <c r="G8" s="53"/>
      <c r="H8" s="53"/>
      <c r="I8" s="53"/>
      <c r="J8" s="53"/>
      <c r="K8" s="53"/>
      <c r="L8" s="53"/>
      <c r="M8" s="53"/>
    </row>
    <row r="9" spans="1:13" x14ac:dyDescent="0.2">
      <c r="A9" s="53"/>
      <c r="B9" s="53">
        <v>2013</v>
      </c>
      <c r="C9" s="53">
        <v>3</v>
      </c>
      <c r="D9" s="53">
        <v>2</v>
      </c>
      <c r="E9" s="53">
        <v>10.62</v>
      </c>
      <c r="F9" s="53"/>
      <c r="G9" s="53"/>
      <c r="H9" s="53"/>
      <c r="I9" s="53"/>
      <c r="J9" s="53"/>
      <c r="K9" s="53"/>
      <c r="L9" s="53"/>
      <c r="M9" s="53"/>
    </row>
    <row r="10" spans="1:13" x14ac:dyDescent="0.2">
      <c r="A10" s="53"/>
      <c r="B10" s="53">
        <v>2013</v>
      </c>
      <c r="C10" s="53">
        <v>4</v>
      </c>
      <c r="D10" s="53">
        <v>7</v>
      </c>
      <c r="E10" s="53">
        <v>27.13</v>
      </c>
      <c r="F10" s="53"/>
      <c r="G10" s="53"/>
      <c r="H10" s="53"/>
      <c r="I10" s="53"/>
      <c r="J10" s="53"/>
      <c r="K10" s="53"/>
      <c r="L10" s="53"/>
      <c r="M10" s="53"/>
    </row>
    <row r="11" spans="1:13" x14ac:dyDescent="0.2">
      <c r="A11" s="53"/>
      <c r="B11" s="53">
        <v>2013</v>
      </c>
      <c r="C11" s="53">
        <v>5</v>
      </c>
      <c r="D11" s="53">
        <v>1</v>
      </c>
      <c r="E11" s="53">
        <v>4.8499999999999996</v>
      </c>
      <c r="F11" s="53"/>
      <c r="G11" s="53"/>
      <c r="H11" s="53"/>
      <c r="I11" s="53"/>
      <c r="J11" s="53"/>
      <c r="K11" s="53"/>
      <c r="L11" s="53"/>
      <c r="M11" s="53"/>
    </row>
    <row r="12" spans="1:13" x14ac:dyDescent="0.2">
      <c r="A12" s="53"/>
      <c r="B12" s="53">
        <v>2013</v>
      </c>
      <c r="C12" s="53">
        <v>6</v>
      </c>
      <c r="D12" s="53">
        <v>1</v>
      </c>
      <c r="E12" s="53">
        <v>9.25</v>
      </c>
      <c r="F12" s="53">
        <v>1</v>
      </c>
      <c r="G12" s="53">
        <v>11.26</v>
      </c>
      <c r="H12" s="53"/>
      <c r="I12" s="53"/>
      <c r="J12" s="53"/>
      <c r="K12" s="53"/>
      <c r="L12" s="53"/>
      <c r="M12" s="53"/>
    </row>
    <row r="13" spans="1:13" x14ac:dyDescent="0.2">
      <c r="A13" s="53"/>
      <c r="B13" s="53">
        <v>2013</v>
      </c>
      <c r="C13" s="53">
        <v>7</v>
      </c>
      <c r="D13" s="53">
        <v>3</v>
      </c>
      <c r="E13" s="53">
        <v>13.21</v>
      </c>
      <c r="F13" s="53"/>
      <c r="G13" s="53"/>
      <c r="H13" s="53"/>
      <c r="I13" s="53"/>
      <c r="J13" s="53"/>
      <c r="K13" s="53"/>
      <c r="L13" s="53"/>
      <c r="M13" s="53"/>
    </row>
    <row r="14" spans="1:13" x14ac:dyDescent="0.2">
      <c r="A14" s="53"/>
      <c r="B14" s="53">
        <v>2013</v>
      </c>
      <c r="C14" s="53">
        <v>8</v>
      </c>
      <c r="D14" s="53">
        <v>2</v>
      </c>
      <c r="E14" s="53">
        <v>12.92</v>
      </c>
      <c r="F14" s="53"/>
      <c r="G14" s="53"/>
      <c r="H14" s="53"/>
      <c r="I14" s="53"/>
      <c r="J14" s="53"/>
      <c r="K14" s="53"/>
      <c r="L14" s="53"/>
      <c r="M14" s="53"/>
    </row>
    <row r="15" spans="1:13" x14ac:dyDescent="0.2">
      <c r="A15" s="53"/>
      <c r="B15" s="53">
        <v>2013</v>
      </c>
      <c r="C15" s="53">
        <v>9</v>
      </c>
      <c r="D15" s="53">
        <v>0</v>
      </c>
      <c r="E15" s="53">
        <v>0</v>
      </c>
      <c r="F15" s="53"/>
      <c r="G15" s="53"/>
      <c r="H15" s="53"/>
      <c r="I15" s="53"/>
      <c r="J15" s="53"/>
      <c r="K15" s="53"/>
      <c r="L15" s="53"/>
      <c r="M15" s="53"/>
    </row>
    <row r="16" spans="1:13" x14ac:dyDescent="0.2">
      <c r="A16" s="53"/>
      <c r="B16" s="53">
        <v>2013</v>
      </c>
      <c r="C16" s="53">
        <v>10</v>
      </c>
      <c r="D16" s="53">
        <v>4</v>
      </c>
      <c r="E16" s="53">
        <v>26.1</v>
      </c>
      <c r="F16" s="53"/>
      <c r="G16" s="53"/>
      <c r="H16" s="53"/>
      <c r="I16" s="53"/>
      <c r="J16" s="53"/>
      <c r="K16" s="53"/>
      <c r="L16" s="53"/>
      <c r="M16" s="53"/>
    </row>
    <row r="17" spans="1:13" x14ac:dyDescent="0.2">
      <c r="A17" s="53"/>
      <c r="B17" s="53">
        <v>2013</v>
      </c>
      <c r="C17" s="53">
        <v>11</v>
      </c>
      <c r="D17" s="53">
        <v>2</v>
      </c>
      <c r="E17" s="53">
        <v>7.43</v>
      </c>
      <c r="F17" s="53"/>
      <c r="G17" s="53"/>
      <c r="H17" s="53"/>
      <c r="I17" s="53"/>
      <c r="J17" s="53"/>
      <c r="K17" s="53"/>
      <c r="L17" s="53"/>
      <c r="M17" s="53"/>
    </row>
    <row r="18" spans="1:13" x14ac:dyDescent="0.2">
      <c r="A18" s="53"/>
      <c r="B18" s="53">
        <v>2013</v>
      </c>
      <c r="C18" s="53">
        <v>12</v>
      </c>
      <c r="D18" s="53">
        <v>4</v>
      </c>
      <c r="E18" s="53">
        <v>15.43</v>
      </c>
      <c r="F18" s="53"/>
      <c r="G18" s="53"/>
      <c r="H18" s="53"/>
      <c r="I18" s="53"/>
      <c r="J18" s="53"/>
      <c r="K18" s="53"/>
      <c r="L18" s="53"/>
      <c r="M18" s="53"/>
    </row>
    <row r="19" spans="1:13" x14ac:dyDescent="0.2">
      <c r="A19" s="53"/>
      <c r="B19" s="53">
        <v>2014</v>
      </c>
      <c r="C19" s="53">
        <v>1</v>
      </c>
      <c r="D19" s="53">
        <v>6</v>
      </c>
      <c r="E19" s="53">
        <v>21.46</v>
      </c>
      <c r="F19" s="53"/>
      <c r="G19" s="53"/>
      <c r="H19" s="53"/>
      <c r="I19" s="53"/>
      <c r="J19" s="53"/>
      <c r="K19" s="53"/>
      <c r="L19" s="53"/>
      <c r="M19" s="53"/>
    </row>
    <row r="20" spans="1:13" x14ac:dyDescent="0.2">
      <c r="A20" s="53"/>
      <c r="B20" s="53">
        <v>2014</v>
      </c>
      <c r="C20" s="53">
        <v>2</v>
      </c>
      <c r="D20" s="53">
        <v>3</v>
      </c>
      <c r="E20" s="53">
        <v>15.52</v>
      </c>
      <c r="F20" s="53"/>
      <c r="G20" s="53"/>
      <c r="H20" s="53"/>
      <c r="I20" s="53"/>
      <c r="J20" s="53"/>
      <c r="K20" s="53"/>
      <c r="L20" s="53"/>
      <c r="M20" s="53"/>
    </row>
    <row r="21" spans="1:13" x14ac:dyDescent="0.2">
      <c r="A21" s="53"/>
      <c r="B21" s="53">
        <v>2014</v>
      </c>
      <c r="C21" s="53">
        <v>3</v>
      </c>
      <c r="D21" s="53">
        <v>10</v>
      </c>
      <c r="E21" s="53">
        <v>56.92</v>
      </c>
      <c r="F21" s="53"/>
      <c r="G21" s="53"/>
      <c r="H21" s="53"/>
      <c r="I21" s="53"/>
      <c r="J21" s="53"/>
      <c r="K21" s="53"/>
      <c r="L21" s="53"/>
      <c r="M21" s="53"/>
    </row>
    <row r="22" spans="1:13" x14ac:dyDescent="0.2">
      <c r="A22" s="53"/>
      <c r="B22" s="53">
        <v>2014</v>
      </c>
      <c r="C22" s="53">
        <v>4</v>
      </c>
      <c r="D22" s="53">
        <v>3</v>
      </c>
      <c r="E22" s="53">
        <v>16.649999999999999</v>
      </c>
      <c r="F22" s="53"/>
      <c r="G22" s="53"/>
      <c r="H22" s="53"/>
      <c r="I22" s="53"/>
      <c r="J22" s="53"/>
      <c r="K22" s="53"/>
      <c r="L22" s="53"/>
      <c r="M22" s="53"/>
    </row>
    <row r="23" spans="1:13" x14ac:dyDescent="0.2">
      <c r="A23" s="53"/>
      <c r="B23" s="53">
        <v>2014</v>
      </c>
      <c r="C23" s="53">
        <v>5</v>
      </c>
      <c r="D23" s="53">
        <v>6</v>
      </c>
      <c r="E23" s="53">
        <v>16.829999999999998</v>
      </c>
      <c r="F23" s="53">
        <v>1</v>
      </c>
      <c r="G23" s="53">
        <v>20.6</v>
      </c>
      <c r="H23" s="53"/>
      <c r="I23" s="53"/>
      <c r="J23" s="53"/>
      <c r="K23" s="53"/>
      <c r="L23" s="53"/>
      <c r="M23" s="53"/>
    </row>
    <row r="24" spans="1:13" x14ac:dyDescent="0.2">
      <c r="A24" s="53"/>
      <c r="B24" s="53">
        <v>2014</v>
      </c>
      <c r="C24" s="53">
        <v>6</v>
      </c>
      <c r="D24" s="53">
        <v>3</v>
      </c>
      <c r="E24" s="53">
        <v>12</v>
      </c>
      <c r="F24" s="53"/>
      <c r="G24" s="53"/>
      <c r="H24" s="53"/>
      <c r="I24" s="53"/>
      <c r="J24" s="53"/>
      <c r="K24" s="53"/>
      <c r="L24" s="53"/>
      <c r="M24" s="53"/>
    </row>
    <row r="25" spans="1:13" x14ac:dyDescent="0.2">
      <c r="A25" s="53"/>
      <c r="B25" s="53">
        <v>2014</v>
      </c>
      <c r="C25" s="53">
        <v>7</v>
      </c>
      <c r="D25" s="53">
        <v>7</v>
      </c>
      <c r="E25" s="53">
        <v>27.14</v>
      </c>
      <c r="F25" s="53"/>
      <c r="G25" s="53"/>
      <c r="H25" s="53"/>
      <c r="I25" s="53"/>
      <c r="J25" s="53"/>
      <c r="K25" s="53"/>
      <c r="L25" s="53"/>
      <c r="M25" s="53"/>
    </row>
    <row r="26" spans="1:13" x14ac:dyDescent="0.2">
      <c r="A26" s="53"/>
      <c r="B26" s="53">
        <v>2014</v>
      </c>
      <c r="C26" s="53">
        <v>8</v>
      </c>
      <c r="D26" s="53">
        <v>1</v>
      </c>
      <c r="E26" s="53">
        <v>5.18</v>
      </c>
      <c r="F26" s="53"/>
      <c r="G26" s="53"/>
      <c r="H26" s="53"/>
      <c r="I26" s="53"/>
      <c r="J26" s="53"/>
      <c r="K26" s="53"/>
      <c r="L26" s="53"/>
      <c r="M26" s="53"/>
    </row>
    <row r="27" spans="1:13" x14ac:dyDescent="0.2">
      <c r="A27" s="53"/>
      <c r="B27" s="53">
        <v>2014</v>
      </c>
      <c r="C27" s="53">
        <v>9</v>
      </c>
      <c r="D27" s="53">
        <v>5</v>
      </c>
      <c r="E27" s="53">
        <v>23.34</v>
      </c>
      <c r="F27" s="53">
        <v>1</v>
      </c>
      <c r="G27" s="76">
        <v>26.59</v>
      </c>
      <c r="H27" s="53"/>
      <c r="I27" s="53"/>
      <c r="J27" s="53"/>
      <c r="K27" s="53"/>
      <c r="L27" s="53"/>
      <c r="M27" s="53"/>
    </row>
    <row r="28" spans="1:13" x14ac:dyDescent="0.2">
      <c r="A28" s="53"/>
      <c r="B28" s="53">
        <v>2014</v>
      </c>
      <c r="C28" s="53">
        <v>10</v>
      </c>
      <c r="D28" s="53">
        <v>4</v>
      </c>
      <c r="E28" s="53">
        <v>24.75</v>
      </c>
      <c r="F28" s="53"/>
      <c r="G28" s="76"/>
      <c r="H28" s="53"/>
      <c r="I28" s="53"/>
      <c r="J28" s="53"/>
      <c r="K28" s="53"/>
      <c r="L28" s="53"/>
      <c r="M28" s="53"/>
    </row>
    <row r="29" spans="1:13" x14ac:dyDescent="0.2">
      <c r="A29" s="53"/>
      <c r="B29" s="53">
        <v>2014</v>
      </c>
      <c r="C29" s="53">
        <v>11</v>
      </c>
      <c r="D29" s="53">
        <v>5</v>
      </c>
      <c r="E29" s="53">
        <v>28.7</v>
      </c>
      <c r="F29" s="53"/>
      <c r="G29" s="76"/>
      <c r="H29" s="53"/>
      <c r="I29" s="53"/>
      <c r="J29" s="53"/>
      <c r="K29" s="53"/>
      <c r="L29" s="53"/>
      <c r="M29" s="53"/>
    </row>
    <row r="30" spans="1:13" x14ac:dyDescent="0.2">
      <c r="A30" s="53"/>
      <c r="B30" s="53">
        <v>2014</v>
      </c>
      <c r="C30" s="53">
        <v>12</v>
      </c>
      <c r="D30" s="53">
        <v>6</v>
      </c>
      <c r="E30" s="53">
        <v>20.55</v>
      </c>
      <c r="F30" s="53"/>
      <c r="G30" s="76"/>
      <c r="H30" s="53"/>
      <c r="I30" s="53"/>
      <c r="J30" s="53"/>
      <c r="K30" s="53"/>
      <c r="L30" s="53"/>
      <c r="M30" s="53"/>
    </row>
    <row r="31" spans="1:13" x14ac:dyDescent="0.2">
      <c r="A31" s="1"/>
      <c r="B31" s="1">
        <v>2015</v>
      </c>
      <c r="C31" s="1">
        <v>1</v>
      </c>
      <c r="D31" s="1">
        <v>7</v>
      </c>
      <c r="E31" s="77">
        <v>21.507999999999999</v>
      </c>
      <c r="F31" s="1"/>
      <c r="G31" s="77"/>
      <c r="H31" s="1"/>
      <c r="I31" s="1"/>
      <c r="J31" s="1"/>
      <c r="K31" s="1"/>
      <c r="L31" s="1"/>
      <c r="M31" s="1"/>
    </row>
    <row r="32" spans="1:13" x14ac:dyDescent="0.2">
      <c r="A32" s="1"/>
      <c r="B32" s="1">
        <v>2015</v>
      </c>
      <c r="C32" s="1">
        <v>2</v>
      </c>
      <c r="D32" s="1">
        <v>15</v>
      </c>
      <c r="E32" s="77">
        <v>65.800999999999988</v>
      </c>
      <c r="F32" s="1"/>
      <c r="G32" s="77"/>
      <c r="H32" s="1"/>
      <c r="I32" s="1"/>
      <c r="J32" s="1"/>
      <c r="K32" s="1"/>
      <c r="L32" s="1"/>
      <c r="M32" s="1"/>
    </row>
    <row r="33" spans="1:13" x14ac:dyDescent="0.2">
      <c r="A33" s="1"/>
      <c r="B33" s="1">
        <v>2015</v>
      </c>
      <c r="C33" s="1">
        <v>3</v>
      </c>
      <c r="D33" s="1">
        <v>7</v>
      </c>
      <c r="E33" s="77">
        <v>35.954000000000001</v>
      </c>
      <c r="F33" s="1"/>
      <c r="G33" s="77"/>
      <c r="H33" s="1"/>
      <c r="I33" s="1"/>
      <c r="J33" s="1"/>
      <c r="K33" s="1"/>
      <c r="L33" s="1"/>
      <c r="M33" s="1"/>
    </row>
    <row r="34" spans="1:13" x14ac:dyDescent="0.2">
      <c r="A34" s="1"/>
      <c r="B34" s="1">
        <v>2015</v>
      </c>
      <c r="C34" s="1">
        <v>4</v>
      </c>
      <c r="D34" s="1">
        <v>12</v>
      </c>
      <c r="E34" s="77">
        <v>50.241000000000007</v>
      </c>
      <c r="F34" s="1">
        <v>3</v>
      </c>
      <c r="G34" s="77">
        <v>53.940000000000005</v>
      </c>
      <c r="H34" s="1"/>
      <c r="I34" s="1"/>
      <c r="J34" s="1"/>
      <c r="K34" s="1"/>
      <c r="L34" s="1"/>
      <c r="M34" s="1"/>
    </row>
    <row r="35" spans="1:13" x14ac:dyDescent="0.2">
      <c r="A35" s="1"/>
      <c r="B35" s="1">
        <v>2015</v>
      </c>
      <c r="C35" s="1">
        <v>5</v>
      </c>
      <c r="D35" s="1">
        <v>6</v>
      </c>
      <c r="E35" s="77">
        <v>27.347000000000001</v>
      </c>
      <c r="F35" s="1"/>
      <c r="G35" s="77"/>
      <c r="H35" s="1"/>
      <c r="I35" s="1"/>
      <c r="J35" s="1"/>
      <c r="K35" s="1"/>
      <c r="L35" s="1"/>
      <c r="M35" s="1"/>
    </row>
    <row r="36" spans="1:13" x14ac:dyDescent="0.2">
      <c r="A36" s="1"/>
      <c r="B36" s="1">
        <v>2015</v>
      </c>
      <c r="C36" s="1">
        <v>6</v>
      </c>
      <c r="D36" s="1">
        <v>11</v>
      </c>
      <c r="E36" s="77">
        <v>42.425000000000004</v>
      </c>
      <c r="F36" s="1"/>
      <c r="G36" s="77"/>
      <c r="H36" s="1"/>
      <c r="I36" s="1"/>
      <c r="J36" s="1"/>
      <c r="K36" s="1"/>
      <c r="L36" s="1"/>
      <c r="M36" s="1"/>
    </row>
    <row r="37" spans="1:13" x14ac:dyDescent="0.2">
      <c r="A37" s="1"/>
      <c r="B37" s="1">
        <v>2015</v>
      </c>
      <c r="C37" s="1">
        <v>7</v>
      </c>
      <c r="D37" s="1">
        <v>10</v>
      </c>
      <c r="E37" s="77">
        <v>35.911999999999999</v>
      </c>
      <c r="F37" s="1"/>
      <c r="G37" s="77"/>
      <c r="H37" s="1"/>
      <c r="I37" s="1"/>
      <c r="J37" s="1"/>
      <c r="K37" s="1"/>
      <c r="L37" s="1"/>
      <c r="M37" s="1"/>
    </row>
    <row r="38" spans="1:13" x14ac:dyDescent="0.2">
      <c r="A38" s="1"/>
      <c r="B38" s="1">
        <v>2015</v>
      </c>
      <c r="C38" s="1">
        <v>8</v>
      </c>
      <c r="D38" s="1">
        <v>11</v>
      </c>
      <c r="E38" s="77">
        <v>60.405999999999999</v>
      </c>
      <c r="F38" s="1"/>
      <c r="G38" s="77"/>
      <c r="H38" s="1"/>
      <c r="I38" s="1"/>
      <c r="J38" s="1"/>
      <c r="K38" s="1"/>
      <c r="L38" s="1"/>
      <c r="M38" s="1"/>
    </row>
    <row r="39" spans="1:13" x14ac:dyDescent="0.2">
      <c r="A39" s="1"/>
      <c r="B39" s="1">
        <v>2015</v>
      </c>
      <c r="C39" s="1">
        <v>9</v>
      </c>
      <c r="D39" s="1">
        <v>15</v>
      </c>
      <c r="E39" s="77">
        <v>72.31</v>
      </c>
      <c r="F39" s="1"/>
      <c r="G39" s="77"/>
      <c r="H39" s="1"/>
      <c r="I39" s="1"/>
      <c r="J39" s="1"/>
      <c r="K39" s="1"/>
      <c r="L39" s="1"/>
      <c r="M39" s="1"/>
    </row>
    <row r="40" spans="1:13" x14ac:dyDescent="0.2">
      <c r="A40" s="1"/>
      <c r="B40" s="1">
        <v>2015</v>
      </c>
      <c r="C40" s="1">
        <v>10</v>
      </c>
      <c r="D40" s="1">
        <v>15</v>
      </c>
      <c r="E40" s="77">
        <v>75.364999999999981</v>
      </c>
      <c r="F40" s="1"/>
      <c r="G40" s="77"/>
      <c r="H40" s="1"/>
      <c r="I40" s="1"/>
      <c r="J40" s="1"/>
      <c r="K40" s="1"/>
      <c r="L40" s="1"/>
      <c r="M40" s="1"/>
    </row>
    <row r="41" spans="1:13" x14ac:dyDescent="0.2">
      <c r="A41" s="1"/>
      <c r="B41" s="1">
        <v>2015</v>
      </c>
      <c r="C41" s="1">
        <v>11</v>
      </c>
      <c r="D41" s="1">
        <v>20</v>
      </c>
      <c r="E41" s="77">
        <v>82.166999999999987</v>
      </c>
      <c r="F41" s="1"/>
      <c r="G41" s="77"/>
      <c r="H41" s="1"/>
      <c r="I41" s="1"/>
      <c r="J41" s="1"/>
      <c r="K41" s="1"/>
      <c r="L41" s="1"/>
      <c r="M41" s="1"/>
    </row>
    <row r="42" spans="1:13" x14ac:dyDescent="0.2">
      <c r="A42" s="1"/>
      <c r="B42" s="1">
        <v>2015</v>
      </c>
      <c r="C42" s="1">
        <v>12</v>
      </c>
      <c r="D42" s="1">
        <v>16</v>
      </c>
      <c r="E42" s="77">
        <v>92.977000000000018</v>
      </c>
      <c r="F42" s="1"/>
      <c r="G42" s="77"/>
      <c r="H42" s="1"/>
      <c r="I42" s="1"/>
      <c r="J42" s="1"/>
      <c r="K42" s="1"/>
      <c r="L42" s="1"/>
      <c r="M42" s="1"/>
    </row>
    <row r="43" spans="1:13" x14ac:dyDescent="0.2">
      <c r="A43" s="54"/>
      <c r="B43" s="54">
        <v>2016</v>
      </c>
      <c r="C43" s="54">
        <v>1</v>
      </c>
      <c r="D43" s="54">
        <v>25</v>
      </c>
      <c r="E43" s="78">
        <v>114.48</v>
      </c>
      <c r="F43" s="54">
        <v>1</v>
      </c>
      <c r="G43" s="78">
        <v>13.769</v>
      </c>
      <c r="H43" s="54"/>
      <c r="I43" s="54"/>
      <c r="J43" s="54"/>
      <c r="K43" s="54"/>
      <c r="L43" s="54"/>
      <c r="M43" s="54"/>
    </row>
    <row r="44" spans="1:13" x14ac:dyDescent="0.2">
      <c r="A44" s="54"/>
      <c r="B44" s="54">
        <v>2016</v>
      </c>
      <c r="C44" s="54">
        <v>2</v>
      </c>
      <c r="D44" s="54">
        <v>20</v>
      </c>
      <c r="E44" s="78">
        <v>90.943000000000012</v>
      </c>
      <c r="F44" s="54"/>
      <c r="G44" s="78"/>
      <c r="H44" s="54"/>
      <c r="I44" s="54"/>
      <c r="J44" s="54"/>
      <c r="K44" s="54"/>
      <c r="L44" s="54"/>
      <c r="M44" s="54"/>
    </row>
    <row r="45" spans="1:13" x14ac:dyDescent="0.2">
      <c r="A45" s="54"/>
      <c r="B45" s="54">
        <v>2016</v>
      </c>
      <c r="C45" s="54">
        <v>3</v>
      </c>
      <c r="D45" s="54">
        <v>12</v>
      </c>
      <c r="E45" s="78">
        <v>92.533000000000001</v>
      </c>
      <c r="F45" s="54"/>
      <c r="G45" s="78"/>
      <c r="H45" s="54"/>
      <c r="I45" s="54"/>
      <c r="J45" s="54"/>
      <c r="K45" s="54"/>
      <c r="L45" s="54"/>
      <c r="M45" s="54"/>
    </row>
    <row r="46" spans="1:13" x14ac:dyDescent="0.2">
      <c r="A46" s="54"/>
      <c r="B46" s="54">
        <v>2016</v>
      </c>
      <c r="C46" s="54">
        <v>4</v>
      </c>
      <c r="D46" s="54">
        <v>4</v>
      </c>
      <c r="E46" s="78">
        <v>17.946999999999999</v>
      </c>
      <c r="F46" s="54"/>
      <c r="G46" s="78"/>
      <c r="H46" s="54"/>
      <c r="I46" s="54"/>
      <c r="J46" s="54"/>
      <c r="K46" s="54"/>
      <c r="L46" s="54"/>
      <c r="M46" s="54"/>
    </row>
    <row r="47" spans="1:13" x14ac:dyDescent="0.2">
      <c r="A47" s="54"/>
      <c r="B47" s="54">
        <v>2016</v>
      </c>
      <c r="C47" s="54">
        <v>5</v>
      </c>
      <c r="D47" s="54">
        <v>15</v>
      </c>
      <c r="E47" s="78">
        <v>81.784999999999997</v>
      </c>
      <c r="F47" s="54">
        <v>1</v>
      </c>
      <c r="G47" s="78">
        <v>61.375</v>
      </c>
      <c r="H47" s="54"/>
      <c r="I47" s="54"/>
      <c r="J47" s="54"/>
      <c r="K47" s="54"/>
      <c r="L47" s="54"/>
      <c r="M47" s="54"/>
    </row>
    <row r="48" spans="1:13" x14ac:dyDescent="0.2">
      <c r="A48" s="54"/>
      <c r="B48" s="54">
        <v>2016</v>
      </c>
      <c r="C48" s="54">
        <v>6</v>
      </c>
      <c r="D48" s="54">
        <v>6</v>
      </c>
      <c r="E48" s="78">
        <v>31.38</v>
      </c>
      <c r="F48" s="54">
        <v>1</v>
      </c>
      <c r="G48" s="78">
        <v>85.924999999999997</v>
      </c>
      <c r="H48" s="54"/>
      <c r="I48" s="54"/>
      <c r="J48" s="54"/>
      <c r="K48" s="54"/>
      <c r="L48" s="54"/>
      <c r="M48" s="54"/>
    </row>
    <row r="49" spans="1:13" x14ac:dyDescent="0.2">
      <c r="A49" s="54"/>
      <c r="B49" s="54">
        <v>2016</v>
      </c>
      <c r="C49" s="54">
        <v>7</v>
      </c>
      <c r="D49" s="54">
        <v>8</v>
      </c>
      <c r="E49" s="78">
        <v>48.47</v>
      </c>
      <c r="F49" s="54">
        <v>2</v>
      </c>
      <c r="G49" s="78">
        <v>155.86199999999999</v>
      </c>
      <c r="H49" s="54"/>
      <c r="I49" s="54"/>
      <c r="J49" s="54"/>
      <c r="K49" s="54"/>
      <c r="L49" s="54"/>
      <c r="M49" s="54"/>
    </row>
    <row r="50" spans="1:13" x14ac:dyDescent="0.2">
      <c r="A50" s="54"/>
      <c r="B50" s="54">
        <v>2016</v>
      </c>
      <c r="C50" s="54">
        <v>8</v>
      </c>
      <c r="D50" s="54">
        <v>12</v>
      </c>
      <c r="E50" s="78">
        <v>60.428000000000011</v>
      </c>
      <c r="F50" s="54">
        <v>2</v>
      </c>
      <c r="G50" s="78">
        <v>148.375</v>
      </c>
      <c r="H50" s="54"/>
      <c r="I50" s="54"/>
      <c r="J50" s="54"/>
      <c r="K50" s="54"/>
      <c r="L50" s="54"/>
      <c r="M50" s="54"/>
    </row>
    <row r="51" spans="1:13" x14ac:dyDescent="0.2">
      <c r="A51" s="54"/>
      <c r="B51" s="54">
        <v>2016</v>
      </c>
      <c r="C51" s="54">
        <v>9</v>
      </c>
      <c r="D51" s="54">
        <v>10</v>
      </c>
      <c r="E51" s="78">
        <v>48.809999999999988</v>
      </c>
      <c r="F51" s="54">
        <v>3</v>
      </c>
      <c r="G51" s="78">
        <v>234.39800000000002</v>
      </c>
      <c r="H51" s="54"/>
      <c r="I51" s="54"/>
      <c r="J51" s="54"/>
      <c r="K51" s="54"/>
      <c r="L51" s="54"/>
      <c r="M51" s="54"/>
    </row>
    <row r="52" spans="1:13" x14ac:dyDescent="0.2">
      <c r="A52" s="54"/>
      <c r="B52" s="54">
        <v>2016</v>
      </c>
      <c r="C52" s="54">
        <v>10</v>
      </c>
      <c r="D52" s="54">
        <v>10</v>
      </c>
      <c r="E52" s="78">
        <v>50.19</v>
      </c>
      <c r="F52" s="54"/>
      <c r="G52" s="78"/>
      <c r="H52" s="54"/>
      <c r="I52" s="54"/>
      <c r="J52" s="54"/>
      <c r="K52" s="54"/>
      <c r="L52" s="54"/>
      <c r="M52" s="54"/>
    </row>
    <row r="53" spans="1:13" x14ac:dyDescent="0.2">
      <c r="A53" s="54"/>
      <c r="B53" s="54">
        <v>2016</v>
      </c>
      <c r="C53" s="54">
        <v>11</v>
      </c>
      <c r="D53" s="54">
        <v>10</v>
      </c>
      <c r="E53" s="78">
        <v>42.93</v>
      </c>
      <c r="F53" s="54"/>
      <c r="G53" s="78"/>
      <c r="H53" s="54"/>
      <c r="I53" s="54"/>
      <c r="J53" s="54"/>
      <c r="K53" s="54"/>
      <c r="L53" s="54"/>
      <c r="M53" s="54"/>
    </row>
    <row r="54" spans="1:13" x14ac:dyDescent="0.2">
      <c r="A54" s="54"/>
      <c r="B54" s="54">
        <v>2016</v>
      </c>
      <c r="C54" s="54">
        <v>12</v>
      </c>
      <c r="D54" s="54">
        <v>12</v>
      </c>
      <c r="E54" s="78">
        <v>56.756</v>
      </c>
      <c r="F54" s="54"/>
      <c r="G54" s="78"/>
      <c r="H54" s="54"/>
      <c r="I54" s="54"/>
      <c r="J54" s="54"/>
      <c r="K54" s="54"/>
      <c r="L54" s="54"/>
      <c r="M54" s="54"/>
    </row>
    <row r="55" spans="1:13" x14ac:dyDescent="0.2">
      <c r="A55" s="45" t="s">
        <v>69</v>
      </c>
      <c r="B55" s="45"/>
      <c r="C55" s="45"/>
      <c r="D55" s="45"/>
      <c r="E55" s="45"/>
      <c r="F55" s="45"/>
      <c r="G55" s="45"/>
      <c r="H55" s="45"/>
      <c r="I55" s="45"/>
      <c r="J55" s="45"/>
      <c r="K55" s="45"/>
      <c r="L55" s="45"/>
      <c r="M55" s="45"/>
    </row>
  </sheetData>
  <customSheetViews>
    <customSheetView guid="{DC437496-B10F-474B-8F6E-F19B4DA7C026}">
      <selection activeCell="S7" sqref="S7"/>
      <pageMargins left="0.7" right="0.7" top="0.75" bottom="0.75" header="0.3" footer="0.3"/>
    </customSheetView>
    <customSheetView guid="{2C54E754-4594-47E3-AFE9-B28C28B63E5C}" fitToPage="1">
      <selection activeCell="E24" sqref="E24"/>
      <pageMargins left="0.7" right="0.7" top="0.75" bottom="0.75" header="0.3" footer="0.3"/>
      <pageSetup scale="95" orientation="landscape" r:id="rId1"/>
    </customSheetView>
    <customSheetView guid="{64245E33-E577-4C25-9B98-21C112E84FF6}" showPageBreaks="1" fitToPage="1" printArea="1">
      <selection activeCell="E24" sqref="E24"/>
      <pageMargins left="0.7" right="0.7" top="0.75" bottom="0.75" header="0.3" footer="0.3"/>
      <pageSetup scale="95" orientation="landscape" r:id="rId2"/>
    </customSheetView>
  </customSheetViews>
  <mergeCells count="7">
    <mergeCell ref="A1:M1"/>
    <mergeCell ref="A2:M2"/>
    <mergeCell ref="D5:E5"/>
    <mergeCell ref="F5:G5"/>
    <mergeCell ref="H5:I5"/>
    <mergeCell ref="J5:K5"/>
    <mergeCell ref="L5:M5"/>
  </mergeCells>
  <printOptions horizontalCentered="1"/>
  <pageMargins left="0.25" right="0.25" top="0.5" bottom="0.5" header="0.5" footer="0.5"/>
  <pageSetup scale="93" orientation="landscape" r:id="rId3"/>
  <headerFooter>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City of Burbank, Burbank Water and Power</Received_x0020_From>
    <Docket_x0020_Number xmlns="8eef3743-c7b3-4cbe-8837-b6e805be353c">17-IEPR-03</Docket_x0020_Number>
    <TaxCatchAll xmlns="8eef3743-c7b3-4cbe-8837-b6e805be353c">
      <Value>87</Value>
      <Value>18</Value>
      <Value>6</Value>
      <Value>3</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Public Agency</TermName>
          <TermId xmlns="http://schemas.microsoft.com/office/infopath/2007/PartnerControls">5e9efa52-72c2-4b4c-ad77-d864509888ed</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http://efilingspinternal/_layouts/DocIdRedir.aspx?ID=Z5JXHV6S7NA6-3-107821</Url>
      <Description>Z5JXHV6S7NA6-3-107821</Description>
    </_dlc_DocIdUrl>
    <_dlc_DocId xmlns="8eef3743-c7b3-4cbe-8837-b6e805be353c">Z5JXHV6S7NA6-3-107821</_dlc_Doc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52D6B79A-526F-48F0-AD78-1FFBB0E7C01B}"/>
</file>

<file path=customXml/itemProps2.xml><?xml version="1.0" encoding="utf-8"?>
<ds:datastoreItem xmlns:ds="http://schemas.openxmlformats.org/officeDocument/2006/customXml" ds:itemID="{5245FAD4-6827-4ACF-A79B-7598826F90AD}"/>
</file>

<file path=customXml/itemProps3.xml><?xml version="1.0" encoding="utf-8"?>
<ds:datastoreItem xmlns:ds="http://schemas.openxmlformats.org/officeDocument/2006/customXml" ds:itemID="{FF1E2331-BE0E-4C0C-94FE-37351BE14CB8}"/>
</file>

<file path=customXml/itemProps4.xml><?xml version="1.0" encoding="utf-8"?>
<ds:datastoreItem xmlns:ds="http://schemas.openxmlformats.org/officeDocument/2006/customXml" ds:itemID="{FC7DB293-DBA1-405D-BF93-B35B52E0A293}"/>
</file>

<file path=customXml/itemProps5.xml><?xml version="1.0" encoding="utf-8"?>
<ds:datastoreItem xmlns:ds="http://schemas.openxmlformats.org/officeDocument/2006/customXml" ds:itemID="{1BF2B302-F194-487F-988E-5448BC2BAA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cover</vt:lpstr>
      <vt:lpstr>FormsList&amp;FilerInfo</vt:lpstr>
      <vt:lpstr>Form 1.1a</vt:lpstr>
      <vt:lpstr>Form 1.8</vt:lpstr>
      <vt:lpstr>CoName</vt:lpstr>
      <vt:lpstr>filedate</vt:lpstr>
      <vt:lpstr>cover!Print_Area</vt:lpstr>
      <vt:lpstr>'Form 1.1a'!Print_Area</vt:lpstr>
      <vt:lpstr>'FormsList&amp;FilerInfo'!Print_Area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IEPR Demand Forms - City of Burbank (1.1a and 1.8</dc:title>
  <dc:creator>Garcia, Cary@Energy</dc:creator>
  <cp:lastModifiedBy>Mao, Allison</cp:lastModifiedBy>
  <cp:lastPrinted>2016-11-23T21:49:40Z</cp:lastPrinted>
  <dcterms:created xsi:type="dcterms:W3CDTF">2004-04-26T18:12:37Z</dcterms:created>
  <dcterms:modified xsi:type="dcterms:W3CDTF">2017-02-13T23:45:14Z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bbc1d7f9-48d6-4b14-ad65-58545687b43f</vt:lpwstr>
  </property>
  <property fmtid="{D5CDD505-2E9C-101B-9397-08002B2CF9AE}" pid="4" name="_dlc_DocIdUrl">
    <vt:lpwstr>http://efilingsppublic/_layouts/DocIdRedir.aspx?ID=Z5JXHV6S7NA6-3-70971, Z5JXHV6S7NA6-3-70971</vt:lpwstr>
  </property>
  <property fmtid="{D5CDD505-2E9C-101B-9397-08002B2CF9AE}" pid="5" name="_CopySource">
    <vt:lpwstr>http://efilingspinternal/PendingDocuments/17-IEPR-03/20170213T154821_2017_IEPR_Demand_Forms__City_of_Burbank_11a_and_18.xlsx</vt:lpwstr>
  </property>
  <property fmtid="{D5CDD505-2E9C-101B-9397-08002B2CF9AE}" pid="6" name="Submission Type">
    <vt:lpwstr>6;#Document|6786e4f6-aafd-416d-a977-1b2d5f456edf</vt:lpwstr>
  </property>
  <property fmtid="{D5CDD505-2E9C-101B-9397-08002B2CF9AE}" pid="7" name="Submitter Role">
    <vt:lpwstr>18;#Public Agency|5e9efa52-72c2-4b4c-ad77-d864509888ed</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3;#Document|f3c81208-9d0f-49cc-afc5-e227f36ec0e7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