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0" windowHeight="12180" tabRatio="638"/>
  </bookViews>
  <sheets>
    <sheet name="Total Jobs Created" sheetId="8" r:id="rId1"/>
    <sheet name="Total Biz Impacted" sheetId="9" r:id="rId2"/>
    <sheet name="Total Biz Created" sheetId="10" r:id="rId3"/>
  </sheets>
  <definedNames>
    <definedName name="_ftn2" localSheetId="0">'Total Jobs Created'!$I$15</definedName>
    <definedName name="_ftnref1" localSheetId="0">'Total Jobs Created'!#REF!</definedName>
    <definedName name="_ftnref2" localSheetId="0">'Total Jobs Created'!#REF!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8" l="1"/>
  <c r="H21" i="8" l="1"/>
  <c r="K21" i="8" s="1"/>
  <c r="I21" i="8"/>
  <c r="L21" i="8" s="1"/>
  <c r="J21" i="8"/>
  <c r="M21" i="8" s="1"/>
  <c r="F40" i="8"/>
  <c r="H40" i="8" s="1"/>
  <c r="K40" i="8" s="1"/>
  <c r="J40" i="8" l="1"/>
  <c r="M40" i="8" s="1"/>
  <c r="I40" i="8"/>
  <c r="L40" i="8" s="1"/>
  <c r="J19" i="8"/>
  <c r="M19" i="8" s="1"/>
  <c r="I19" i="8"/>
  <c r="L19" i="8" s="1"/>
  <c r="H19" i="8"/>
  <c r="K19" i="8" s="1"/>
  <c r="J18" i="8"/>
  <c r="J46" i="8"/>
  <c r="I17" i="8"/>
  <c r="I18" i="8"/>
  <c r="I46" i="8"/>
  <c r="H46" i="8"/>
  <c r="H18" i="8"/>
  <c r="H38" i="8"/>
  <c r="F15" i="8"/>
  <c r="J15" i="8" s="1"/>
  <c r="F16" i="8"/>
  <c r="I16" i="8" s="1"/>
  <c r="J17" i="8"/>
  <c r="I20" i="8"/>
  <c r="H23" i="8"/>
  <c r="I24" i="8"/>
  <c r="J25" i="8"/>
  <c r="J26" i="8"/>
  <c r="H27" i="8"/>
  <c r="I28" i="8"/>
  <c r="I29" i="8"/>
  <c r="F30" i="8"/>
  <c r="J30" i="8" s="1"/>
  <c r="H31" i="8"/>
  <c r="F32" i="8"/>
  <c r="I32" i="8" s="1"/>
  <c r="F33" i="8"/>
  <c r="I33" i="8" s="1"/>
  <c r="J34" i="8"/>
  <c r="F35" i="8"/>
  <c r="H35" i="8" s="1"/>
  <c r="F36" i="8"/>
  <c r="I36" i="8" s="1"/>
  <c r="J37" i="8"/>
  <c r="J38" i="8"/>
  <c r="F39" i="8"/>
  <c r="H39" i="8" s="1"/>
  <c r="F41" i="8"/>
  <c r="H41" i="8" s="1"/>
  <c r="F42" i="8"/>
  <c r="J42" i="8" s="1"/>
  <c r="F43" i="8"/>
  <c r="H43" i="8" s="1"/>
  <c r="F44" i="8"/>
  <c r="I44" i="8" s="1"/>
  <c r="F45" i="8"/>
  <c r="I45" i="8" s="1"/>
  <c r="F14" i="8"/>
  <c r="J14" i="8" s="1"/>
  <c r="I26" i="8" l="1"/>
  <c r="H14" i="8"/>
  <c r="I14" i="8"/>
  <c r="H37" i="8"/>
  <c r="H25" i="8"/>
  <c r="I37" i="8"/>
  <c r="I25" i="8"/>
  <c r="J45" i="8"/>
  <c r="H45" i="8"/>
  <c r="H33" i="8"/>
  <c r="I30" i="8"/>
  <c r="J41" i="8"/>
  <c r="H29" i="8"/>
  <c r="I41" i="8"/>
  <c r="J29" i="8"/>
  <c r="H30" i="8"/>
  <c r="I42" i="8"/>
  <c r="J33" i="8"/>
  <c r="J16" i="8"/>
  <c r="I39" i="8"/>
  <c r="I34" i="8"/>
  <c r="I23" i="8"/>
  <c r="H42" i="8"/>
  <c r="H34" i="8"/>
  <c r="H26" i="8"/>
  <c r="I43" i="8"/>
  <c r="I38" i="8"/>
  <c r="I27" i="8"/>
  <c r="I31" i="8"/>
  <c r="I35" i="8"/>
  <c r="H15" i="8"/>
  <c r="I15" i="8"/>
  <c r="J44" i="8"/>
  <c r="J36" i="8"/>
  <c r="J32" i="8"/>
  <c r="J28" i="8"/>
  <c r="J24" i="8"/>
  <c r="J20" i="8"/>
  <c r="H44" i="8"/>
  <c r="H36" i="8"/>
  <c r="H32" i="8"/>
  <c r="H28" i="8"/>
  <c r="H24" i="8"/>
  <c r="H20" i="8"/>
  <c r="J43" i="8"/>
  <c r="J39" i="8"/>
  <c r="J35" i="8"/>
  <c r="J31" i="8"/>
  <c r="J27" i="8"/>
  <c r="J23" i="8"/>
  <c r="H16" i="8"/>
  <c r="H17" i="8"/>
  <c r="K17" i="8" s="1"/>
  <c r="M17" i="8"/>
  <c r="L17" i="8"/>
  <c r="F18" i="10" l="1"/>
  <c r="D29" i="9"/>
  <c r="F15" i="9"/>
  <c r="F21" i="9" s="1"/>
  <c r="M16" i="8"/>
  <c r="L16" i="8"/>
  <c r="K16" i="8"/>
  <c r="G46" i="8"/>
  <c r="K15" i="8"/>
  <c r="L15" i="8"/>
  <c r="K18" i="8"/>
  <c r="L18" i="8"/>
  <c r="M18" i="8"/>
  <c r="K20" i="8"/>
  <c r="L20" i="8"/>
  <c r="M20" i="8"/>
  <c r="K23" i="8"/>
  <c r="L23" i="8"/>
  <c r="M23" i="8"/>
  <c r="K24" i="8"/>
  <c r="L24" i="8"/>
  <c r="M24" i="8"/>
  <c r="K25" i="8"/>
  <c r="L25" i="8"/>
  <c r="M25" i="8"/>
  <c r="K26" i="8"/>
  <c r="L26" i="8"/>
  <c r="M26" i="8"/>
  <c r="K27" i="8"/>
  <c r="L27" i="8"/>
  <c r="M27" i="8"/>
  <c r="K28" i="8"/>
  <c r="L28" i="8"/>
  <c r="M28" i="8"/>
  <c r="K29" i="8"/>
  <c r="L29" i="8"/>
  <c r="M29" i="8"/>
  <c r="K30" i="8"/>
  <c r="L30" i="8"/>
  <c r="M30" i="8"/>
  <c r="K31" i="8"/>
  <c r="L31" i="8"/>
  <c r="M31" i="8"/>
  <c r="K32" i="8"/>
  <c r="L32" i="8"/>
  <c r="M32" i="8"/>
  <c r="K33" i="8"/>
  <c r="L33" i="8"/>
  <c r="M33" i="8"/>
  <c r="K34" i="8"/>
  <c r="L34" i="8"/>
  <c r="M34" i="8"/>
  <c r="K35" i="8"/>
  <c r="L35" i="8"/>
  <c r="M35" i="8"/>
  <c r="K36" i="8"/>
  <c r="L36" i="8"/>
  <c r="M36" i="8"/>
  <c r="K37" i="8"/>
  <c r="L37" i="8"/>
  <c r="M37" i="8"/>
  <c r="K38" i="8"/>
  <c r="L38" i="8"/>
  <c r="M38" i="8"/>
  <c r="K39" i="8"/>
  <c r="L39" i="8"/>
  <c r="M39" i="8"/>
  <c r="K41" i="8"/>
  <c r="L41" i="8"/>
  <c r="M41" i="8"/>
  <c r="K42" i="8"/>
  <c r="L42" i="8"/>
  <c r="M42" i="8"/>
  <c r="K43" i="8"/>
  <c r="L43" i="8"/>
  <c r="M43" i="8"/>
  <c r="K44" i="8"/>
  <c r="L44" i="8"/>
  <c r="M44" i="8"/>
  <c r="K45" i="8"/>
  <c r="L45" i="8"/>
  <c r="M45" i="8"/>
  <c r="M14" i="8"/>
  <c r="L14" i="8"/>
  <c r="K14" i="8"/>
  <c r="F23" i="9" l="1"/>
  <c r="C29" i="9"/>
  <c r="F20" i="9"/>
  <c r="F24" i="9"/>
  <c r="B29" i="9" s="1"/>
  <c r="F22" i="9"/>
  <c r="K46" i="8"/>
  <c r="L46" i="8"/>
  <c r="M15" i="8"/>
  <c r="M46" i="8" s="1"/>
  <c r="E4" i="8" l="1"/>
  <c r="C24" i="10"/>
  <c r="F4" i="8"/>
  <c r="D24" i="10"/>
  <c r="D4" i="8"/>
  <c r="B24" i="10"/>
</calcChain>
</file>

<file path=xl/sharedStrings.xml><?xml version="1.0" encoding="utf-8"?>
<sst xmlns="http://schemas.openxmlformats.org/spreadsheetml/2006/main" count="195" uniqueCount="108">
  <si>
    <t>Low</t>
  </si>
  <si>
    <t>Medium</t>
  </si>
  <si>
    <t>High</t>
  </si>
  <si>
    <t>Lighting</t>
  </si>
  <si>
    <t>NR Indoor Lighting Sources</t>
  </si>
  <si>
    <t>NR Outdoor Light Sources</t>
  </si>
  <si>
    <t>NR Lighting Alterations</t>
  </si>
  <si>
    <t>NR Advanced Daylighting Design</t>
  </si>
  <si>
    <t>HVAC</t>
  </si>
  <si>
    <t>NR Proposals Based on ASHRAE 90.1-2016</t>
  </si>
  <si>
    <t>NR Cooling Tower Minimum Efficiency</t>
  </si>
  <si>
    <t>NR Economizer Fault Detection Diagnostics (FDD)</t>
  </si>
  <si>
    <t>RES</t>
  </si>
  <si>
    <t>Res Quality HVAC</t>
  </si>
  <si>
    <t>IAQ</t>
  </si>
  <si>
    <t>Res Indoor Air Quality (IAQ)</t>
  </si>
  <si>
    <t>NR Indoor Air Quality (IAQ)</t>
  </si>
  <si>
    <t>Demand Response</t>
  </si>
  <si>
    <t>Demand Response Language Clean-Up</t>
  </si>
  <si>
    <t>Water Heating</t>
  </si>
  <si>
    <t>Res Compact Hot Water Distribution Design</t>
  </si>
  <si>
    <t>Res Drain Water Heat Recovery</t>
  </si>
  <si>
    <t>Envelope</t>
  </si>
  <si>
    <t>Res High Performance Walls</t>
  </si>
  <si>
    <t>Res High Performance Attics</t>
  </si>
  <si>
    <t>Res Improved Fenestration Products</t>
  </si>
  <si>
    <t>Res Quality Insulation Installation (QII)</t>
  </si>
  <si>
    <t>Loading Dock Seals in Warehouses</t>
  </si>
  <si>
    <t>Process</t>
  </si>
  <si>
    <t>Variable Exhaust Flow Control </t>
  </si>
  <si>
    <t>High Efficiency Fume Hoods</t>
  </si>
  <si>
    <t>Adibatic Condensers </t>
  </si>
  <si>
    <t>Sector</t>
  </si>
  <si>
    <t>Non-RES</t>
  </si>
  <si>
    <t>RES &amp; Non-RES</t>
  </si>
  <si>
    <t>Category</t>
  </si>
  <si>
    <t>CASE Measure</t>
  </si>
  <si>
    <t xml:space="preserve">Direct Jobs </t>
  </si>
  <si>
    <t>Total Jobs</t>
  </si>
  <si>
    <t>New Construction</t>
  </si>
  <si>
    <t>Purpose:</t>
  </si>
  <si>
    <t>Task:</t>
  </si>
  <si>
    <t>Contract:</t>
  </si>
  <si>
    <t>WA-9</t>
  </si>
  <si>
    <t xml:space="preserve">2019 CASE MEASURES ECONOMIC IMPACT </t>
  </si>
  <si>
    <t>Date:</t>
  </si>
  <si>
    <t>Statewide Electricity Savings (GWh/yr)*</t>
  </si>
  <si>
    <t>*Reported in 2019 CASE Measure Report</t>
  </si>
  <si>
    <t>Induced Jobs**</t>
  </si>
  <si>
    <t>**Multiplier for Induced Employment</t>
  </si>
  <si>
    <t>Unit: Job-years/GWh of Energy Savings</t>
  </si>
  <si>
    <t>Jobs Created and/or Eliminated by Proposed 2019 Standards</t>
  </si>
  <si>
    <t>Businesses Impacted by Proposed 2019 Standards</t>
  </si>
  <si>
    <t>Businesses Created and/or Eliminated by Proposed 2019 Standards</t>
  </si>
  <si>
    <t>Total</t>
  </si>
  <si>
    <t>Reported in CASE</t>
  </si>
  <si>
    <t xml:space="preserve">Source: </t>
  </si>
  <si>
    <t xml:space="preserve">BW Research Partnership, “Advanced Energy Jobs in California, Results of the 2016 California Advanced Energy Employment Survey.” AEE Institute, 2016.   </t>
  </si>
  <si>
    <t>Assume employment statistics and percentages are equivalent to business statistics and percentages.</t>
  </si>
  <si>
    <t>Energy Efficiency Businesses:</t>
  </si>
  <si>
    <t>Energy Efficiency % of Businesses:</t>
  </si>
  <si>
    <t>Advanced Energy Businesses:</t>
  </si>
  <si>
    <t>Total Advanced Energy Sector</t>
  </si>
  <si>
    <t>Energy Efficiency Sector</t>
  </si>
  <si>
    <t xml:space="preserve">Traditional HVAC </t>
  </si>
  <si>
    <t>Advanced HVAC</t>
  </si>
  <si>
    <t>Efficient Lighting</t>
  </si>
  <si>
    <t>Advanced Building Materials</t>
  </si>
  <si>
    <t>Percent</t>
  </si>
  <si>
    <t>Businesses Impacted</t>
  </si>
  <si>
    <t>Unit: Job-years defined by CASE</t>
  </si>
  <si>
    <t>Total Jobs Created and/or Eliminated</t>
  </si>
  <si>
    <t>Total Businesses Impacted</t>
  </si>
  <si>
    <t>For high scenario, assume that all businesses in the Advanced Energy sector will be impacted by the proposed 2019 Standards in some way.</t>
  </si>
  <si>
    <t>For medium scenario, assume that only the Energy Efficiency businesses, which is estimated to be 63% of the Advanced Energy sector, will be impacted by 2019 Standards in some way.</t>
  </si>
  <si>
    <t>For low scenario, assume that within the Energy Efficiency sector, which is estimated to have 27,090 businesses, only the following technology areas will be impacted by 2019 Standards in some way.</t>
  </si>
  <si>
    <t>Among the small business market sector that is likely to grow in business size, the weighted average firm size for businesses with less than 25 employees, from Figure 3, is 11.</t>
  </si>
  <si>
    <t>BW Research survey indicated that 74% of jobs pertained to businesses with 25 employees or fewer</t>
  </si>
  <si>
    <t>For high scenario, assume the business numbers are driven by the high scenario from the job numbers.</t>
  </si>
  <si>
    <t>For medium scenario, assume the business numbers are driven by the medium scenario from the job numbers.</t>
  </si>
  <si>
    <t>For low scenario, assume the business numbers are driven by the low scenario from the job numbers.</t>
  </si>
  <si>
    <t>Assume that 50% of jobs in small business will result in business creation, and none of the jobs in larger businesses will result in job creation.</t>
  </si>
  <si>
    <t>Thus, the fraction of jobs serving new businesses in the equation below is 74% x 50% = 37%.</t>
  </si>
  <si>
    <t>Jobs in small business resulting in new biz:</t>
  </si>
  <si>
    <t xml:space="preserve">Jobs serving new businesses: </t>
  </si>
  <si>
    <t>Jobs from small business &lt;25 employees:</t>
  </si>
  <si>
    <t>Weighted avg firm size for small business:</t>
  </si>
  <si>
    <t>Total Businesses Created</t>
  </si>
  <si>
    <t>Assumptions:</t>
  </si>
  <si>
    <t>NR Outdoor Lighting Controls - Occupant Sensing Controls in Restrooms</t>
  </si>
  <si>
    <t>NR Indoor Lighting Controls - Manual ON Time-Switch</t>
  </si>
  <si>
    <t>NR Indoor Lighting Controls - Occupant Sensing Controls in Restrooms</t>
  </si>
  <si>
    <t>Alterations &amp; Additions</t>
  </si>
  <si>
    <t>See Below for Submeasures</t>
  </si>
  <si>
    <t>Source:</t>
  </si>
  <si>
    <t>CASE Reports via www.title24stakeholders.com</t>
  </si>
  <si>
    <t>Remarks:</t>
  </si>
  <si>
    <t>The values for Statewide Electricity Savings (GWh/yr) were taken directly from the CASE reports - some were broken apart into New Construction, Alterations, and Additions, while others simply stated an overall value.</t>
  </si>
  <si>
    <t>These values were multiplied by the reports' cited range of 0.17 - 0.59 job years created per GWh of Energy Savings.</t>
  </si>
  <si>
    <t>Direct jobs here, are either directly called out in the CASE report, or have been calculated using increased hours of labor assumptions included in the reports.</t>
  </si>
  <si>
    <t>NR Outdoor Light Sources - General Hardscape</t>
  </si>
  <si>
    <t xml:space="preserve">ASHRAE 90.1 2016 - Fan System Power </t>
  </si>
  <si>
    <t>ASHRAE 90.1 2016 - Exhaust Air Heat Recovery</t>
  </si>
  <si>
    <t>ASHRAE 90.1 2016 - Equipment Efficiency</t>
  </si>
  <si>
    <t>ASHRAE 90.1 2016 - Waterside Economizers</t>
  </si>
  <si>
    <t>ASHRAE 90.1 2016 - Transfer Air for Exhaust Air Makeup</t>
  </si>
  <si>
    <t>ASHRAE 90.1 2016 - Demand Controlled Ventilation for Classrooms</t>
  </si>
  <si>
    <t>ASHRAE 90.1 2016 - Occupant Sensor Ventilation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</si>
</sst>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1"/>
      <color rgb="FFFFFFFF"/>
      <name val="Calibri"/>
      <family val="2"/>
    </font>
    <font>
      <sz val="11"/>
      <color rgb="FF000000"/>
      <name val="Calibri"/>
      <family val="2"/>
    </font>
    <font>
      <sz val="12"/>
      <color rgb="FF000000"/>
      <name val="Calibri"/>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rgb="FF005DAA"/>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3" fillId="0" borderId="0" xfId="0" applyFont="1"/>
    <xf numFmtId="0" fontId="0" fillId="0" borderId="0" xfId="0" applyAlignment="1">
      <alignment horizontal="center"/>
    </xf>
    <xf numFmtId="0" fontId="6" fillId="0" borderId="0" xfId="0" applyFont="1" applyBorder="1" applyAlignment="1">
      <alignment vertical="center"/>
    </xf>
    <xf numFmtId="0" fontId="5" fillId="0" borderId="0" xfId="0" applyFont="1" applyBorder="1" applyAlignment="1">
      <alignment horizontal="center" vertical="center"/>
    </xf>
    <xf numFmtId="14" fontId="2" fillId="0" borderId="0" xfId="0" applyNumberFormat="1" applyFont="1" applyAlignment="1">
      <alignment horizontal="left"/>
    </xf>
    <xf numFmtId="0" fontId="0" fillId="0" borderId="6" xfId="0" applyBorder="1"/>
    <xf numFmtId="0" fontId="0" fillId="0" borderId="0" xfId="0" applyBorder="1"/>
    <xf numFmtId="0" fontId="0" fillId="0" borderId="7" xfId="0" applyBorder="1"/>
    <xf numFmtId="0" fontId="3"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2" xfId="0" applyFont="1" applyBorder="1"/>
    <xf numFmtId="0" fontId="3" fillId="0" borderId="9" xfId="0" applyFont="1" applyBorder="1"/>
    <xf numFmtId="0" fontId="0" fillId="0" borderId="11" xfId="0" applyBorder="1"/>
    <xf numFmtId="0" fontId="0" fillId="0" borderId="12" xfId="0" applyBorder="1"/>
    <xf numFmtId="0" fontId="0" fillId="0" borderId="13" xfId="0" applyBorder="1"/>
    <xf numFmtId="0" fontId="4" fillId="3" borderId="1" xfId="0" applyFont="1" applyFill="1" applyBorder="1" applyAlignment="1">
      <alignment horizontal="center" vertical="center"/>
    </xf>
    <xf numFmtId="0" fontId="0" fillId="0" borderId="0" xfId="0" applyFont="1"/>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3" xfId="0" applyFont="1" applyBorder="1"/>
    <xf numFmtId="43" fontId="0" fillId="0" borderId="6" xfId="1" applyFont="1" applyBorder="1"/>
    <xf numFmtId="43" fontId="0" fillId="0" borderId="0" xfId="1" applyFont="1" applyBorder="1"/>
    <xf numFmtId="43" fontId="0" fillId="0" borderId="7" xfId="1" applyFont="1" applyBorder="1"/>
    <xf numFmtId="43" fontId="0" fillId="0" borderId="11" xfId="1" applyFont="1" applyBorder="1"/>
    <xf numFmtId="43" fontId="0" fillId="0" borderId="12" xfId="1" applyFont="1" applyBorder="1"/>
    <xf numFmtId="43" fontId="0" fillId="0" borderId="13" xfId="1" applyFont="1" applyBorder="1"/>
    <xf numFmtId="43" fontId="3" fillId="0" borderId="6" xfId="1" applyFont="1" applyBorder="1"/>
    <xf numFmtId="43" fontId="3" fillId="0" borderId="0" xfId="1" applyFont="1" applyBorder="1"/>
    <xf numFmtId="43" fontId="3" fillId="0" borderId="8" xfId="1" applyFont="1" applyBorder="1"/>
    <xf numFmtId="43" fontId="3" fillId="0" borderId="2" xfId="1" applyFont="1" applyBorder="1"/>
    <xf numFmtId="43" fontId="0" fillId="0" borderId="2" xfId="1" applyFont="1" applyBorder="1"/>
    <xf numFmtId="43" fontId="0" fillId="0" borderId="9" xfId="1" applyFont="1" applyBorder="1"/>
    <xf numFmtId="0" fontId="2" fillId="0" borderId="10" xfId="0" applyFont="1" applyBorder="1" applyAlignment="1">
      <alignment horizontal="center"/>
    </xf>
    <xf numFmtId="9" fontId="0" fillId="0" borderId="1" xfId="0" applyNumberFormat="1" applyBorder="1"/>
    <xf numFmtId="164" fontId="0" fillId="0" borderId="1" xfId="1" applyNumberFormat="1" applyFont="1" applyBorder="1"/>
    <xf numFmtId="9" fontId="0" fillId="0" borderId="1" xfId="2" applyFont="1" applyBorder="1"/>
    <xf numFmtId="9" fontId="0" fillId="0" borderId="10" xfId="2" applyFont="1" applyBorder="1"/>
    <xf numFmtId="164" fontId="0" fillId="0" borderId="10" xfId="1" applyNumberFormat="1" applyFont="1" applyBorder="1"/>
    <xf numFmtId="0" fontId="2" fillId="0" borderId="4" xfId="0" applyFont="1" applyBorder="1"/>
    <xf numFmtId="164" fontId="2" fillId="0" borderId="5" xfId="0" applyNumberFormat="1" applyFont="1" applyBorder="1"/>
    <xf numFmtId="164" fontId="2" fillId="0" borderId="1" xfId="1" applyNumberFormat="1" applyFont="1" applyBorder="1"/>
    <xf numFmtId="164" fontId="5" fillId="0" borderId="1" xfId="1" applyNumberFormat="1" applyFont="1" applyFill="1" applyBorder="1" applyAlignment="1">
      <alignment horizontal="center" vertical="center"/>
    </xf>
    <xf numFmtId="9" fontId="1" fillId="0" borderId="1" xfId="2" applyFont="1" applyBorder="1"/>
    <xf numFmtId="0" fontId="0" fillId="0" borderId="15" xfId="0" applyBorder="1"/>
    <xf numFmtId="0" fontId="0" fillId="0" borderId="16" xfId="0" applyBorder="1"/>
    <xf numFmtId="43" fontId="0" fillId="0" borderId="17" xfId="1" applyFont="1" applyBorder="1"/>
    <xf numFmtId="43" fontId="0" fillId="0" borderId="15" xfId="1" applyFont="1" applyBorder="1"/>
    <xf numFmtId="43" fontId="0" fillId="0" borderId="18" xfId="1" applyFont="1" applyBorder="1"/>
    <xf numFmtId="43" fontId="0" fillId="0" borderId="14" xfId="1" applyFont="1" applyBorder="1"/>
    <xf numFmtId="43" fontId="0" fillId="0" borderId="16" xfId="1" applyFont="1" applyBorder="1"/>
    <xf numFmtId="0" fontId="0" fillId="0" borderId="19" xfId="0" applyBorder="1"/>
    <xf numFmtId="43" fontId="0" fillId="0" borderId="20" xfId="1" applyFont="1" applyBorder="1"/>
    <xf numFmtId="0" fontId="0" fillId="0" borderId="21" xfId="0" applyBorder="1"/>
    <xf numFmtId="0" fontId="0" fillId="0" borderId="22" xfId="0" applyBorder="1"/>
    <xf numFmtId="0" fontId="0" fillId="0" borderId="18" xfId="0" applyBorder="1"/>
    <xf numFmtId="43" fontId="0" fillId="0" borderId="22" xfId="1" applyFont="1" applyBorder="1"/>
    <xf numFmtId="43" fontId="0" fillId="0" borderId="23" xfId="1" applyFont="1" applyBorder="1"/>
    <xf numFmtId="0" fontId="0" fillId="0" borderId="24" xfId="0" applyBorder="1"/>
    <xf numFmtId="43" fontId="0" fillId="0" borderId="25" xfId="1" applyFont="1" applyBorder="1"/>
    <xf numFmtId="0" fontId="3" fillId="0" borderId="21" xfId="0" applyFont="1" applyBorder="1"/>
    <xf numFmtId="0" fontId="3" fillId="0" borderId="22" xfId="0" applyFont="1" applyBorder="1"/>
    <xf numFmtId="0" fontId="3" fillId="0" borderId="18" xfId="0" applyFont="1" applyBorder="1"/>
    <xf numFmtId="43" fontId="0" fillId="0" borderId="6" xfId="1" applyFont="1" applyBorder="1" applyAlignment="1">
      <alignment horizontal="right"/>
    </xf>
    <xf numFmtId="43" fontId="0" fillId="0" borderId="8" xfId="1" applyFont="1" applyBorder="1" applyAlignment="1">
      <alignment horizontal="right"/>
    </xf>
    <xf numFmtId="43" fontId="0" fillId="0" borderId="0" xfId="0" applyNumberFormat="1"/>
    <xf numFmtId="14" fontId="0" fillId="0" borderId="0" xfId="0" applyNumberFormat="1" applyFont="1" applyAlignment="1">
      <alignment horizontal="left"/>
    </xf>
    <xf numFmtId="43" fontId="0" fillId="0" borderId="14" xfId="1" applyFont="1" applyBorder="1" applyAlignment="1">
      <alignment horizontal="right"/>
    </xf>
    <xf numFmtId="43" fontId="0" fillId="0" borderId="17" xfId="1" applyFont="1" applyBorder="1" applyAlignment="1">
      <alignment horizontal="right"/>
    </xf>
    <xf numFmtId="43" fontId="0" fillId="0" borderId="8" xfId="1" applyFont="1" applyBorder="1"/>
    <xf numFmtId="43" fontId="2" fillId="0" borderId="4" xfId="1" applyFont="1" applyBorder="1" applyAlignment="1">
      <alignment horizontal="right"/>
    </xf>
    <xf numFmtId="43" fontId="2" fillId="0" borderId="3" xfId="1" applyFont="1" applyBorder="1"/>
    <xf numFmtId="43" fontId="2" fillId="0" borderId="4" xfId="1" applyFont="1" applyBorder="1"/>
    <xf numFmtId="43" fontId="2" fillId="0" borderId="5" xfId="1" applyFont="1" applyBorder="1"/>
    <xf numFmtId="43" fontId="2" fillId="2" borderId="4" xfId="1" applyFont="1" applyFill="1" applyBorder="1" applyAlignment="1">
      <alignment horizontal="right"/>
    </xf>
    <xf numFmtId="43" fontId="2" fillId="2" borderId="5" xfId="1" applyFont="1" applyFill="1" applyBorder="1" applyAlignment="1">
      <alignment horizontal="right"/>
    </xf>
    <xf numFmtId="164" fontId="7" fillId="2" borderId="1" xfId="1" applyNumberFormat="1" applyFont="1" applyFill="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1" xfId="0" applyBorder="1" applyAlignment="1">
      <alignment horizontal="left"/>
    </xf>
    <xf numFmtId="0" fontId="0" fillId="0" borderId="10"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zoomScale="70" zoomScaleNormal="70" workbookViewId="0">
      <selection activeCell="B27" sqref="B27"/>
    </sheetView>
  </sheetViews>
  <sheetFormatPr defaultRowHeight="15" x14ac:dyDescent="0.25"/>
  <cols>
    <col min="1" max="1" width="17.85546875" bestFit="1" customWidth="1"/>
    <col min="2" max="2" width="18.42578125" customWidth="1"/>
    <col min="3" max="3" width="71" bestFit="1" customWidth="1"/>
    <col min="4" max="4" width="21" customWidth="1"/>
    <col min="5" max="5" width="28.140625" bestFit="1" customWidth="1"/>
    <col min="6" max="6" width="29.5703125" bestFit="1" customWidth="1"/>
    <col min="7" max="7" width="22.5703125" customWidth="1"/>
    <col min="8" max="13" width="11.42578125" customWidth="1"/>
  </cols>
  <sheetData>
    <row r="1" spans="1:13" ht="14.45" x14ac:dyDescent="0.3">
      <c r="A1" s="1" t="s">
        <v>41</v>
      </c>
      <c r="B1" s="1" t="s">
        <v>44</v>
      </c>
      <c r="D1" s="1" t="s">
        <v>71</v>
      </c>
      <c r="H1" s="1" t="s">
        <v>49</v>
      </c>
    </row>
    <row r="2" spans="1:13" ht="14.45" x14ac:dyDescent="0.3">
      <c r="A2" s="1" t="s">
        <v>40</v>
      </c>
      <c r="B2" s="1" t="s">
        <v>51</v>
      </c>
      <c r="D2" s="20" t="s">
        <v>70</v>
      </c>
      <c r="H2" s="20" t="s">
        <v>50</v>
      </c>
    </row>
    <row r="3" spans="1:13" ht="14.45" x14ac:dyDescent="0.3">
      <c r="A3" s="1" t="s">
        <v>42</v>
      </c>
      <c r="B3" s="1" t="s">
        <v>43</v>
      </c>
      <c r="D3" s="19" t="s">
        <v>0</v>
      </c>
      <c r="E3" s="19" t="s">
        <v>1</v>
      </c>
      <c r="F3" s="19" t="s">
        <v>2</v>
      </c>
      <c r="H3" s="19" t="s">
        <v>0</v>
      </c>
      <c r="I3" s="19" t="s">
        <v>1</v>
      </c>
      <c r="J3" s="19" t="s">
        <v>2</v>
      </c>
    </row>
    <row r="4" spans="1:13" ht="15.6" x14ac:dyDescent="0.3">
      <c r="A4" s="1" t="s">
        <v>45</v>
      </c>
      <c r="B4" s="6">
        <v>43172</v>
      </c>
      <c r="D4" s="87">
        <f>K46</f>
        <v>598.75792999999987</v>
      </c>
      <c r="E4" s="87">
        <f>L46</f>
        <v>738.39301999999998</v>
      </c>
      <c r="F4" s="87">
        <f>M46</f>
        <v>878.02810999999986</v>
      </c>
      <c r="G4" s="4"/>
      <c r="H4" s="22">
        <v>0.17</v>
      </c>
      <c r="I4" s="22">
        <v>0.38</v>
      </c>
      <c r="J4" s="22">
        <v>0.59</v>
      </c>
    </row>
    <row r="5" spans="1:13" ht="15.6" x14ac:dyDescent="0.3">
      <c r="A5" s="1"/>
      <c r="B5" s="6"/>
      <c r="G5" s="4"/>
      <c r="H5" s="21"/>
      <c r="I5" s="21"/>
      <c r="J5" s="21"/>
    </row>
    <row r="6" spans="1:13" ht="15.6" x14ac:dyDescent="0.3">
      <c r="A6" s="1" t="s">
        <v>94</v>
      </c>
      <c r="B6" s="77" t="s">
        <v>95</v>
      </c>
      <c r="G6" s="4"/>
      <c r="H6" s="21"/>
      <c r="I6" s="21"/>
      <c r="J6" s="21"/>
    </row>
    <row r="7" spans="1:13" ht="15.6" x14ac:dyDescent="0.3">
      <c r="A7" s="1" t="s">
        <v>96</v>
      </c>
      <c r="B7" s="77" t="s">
        <v>97</v>
      </c>
      <c r="G7" s="4"/>
      <c r="H7" s="21"/>
      <c r="I7" s="21"/>
      <c r="J7" s="21"/>
    </row>
    <row r="8" spans="1:13" ht="15.6" x14ac:dyDescent="0.3">
      <c r="A8" s="1"/>
      <c r="B8" s="77" t="s">
        <v>98</v>
      </c>
      <c r="G8" s="4"/>
      <c r="H8" s="21"/>
      <c r="I8" s="21"/>
      <c r="J8" s="21"/>
    </row>
    <row r="9" spans="1:13" ht="15.6" x14ac:dyDescent="0.3">
      <c r="A9" s="1"/>
      <c r="B9" s="77" t="s">
        <v>99</v>
      </c>
      <c r="G9" s="4"/>
      <c r="H9" s="21"/>
      <c r="I9" s="21"/>
      <c r="J9" s="21"/>
    </row>
    <row r="10" spans="1:13" ht="15.6" x14ac:dyDescent="0.3">
      <c r="A10" s="1"/>
      <c r="B10" s="6"/>
      <c r="G10" s="4"/>
      <c r="H10" s="21"/>
      <c r="I10" s="21"/>
      <c r="J10" s="21"/>
    </row>
    <row r="11" spans="1:13" ht="15.6" x14ac:dyDescent="0.3">
      <c r="A11" s="1"/>
      <c r="B11" s="6"/>
      <c r="D11" t="s">
        <v>47</v>
      </c>
      <c r="G11" s="4"/>
      <c r="H11" s="5"/>
      <c r="I11" s="5"/>
      <c r="J11" s="5"/>
    </row>
    <row r="12" spans="1:13" ht="14.45" x14ac:dyDescent="0.3">
      <c r="A12" s="16"/>
      <c r="B12" s="17"/>
      <c r="C12" s="18"/>
      <c r="D12" s="88" t="s">
        <v>46</v>
      </c>
      <c r="E12" s="89"/>
      <c r="F12" s="90"/>
      <c r="G12" s="44" t="s">
        <v>37</v>
      </c>
      <c r="H12" s="88" t="s">
        <v>48</v>
      </c>
      <c r="I12" s="89"/>
      <c r="J12" s="90"/>
      <c r="K12" s="88" t="s">
        <v>38</v>
      </c>
      <c r="L12" s="89"/>
      <c r="M12" s="90"/>
    </row>
    <row r="13" spans="1:13" s="3" customFormat="1" ht="14.45" x14ac:dyDescent="0.3">
      <c r="A13" s="28" t="s">
        <v>32</v>
      </c>
      <c r="B13" s="30" t="s">
        <v>35</v>
      </c>
      <c r="C13" s="27" t="s">
        <v>36</v>
      </c>
      <c r="D13" s="28" t="s">
        <v>39</v>
      </c>
      <c r="E13" s="29" t="s">
        <v>92</v>
      </c>
      <c r="F13" s="30" t="s">
        <v>54</v>
      </c>
      <c r="G13" s="27" t="s">
        <v>55</v>
      </c>
      <c r="H13" s="23" t="s">
        <v>0</v>
      </c>
      <c r="I13" s="24" t="s">
        <v>1</v>
      </c>
      <c r="J13" s="25" t="s">
        <v>2</v>
      </c>
      <c r="K13" s="23" t="s">
        <v>0</v>
      </c>
      <c r="L13" s="24" t="s">
        <v>1</v>
      </c>
      <c r="M13" s="25" t="s">
        <v>2</v>
      </c>
    </row>
    <row r="14" spans="1:13" ht="14.45" x14ac:dyDescent="0.3">
      <c r="A14" s="7" t="s">
        <v>33</v>
      </c>
      <c r="B14" s="8" t="s">
        <v>3</v>
      </c>
      <c r="C14" s="9" t="s">
        <v>4</v>
      </c>
      <c r="D14" s="32">
        <v>94.2</v>
      </c>
      <c r="E14" s="33">
        <v>273.8</v>
      </c>
      <c r="F14" s="34">
        <f>D14+E14</f>
        <v>368</v>
      </c>
      <c r="G14" s="74">
        <v>0</v>
      </c>
      <c r="H14" s="35">
        <f>F14*$H$4</f>
        <v>62.56</v>
      </c>
      <c r="I14" s="36">
        <f>F14*$I$4</f>
        <v>139.84</v>
      </c>
      <c r="J14" s="37">
        <f>F14*$J$4</f>
        <v>217.11999999999998</v>
      </c>
      <c r="K14" s="36">
        <f>$G14+H14</f>
        <v>62.56</v>
      </c>
      <c r="L14" s="36">
        <f t="shared" ref="L14:M14" si="0">$G14+I14</f>
        <v>139.84</v>
      </c>
      <c r="M14" s="37">
        <f t="shared" si="0"/>
        <v>217.11999999999998</v>
      </c>
    </row>
    <row r="15" spans="1:13" ht="14.45" x14ac:dyDescent="0.3">
      <c r="A15" s="7" t="s">
        <v>33</v>
      </c>
      <c r="B15" s="8" t="s">
        <v>3</v>
      </c>
      <c r="C15" s="9" t="s">
        <v>5</v>
      </c>
      <c r="D15" s="32">
        <v>14.75</v>
      </c>
      <c r="E15" s="33">
        <v>43.68</v>
      </c>
      <c r="F15" s="34">
        <f t="shared" ref="F15:F45" si="1">D15+E15</f>
        <v>58.43</v>
      </c>
      <c r="G15" s="74">
        <v>0</v>
      </c>
      <c r="H15" s="32">
        <f t="shared" ref="H15:H46" si="2">F15*$H$4</f>
        <v>9.9331000000000014</v>
      </c>
      <c r="I15" s="33">
        <f t="shared" ref="I15:I46" si="3">F15*$I$4</f>
        <v>22.203399999999998</v>
      </c>
      <c r="J15" s="34">
        <f t="shared" ref="J15:J46" si="4">F15*$J$4</f>
        <v>34.473700000000001</v>
      </c>
      <c r="K15" s="33">
        <f t="shared" ref="K15:K45" si="5">$G15+H15</f>
        <v>9.9331000000000014</v>
      </c>
      <c r="L15" s="33">
        <f t="shared" ref="L15:L45" si="6">$G15+I15</f>
        <v>22.203399999999998</v>
      </c>
      <c r="M15" s="34">
        <f t="shared" ref="M15:M45" si="7">$G15+J15</f>
        <v>34.473700000000001</v>
      </c>
    </row>
    <row r="16" spans="1:13" ht="14.45" x14ac:dyDescent="0.3">
      <c r="A16" s="7" t="s">
        <v>33</v>
      </c>
      <c r="B16" s="8" t="s">
        <v>3</v>
      </c>
      <c r="C16" s="9" t="s">
        <v>100</v>
      </c>
      <c r="D16" s="32">
        <v>15.08</v>
      </c>
      <c r="E16" s="33">
        <v>44.44</v>
      </c>
      <c r="F16" s="34">
        <f t="shared" si="1"/>
        <v>59.519999999999996</v>
      </c>
      <c r="G16" s="74">
        <v>0</v>
      </c>
      <c r="H16" s="32">
        <f t="shared" si="2"/>
        <v>10.118399999999999</v>
      </c>
      <c r="I16" s="33">
        <f t="shared" si="3"/>
        <v>22.617599999999999</v>
      </c>
      <c r="J16" s="34">
        <f t="shared" si="4"/>
        <v>35.116799999999998</v>
      </c>
      <c r="K16" s="33">
        <f t="shared" ref="K16" si="8">$G16+H16</f>
        <v>10.118399999999999</v>
      </c>
      <c r="L16" s="33">
        <f t="shared" ref="L16" si="9">$G16+I16</f>
        <v>22.617599999999999</v>
      </c>
      <c r="M16" s="34">
        <f t="shared" ref="M16" si="10">$G16+J16</f>
        <v>35.116799999999998</v>
      </c>
    </row>
    <row r="17" spans="1:13" ht="14.45" x14ac:dyDescent="0.3">
      <c r="A17" s="7" t="s">
        <v>33</v>
      </c>
      <c r="B17" s="8" t="s">
        <v>3</v>
      </c>
      <c r="C17" s="9" t="s">
        <v>90</v>
      </c>
      <c r="D17" s="32">
        <v>0</v>
      </c>
      <c r="E17" s="33">
        <v>0</v>
      </c>
      <c r="F17" s="34">
        <v>1.52</v>
      </c>
      <c r="G17" s="74">
        <v>0</v>
      </c>
      <c r="H17" s="32">
        <f t="shared" si="2"/>
        <v>0.25840000000000002</v>
      </c>
      <c r="I17" s="33">
        <f t="shared" si="3"/>
        <v>0.5776</v>
      </c>
      <c r="J17" s="34">
        <f t="shared" si="4"/>
        <v>0.89679999999999993</v>
      </c>
      <c r="K17" s="33">
        <f t="shared" ref="K17" si="11">$G17+H17</f>
        <v>0.25840000000000002</v>
      </c>
      <c r="L17" s="33">
        <f t="shared" ref="L17" si="12">$G17+I17</f>
        <v>0.5776</v>
      </c>
      <c r="M17" s="34">
        <f t="shared" ref="M17" si="13">$G17+J17</f>
        <v>0.89679999999999993</v>
      </c>
    </row>
    <row r="18" spans="1:13" ht="14.45" x14ac:dyDescent="0.3">
      <c r="A18" s="7" t="s">
        <v>33</v>
      </c>
      <c r="B18" s="8" t="s">
        <v>3</v>
      </c>
      <c r="C18" s="9" t="s">
        <v>91</v>
      </c>
      <c r="D18" s="32">
        <v>0</v>
      </c>
      <c r="E18" s="33">
        <v>0</v>
      </c>
      <c r="F18" s="34">
        <v>9.6999999999999993</v>
      </c>
      <c r="G18" s="74">
        <v>0</v>
      </c>
      <c r="H18" s="32">
        <f t="shared" si="2"/>
        <v>1.649</v>
      </c>
      <c r="I18" s="33">
        <f t="shared" si="3"/>
        <v>3.6859999999999999</v>
      </c>
      <c r="J18" s="34">
        <f t="shared" si="4"/>
        <v>5.722999999999999</v>
      </c>
      <c r="K18" s="33">
        <f t="shared" si="5"/>
        <v>1.649</v>
      </c>
      <c r="L18" s="33">
        <f t="shared" si="6"/>
        <v>3.6859999999999999</v>
      </c>
      <c r="M18" s="34">
        <f t="shared" si="7"/>
        <v>5.722999999999999</v>
      </c>
    </row>
    <row r="19" spans="1:13" ht="14.45" x14ac:dyDescent="0.3">
      <c r="A19" s="7" t="s">
        <v>33</v>
      </c>
      <c r="B19" s="8" t="s">
        <v>3</v>
      </c>
      <c r="C19" s="9" t="s">
        <v>89</v>
      </c>
      <c r="D19" s="32">
        <v>0</v>
      </c>
      <c r="E19" s="33">
        <v>0</v>
      </c>
      <c r="F19" s="34">
        <v>26.84</v>
      </c>
      <c r="G19" s="74">
        <v>0</v>
      </c>
      <c r="H19" s="32">
        <f t="shared" ref="H19" si="14">F19*$H$4</f>
        <v>4.5628000000000002</v>
      </c>
      <c r="I19" s="33">
        <f t="shared" ref="I19" si="15">F19*$I$4</f>
        <v>10.199199999999999</v>
      </c>
      <c r="J19" s="34">
        <f t="shared" ref="J19" si="16">F19*$J$4</f>
        <v>15.835599999999999</v>
      </c>
      <c r="K19" s="33">
        <f t="shared" ref="K19" si="17">$G19+H19</f>
        <v>4.5628000000000002</v>
      </c>
      <c r="L19" s="33">
        <f t="shared" ref="L19" si="18">$G19+I19</f>
        <v>10.199199999999999</v>
      </c>
      <c r="M19" s="34">
        <f t="shared" ref="M19" si="19">$G19+J19</f>
        <v>15.835599999999999</v>
      </c>
    </row>
    <row r="20" spans="1:13" ht="14.45" x14ac:dyDescent="0.3">
      <c r="A20" s="7" t="s">
        <v>33</v>
      </c>
      <c r="B20" s="8" t="s">
        <v>3</v>
      </c>
      <c r="C20" s="9" t="s">
        <v>6</v>
      </c>
      <c r="D20" s="32">
        <v>0</v>
      </c>
      <c r="E20" s="33">
        <v>0</v>
      </c>
      <c r="F20" s="34">
        <v>30.2</v>
      </c>
      <c r="G20" s="74">
        <v>0</v>
      </c>
      <c r="H20" s="32">
        <f t="shared" si="2"/>
        <v>5.1340000000000003</v>
      </c>
      <c r="I20" s="33">
        <f t="shared" si="3"/>
        <v>11.475999999999999</v>
      </c>
      <c r="J20" s="34">
        <f t="shared" si="4"/>
        <v>17.817999999999998</v>
      </c>
      <c r="K20" s="33">
        <f t="shared" si="5"/>
        <v>5.1340000000000003</v>
      </c>
      <c r="L20" s="33">
        <f t="shared" si="6"/>
        <v>11.475999999999999</v>
      </c>
      <c r="M20" s="34">
        <f t="shared" si="7"/>
        <v>17.817999999999998</v>
      </c>
    </row>
    <row r="21" spans="1:13" thickBot="1" x14ac:dyDescent="0.35">
      <c r="A21" s="10" t="s">
        <v>33</v>
      </c>
      <c r="B21" s="11" t="s">
        <v>3</v>
      </c>
      <c r="C21" s="12" t="s">
        <v>7</v>
      </c>
      <c r="D21" s="32">
        <v>0</v>
      </c>
      <c r="E21" s="33">
        <v>0</v>
      </c>
      <c r="F21" s="34">
        <v>0</v>
      </c>
      <c r="G21" s="74">
        <v>0</v>
      </c>
      <c r="H21" s="32">
        <f t="shared" si="2"/>
        <v>0</v>
      </c>
      <c r="I21" s="33">
        <f t="shared" si="3"/>
        <v>0</v>
      </c>
      <c r="J21" s="34">
        <f t="shared" si="4"/>
        <v>0</v>
      </c>
      <c r="K21" s="33">
        <f t="shared" si="5"/>
        <v>0</v>
      </c>
      <c r="L21" s="33">
        <f t="shared" si="6"/>
        <v>0</v>
      </c>
      <c r="M21" s="34">
        <f t="shared" si="7"/>
        <v>0</v>
      </c>
    </row>
    <row r="22" spans="1:13" ht="14.45" x14ac:dyDescent="0.3">
      <c r="A22" s="62" t="s">
        <v>33</v>
      </c>
      <c r="B22" s="55" t="s">
        <v>8</v>
      </c>
      <c r="C22" s="56" t="s">
        <v>9</v>
      </c>
      <c r="D22" s="60">
        <v>0</v>
      </c>
      <c r="E22" s="58">
        <v>0</v>
      </c>
      <c r="F22" s="61" t="s">
        <v>93</v>
      </c>
      <c r="G22" s="78">
        <v>0</v>
      </c>
      <c r="H22" s="60"/>
      <c r="I22" s="58"/>
      <c r="J22" s="61"/>
      <c r="K22" s="58"/>
      <c r="L22" s="58"/>
      <c r="M22" s="63"/>
    </row>
    <row r="23" spans="1:13" ht="14.45" x14ac:dyDescent="0.3">
      <c r="A23" s="69" t="s">
        <v>33</v>
      </c>
      <c r="B23" s="8" t="s">
        <v>8</v>
      </c>
      <c r="C23" s="9" t="s">
        <v>101</v>
      </c>
      <c r="D23" s="32">
        <v>0</v>
      </c>
      <c r="E23" s="33">
        <v>0</v>
      </c>
      <c r="F23" s="34">
        <v>11.73</v>
      </c>
      <c r="G23" s="74">
        <v>0</v>
      </c>
      <c r="H23" s="32">
        <f t="shared" si="2"/>
        <v>1.9941000000000002</v>
      </c>
      <c r="I23" s="33">
        <f t="shared" si="3"/>
        <v>4.4573999999999998</v>
      </c>
      <c r="J23" s="34">
        <f t="shared" si="4"/>
        <v>6.9207000000000001</v>
      </c>
      <c r="K23" s="33">
        <f t="shared" si="5"/>
        <v>1.9941000000000002</v>
      </c>
      <c r="L23" s="33">
        <f t="shared" si="6"/>
        <v>4.4573999999999998</v>
      </c>
      <c r="M23" s="70">
        <f t="shared" si="7"/>
        <v>6.9207000000000001</v>
      </c>
    </row>
    <row r="24" spans="1:13" ht="14.45" x14ac:dyDescent="0.3">
      <c r="A24" s="69" t="s">
        <v>33</v>
      </c>
      <c r="B24" s="8" t="s">
        <v>8</v>
      </c>
      <c r="C24" s="9" t="s">
        <v>102</v>
      </c>
      <c r="D24" s="32">
        <v>0</v>
      </c>
      <c r="E24" s="33">
        <v>0</v>
      </c>
      <c r="F24" s="34">
        <v>0.2</v>
      </c>
      <c r="G24" s="74">
        <v>0</v>
      </c>
      <c r="H24" s="32">
        <f t="shared" si="2"/>
        <v>3.4000000000000002E-2</v>
      </c>
      <c r="I24" s="33">
        <f t="shared" si="3"/>
        <v>7.6000000000000012E-2</v>
      </c>
      <c r="J24" s="34">
        <f t="shared" si="4"/>
        <v>0.11799999999999999</v>
      </c>
      <c r="K24" s="33">
        <f t="shared" si="5"/>
        <v>3.4000000000000002E-2</v>
      </c>
      <c r="L24" s="33">
        <f t="shared" si="6"/>
        <v>7.6000000000000012E-2</v>
      </c>
      <c r="M24" s="70">
        <f t="shared" si="7"/>
        <v>0.11799999999999999</v>
      </c>
    </row>
    <row r="25" spans="1:13" ht="14.45" x14ac:dyDescent="0.3">
      <c r="A25" s="69" t="s">
        <v>33</v>
      </c>
      <c r="B25" s="8" t="s">
        <v>8</v>
      </c>
      <c r="C25" s="9" t="s">
        <v>103</v>
      </c>
      <c r="D25" s="32">
        <v>2.15</v>
      </c>
      <c r="E25" s="33">
        <v>6.74</v>
      </c>
      <c r="F25" s="34">
        <f t="shared" si="1"/>
        <v>8.89</v>
      </c>
      <c r="G25" s="74">
        <v>0</v>
      </c>
      <c r="H25" s="32">
        <f>D25*$H$4</f>
        <v>0.36549999999999999</v>
      </c>
      <c r="I25" s="33">
        <f>D25*$I$4</f>
        <v>0.81699999999999995</v>
      </c>
      <c r="J25" s="34">
        <f>D25*$J$4</f>
        <v>1.2685</v>
      </c>
      <c r="K25" s="33">
        <f t="shared" si="5"/>
        <v>0.36549999999999999</v>
      </c>
      <c r="L25" s="33">
        <f t="shared" si="6"/>
        <v>0.81699999999999995</v>
      </c>
      <c r="M25" s="70">
        <f t="shared" si="7"/>
        <v>1.2685</v>
      </c>
    </row>
    <row r="26" spans="1:13" ht="14.45" x14ac:dyDescent="0.3">
      <c r="A26" s="69" t="s">
        <v>33</v>
      </c>
      <c r="B26" s="8" t="s">
        <v>8</v>
      </c>
      <c r="C26" s="9" t="s">
        <v>104</v>
      </c>
      <c r="D26" s="32">
        <v>0</v>
      </c>
      <c r="E26" s="33">
        <v>0</v>
      </c>
      <c r="F26" s="34">
        <v>0.25</v>
      </c>
      <c r="G26" s="74">
        <v>0</v>
      </c>
      <c r="H26" s="32">
        <f>E25*$H$4</f>
        <v>1.1458000000000002</v>
      </c>
      <c r="I26" s="33">
        <f>E25*$I$4</f>
        <v>2.5611999999999999</v>
      </c>
      <c r="J26" s="34">
        <f>E25*$J$4</f>
        <v>3.9765999999999999</v>
      </c>
      <c r="K26" s="33">
        <f t="shared" si="5"/>
        <v>1.1458000000000002</v>
      </c>
      <c r="L26" s="33">
        <f t="shared" si="6"/>
        <v>2.5611999999999999</v>
      </c>
      <c r="M26" s="70">
        <f t="shared" si="7"/>
        <v>3.9765999999999999</v>
      </c>
    </row>
    <row r="27" spans="1:13" ht="14.45" x14ac:dyDescent="0.3">
      <c r="A27" s="69" t="s">
        <v>33</v>
      </c>
      <c r="B27" s="8" t="s">
        <v>8</v>
      </c>
      <c r="C27" s="9" t="s">
        <v>105</v>
      </c>
      <c r="D27" s="32">
        <v>0</v>
      </c>
      <c r="E27" s="33">
        <v>0</v>
      </c>
      <c r="F27" s="34">
        <v>0.4</v>
      </c>
      <c r="G27" s="74">
        <v>0</v>
      </c>
      <c r="H27" s="32">
        <f t="shared" si="2"/>
        <v>6.8000000000000005E-2</v>
      </c>
      <c r="I27" s="33">
        <f t="shared" si="3"/>
        <v>0.15200000000000002</v>
      </c>
      <c r="J27" s="34">
        <f t="shared" si="4"/>
        <v>0.23599999999999999</v>
      </c>
      <c r="K27" s="33">
        <f t="shared" si="5"/>
        <v>6.8000000000000005E-2</v>
      </c>
      <c r="L27" s="33">
        <f t="shared" si="6"/>
        <v>0.15200000000000002</v>
      </c>
      <c r="M27" s="70">
        <f t="shared" si="7"/>
        <v>0.23599999999999999</v>
      </c>
    </row>
    <row r="28" spans="1:13" ht="14.45" x14ac:dyDescent="0.3">
      <c r="A28" s="69" t="s">
        <v>33</v>
      </c>
      <c r="B28" s="8" t="s">
        <v>8</v>
      </c>
      <c r="C28" s="9" t="s">
        <v>106</v>
      </c>
      <c r="D28" s="32">
        <v>0</v>
      </c>
      <c r="E28" s="33">
        <v>0</v>
      </c>
      <c r="F28" s="34">
        <v>3.38</v>
      </c>
      <c r="G28" s="74">
        <v>0</v>
      </c>
      <c r="H28" s="32">
        <f t="shared" si="2"/>
        <v>0.5746</v>
      </c>
      <c r="I28" s="33">
        <f t="shared" si="3"/>
        <v>1.2844</v>
      </c>
      <c r="J28" s="34">
        <f t="shared" si="4"/>
        <v>1.9941999999999998</v>
      </c>
      <c r="K28" s="33">
        <f t="shared" si="5"/>
        <v>0.5746</v>
      </c>
      <c r="L28" s="33">
        <f t="shared" si="6"/>
        <v>1.2844</v>
      </c>
      <c r="M28" s="70">
        <f t="shared" si="7"/>
        <v>1.9941999999999998</v>
      </c>
    </row>
    <row r="29" spans="1:13" ht="14.45" x14ac:dyDescent="0.3">
      <c r="A29" s="69" t="s">
        <v>33</v>
      </c>
      <c r="B29" s="8" t="s">
        <v>8</v>
      </c>
      <c r="C29" s="9" t="s">
        <v>107</v>
      </c>
      <c r="D29" s="32">
        <v>0</v>
      </c>
      <c r="E29" s="33">
        <v>0</v>
      </c>
      <c r="F29" s="34">
        <v>5.0309999999999997</v>
      </c>
      <c r="G29" s="74">
        <v>0</v>
      </c>
      <c r="H29" s="32">
        <f t="shared" si="2"/>
        <v>0.85526999999999997</v>
      </c>
      <c r="I29" s="33">
        <f t="shared" si="3"/>
        <v>1.9117799999999998</v>
      </c>
      <c r="J29" s="34">
        <f t="shared" si="4"/>
        <v>2.9682899999999997</v>
      </c>
      <c r="K29" s="33">
        <f t="shared" si="5"/>
        <v>0.85526999999999997</v>
      </c>
      <c r="L29" s="33">
        <f t="shared" si="6"/>
        <v>1.9117799999999998</v>
      </c>
      <c r="M29" s="70">
        <f t="shared" si="7"/>
        <v>2.9682899999999997</v>
      </c>
    </row>
    <row r="30" spans="1:13" ht="14.45" x14ac:dyDescent="0.3">
      <c r="A30" s="69" t="s">
        <v>33</v>
      </c>
      <c r="B30" s="8" t="s">
        <v>8</v>
      </c>
      <c r="C30" s="9" t="s">
        <v>10</v>
      </c>
      <c r="D30" s="32">
        <v>1.1000000000000001</v>
      </c>
      <c r="E30" s="33">
        <v>0.36</v>
      </c>
      <c r="F30" s="34">
        <f t="shared" si="1"/>
        <v>1.46</v>
      </c>
      <c r="G30" s="74">
        <v>0</v>
      </c>
      <c r="H30" s="32">
        <f t="shared" si="2"/>
        <v>0.2482</v>
      </c>
      <c r="I30" s="33">
        <f t="shared" si="3"/>
        <v>0.55479999999999996</v>
      </c>
      <c r="J30" s="34">
        <f t="shared" si="4"/>
        <v>0.86139999999999994</v>
      </c>
      <c r="K30" s="33">
        <f t="shared" si="5"/>
        <v>0.2482</v>
      </c>
      <c r="L30" s="33">
        <f t="shared" si="6"/>
        <v>0.55479999999999996</v>
      </c>
      <c r="M30" s="70">
        <f t="shared" si="7"/>
        <v>0.86139999999999994</v>
      </c>
    </row>
    <row r="31" spans="1:13" ht="14.45" x14ac:dyDescent="0.3">
      <c r="A31" s="69" t="s">
        <v>33</v>
      </c>
      <c r="B31" s="8" t="s">
        <v>8</v>
      </c>
      <c r="C31" s="9" t="s">
        <v>11</v>
      </c>
      <c r="D31" s="32">
        <v>0</v>
      </c>
      <c r="E31" s="33">
        <v>0</v>
      </c>
      <c r="F31" s="34">
        <v>21.2</v>
      </c>
      <c r="G31" s="74">
        <v>0.72</v>
      </c>
      <c r="H31" s="32">
        <f t="shared" si="2"/>
        <v>3.6040000000000001</v>
      </c>
      <c r="I31" s="33">
        <f t="shared" si="3"/>
        <v>8.0559999999999992</v>
      </c>
      <c r="J31" s="34">
        <f t="shared" si="4"/>
        <v>12.507999999999999</v>
      </c>
      <c r="K31" s="33">
        <f t="shared" si="5"/>
        <v>4.3239999999999998</v>
      </c>
      <c r="L31" s="33">
        <f t="shared" si="6"/>
        <v>8.7759999999999998</v>
      </c>
      <c r="M31" s="70">
        <f t="shared" si="7"/>
        <v>13.228</v>
      </c>
    </row>
    <row r="32" spans="1:13" thickBot="1" x14ac:dyDescent="0.35">
      <c r="A32" s="69" t="s">
        <v>12</v>
      </c>
      <c r="B32" s="8" t="s">
        <v>8</v>
      </c>
      <c r="C32" s="9" t="s">
        <v>13</v>
      </c>
      <c r="D32" s="32">
        <v>8.3000000000000007</v>
      </c>
      <c r="E32" s="33">
        <v>0.4</v>
      </c>
      <c r="F32" s="34">
        <f t="shared" si="1"/>
        <v>8.7000000000000011</v>
      </c>
      <c r="G32" s="74">
        <v>0</v>
      </c>
      <c r="H32" s="32">
        <f t="shared" si="2"/>
        <v>1.4790000000000003</v>
      </c>
      <c r="I32" s="33">
        <f t="shared" si="3"/>
        <v>3.3060000000000005</v>
      </c>
      <c r="J32" s="34">
        <f t="shared" si="4"/>
        <v>5.133</v>
      </c>
      <c r="K32" s="33">
        <f t="shared" si="5"/>
        <v>1.4790000000000003</v>
      </c>
      <c r="L32" s="33">
        <f t="shared" si="6"/>
        <v>3.3060000000000005</v>
      </c>
      <c r="M32" s="70">
        <f t="shared" si="7"/>
        <v>5.133</v>
      </c>
    </row>
    <row r="33" spans="1:13" ht="14.45" x14ac:dyDescent="0.3">
      <c r="A33" s="62" t="s">
        <v>12</v>
      </c>
      <c r="B33" s="55" t="s">
        <v>22</v>
      </c>
      <c r="C33" s="56" t="s">
        <v>23</v>
      </c>
      <c r="D33" s="60">
        <v>2.1</v>
      </c>
      <c r="E33" s="58">
        <v>0.3</v>
      </c>
      <c r="F33" s="61">
        <f t="shared" si="1"/>
        <v>2.4</v>
      </c>
      <c r="G33" s="78">
        <v>199</v>
      </c>
      <c r="H33" s="60">
        <f t="shared" si="2"/>
        <v>0.40800000000000003</v>
      </c>
      <c r="I33" s="58">
        <f t="shared" si="3"/>
        <v>0.91199999999999992</v>
      </c>
      <c r="J33" s="61">
        <f t="shared" si="4"/>
        <v>1.4159999999999999</v>
      </c>
      <c r="K33" s="58">
        <f t="shared" si="5"/>
        <v>199.40799999999999</v>
      </c>
      <c r="L33" s="58">
        <f t="shared" si="6"/>
        <v>199.91200000000001</v>
      </c>
      <c r="M33" s="63">
        <f t="shared" si="7"/>
        <v>200.416</v>
      </c>
    </row>
    <row r="34" spans="1:13" ht="14.45" x14ac:dyDescent="0.3">
      <c r="A34" s="69" t="s">
        <v>12</v>
      </c>
      <c r="B34" s="8" t="s">
        <v>22</v>
      </c>
      <c r="C34" s="9" t="s">
        <v>24</v>
      </c>
      <c r="D34" s="32">
        <v>0</v>
      </c>
      <c r="E34" s="33">
        <v>0</v>
      </c>
      <c r="F34" s="34">
        <v>3.1</v>
      </c>
      <c r="G34" s="74">
        <v>70</v>
      </c>
      <c r="H34" s="32">
        <f t="shared" si="2"/>
        <v>0.52700000000000002</v>
      </c>
      <c r="I34" s="33">
        <f t="shared" si="3"/>
        <v>1.1780000000000002</v>
      </c>
      <c r="J34" s="34">
        <f t="shared" si="4"/>
        <v>1.829</v>
      </c>
      <c r="K34" s="33">
        <f t="shared" si="5"/>
        <v>70.527000000000001</v>
      </c>
      <c r="L34" s="33">
        <f t="shared" si="6"/>
        <v>71.177999999999997</v>
      </c>
      <c r="M34" s="70">
        <f t="shared" si="7"/>
        <v>71.828999999999994</v>
      </c>
    </row>
    <row r="35" spans="1:13" x14ac:dyDescent="0.25">
      <c r="A35" s="69" t="s">
        <v>12</v>
      </c>
      <c r="B35" s="8" t="s">
        <v>22</v>
      </c>
      <c r="C35" s="9" t="s">
        <v>25</v>
      </c>
      <c r="D35" s="32">
        <v>5.66</v>
      </c>
      <c r="E35" s="33">
        <v>2.4340000000000002</v>
      </c>
      <c r="F35" s="34">
        <f t="shared" si="1"/>
        <v>8.0940000000000012</v>
      </c>
      <c r="G35" s="74">
        <v>0</v>
      </c>
      <c r="H35" s="32">
        <f t="shared" si="2"/>
        <v>1.3759800000000002</v>
      </c>
      <c r="I35" s="33">
        <f t="shared" si="3"/>
        <v>3.0757200000000005</v>
      </c>
      <c r="J35" s="34">
        <f t="shared" si="4"/>
        <v>4.7754600000000007</v>
      </c>
      <c r="K35" s="33">
        <f t="shared" si="5"/>
        <v>1.3759800000000002</v>
      </c>
      <c r="L35" s="33">
        <f t="shared" si="6"/>
        <v>3.0757200000000005</v>
      </c>
      <c r="M35" s="70">
        <f t="shared" si="7"/>
        <v>4.7754600000000007</v>
      </c>
    </row>
    <row r="36" spans="1:13" x14ac:dyDescent="0.25">
      <c r="A36" s="69" t="s">
        <v>12</v>
      </c>
      <c r="B36" s="8" t="s">
        <v>22</v>
      </c>
      <c r="C36" s="9" t="s">
        <v>26</v>
      </c>
      <c r="D36" s="32">
        <v>8.6999999999999993</v>
      </c>
      <c r="E36" s="33">
        <v>0.5</v>
      </c>
      <c r="F36" s="34">
        <f t="shared" si="1"/>
        <v>9.1999999999999993</v>
      </c>
      <c r="G36" s="74">
        <v>216</v>
      </c>
      <c r="H36" s="32">
        <f t="shared" si="2"/>
        <v>1.5640000000000001</v>
      </c>
      <c r="I36" s="33">
        <f t="shared" si="3"/>
        <v>3.4959999999999996</v>
      </c>
      <c r="J36" s="34">
        <f t="shared" si="4"/>
        <v>5.427999999999999</v>
      </c>
      <c r="K36" s="33">
        <f t="shared" si="5"/>
        <v>217.56399999999999</v>
      </c>
      <c r="L36" s="33">
        <f t="shared" si="6"/>
        <v>219.49600000000001</v>
      </c>
      <c r="M36" s="70">
        <f t="shared" si="7"/>
        <v>221.428</v>
      </c>
    </row>
    <row r="37" spans="1:13" thickBot="1" x14ac:dyDescent="0.35">
      <c r="A37" s="64" t="s">
        <v>33</v>
      </c>
      <c r="B37" s="65" t="s">
        <v>22</v>
      </c>
      <c r="C37" s="66" t="s">
        <v>27</v>
      </c>
      <c r="D37" s="57">
        <v>0</v>
      </c>
      <c r="E37" s="67">
        <v>0</v>
      </c>
      <c r="F37" s="59">
        <v>0.114</v>
      </c>
      <c r="G37" s="79">
        <v>0</v>
      </c>
      <c r="H37" s="57">
        <f t="shared" si="2"/>
        <v>1.9380000000000001E-2</v>
      </c>
      <c r="I37" s="67">
        <f t="shared" si="3"/>
        <v>4.3320000000000004E-2</v>
      </c>
      <c r="J37" s="59">
        <f t="shared" si="4"/>
        <v>6.726E-2</v>
      </c>
      <c r="K37" s="67">
        <f t="shared" si="5"/>
        <v>1.9380000000000001E-2</v>
      </c>
      <c r="L37" s="67">
        <f t="shared" si="6"/>
        <v>4.3320000000000004E-2</v>
      </c>
      <c r="M37" s="68">
        <f t="shared" si="7"/>
        <v>6.726E-2</v>
      </c>
    </row>
    <row r="38" spans="1:13" x14ac:dyDescent="0.25">
      <c r="A38" s="69" t="s">
        <v>33</v>
      </c>
      <c r="B38" s="8" t="s">
        <v>28</v>
      </c>
      <c r="C38" s="9" t="s">
        <v>29</v>
      </c>
      <c r="D38" s="32">
        <v>0</v>
      </c>
      <c r="E38" s="33">
        <v>0</v>
      </c>
      <c r="F38" s="34">
        <v>9.32</v>
      </c>
      <c r="G38" s="74">
        <v>0</v>
      </c>
      <c r="H38" s="32">
        <f t="shared" si="2"/>
        <v>1.5844000000000003</v>
      </c>
      <c r="I38" s="33">
        <f t="shared" si="3"/>
        <v>3.5416000000000003</v>
      </c>
      <c r="J38" s="34">
        <f t="shared" si="4"/>
        <v>5.4988000000000001</v>
      </c>
      <c r="K38" s="33">
        <f t="shared" si="5"/>
        <v>1.5844000000000003</v>
      </c>
      <c r="L38" s="33">
        <f t="shared" si="6"/>
        <v>3.5416000000000003</v>
      </c>
      <c r="M38" s="70">
        <f t="shared" si="7"/>
        <v>5.4988000000000001</v>
      </c>
    </row>
    <row r="39" spans="1:13" ht="14.45" x14ac:dyDescent="0.3">
      <c r="A39" s="69" t="s">
        <v>33</v>
      </c>
      <c r="B39" s="8" t="s">
        <v>28</v>
      </c>
      <c r="C39" s="9" t="s">
        <v>30</v>
      </c>
      <c r="D39" s="32">
        <v>7</v>
      </c>
      <c r="E39" s="33">
        <v>10.5</v>
      </c>
      <c r="F39" s="34">
        <f t="shared" si="1"/>
        <v>17.5</v>
      </c>
      <c r="G39" s="74">
        <v>0</v>
      </c>
      <c r="H39" s="32">
        <f t="shared" si="2"/>
        <v>2.9750000000000001</v>
      </c>
      <c r="I39" s="33">
        <f t="shared" si="3"/>
        <v>6.65</v>
      </c>
      <c r="J39" s="34">
        <f t="shared" si="4"/>
        <v>10.324999999999999</v>
      </c>
      <c r="K39" s="33">
        <f t="shared" si="5"/>
        <v>2.9750000000000001</v>
      </c>
      <c r="L39" s="33">
        <f t="shared" si="6"/>
        <v>6.65</v>
      </c>
      <c r="M39" s="70">
        <f t="shared" si="7"/>
        <v>10.324999999999999</v>
      </c>
    </row>
    <row r="40" spans="1:13" ht="15.75" thickBot="1" x14ac:dyDescent="0.3">
      <c r="A40" s="71" t="s">
        <v>33</v>
      </c>
      <c r="B40" s="72" t="s">
        <v>28</v>
      </c>
      <c r="C40" s="73" t="s">
        <v>31</v>
      </c>
      <c r="D40" s="57">
        <v>0</v>
      </c>
      <c r="E40" s="67">
        <v>0</v>
      </c>
      <c r="F40" s="59">
        <f t="shared" si="1"/>
        <v>0</v>
      </c>
      <c r="G40" s="79">
        <v>0</v>
      </c>
      <c r="H40" s="57">
        <f t="shared" si="2"/>
        <v>0</v>
      </c>
      <c r="I40" s="67">
        <f t="shared" si="3"/>
        <v>0</v>
      </c>
      <c r="J40" s="59">
        <f t="shared" si="4"/>
        <v>0</v>
      </c>
      <c r="K40" s="67">
        <f t="shared" si="5"/>
        <v>0</v>
      </c>
      <c r="L40" s="67">
        <f t="shared" si="6"/>
        <v>0</v>
      </c>
      <c r="M40" s="68">
        <f t="shared" si="7"/>
        <v>0</v>
      </c>
    </row>
    <row r="41" spans="1:13" s="2" customFormat="1" ht="14.45" x14ac:dyDescent="0.3">
      <c r="A41" s="10" t="s">
        <v>12</v>
      </c>
      <c r="B41" s="11" t="s">
        <v>14</v>
      </c>
      <c r="C41" s="12" t="s">
        <v>15</v>
      </c>
      <c r="D41" s="38">
        <v>0</v>
      </c>
      <c r="E41" s="39">
        <v>0</v>
      </c>
      <c r="F41" s="34">
        <f t="shared" si="1"/>
        <v>0</v>
      </c>
      <c r="G41" s="74">
        <v>0</v>
      </c>
      <c r="H41" s="32">
        <f t="shared" si="2"/>
        <v>0</v>
      </c>
      <c r="I41" s="33">
        <f t="shared" si="3"/>
        <v>0</v>
      </c>
      <c r="J41" s="34">
        <f t="shared" si="4"/>
        <v>0</v>
      </c>
      <c r="K41" s="33">
        <f t="shared" si="5"/>
        <v>0</v>
      </c>
      <c r="L41" s="33">
        <f t="shared" si="6"/>
        <v>0</v>
      </c>
      <c r="M41" s="34">
        <f t="shared" si="7"/>
        <v>0</v>
      </c>
    </row>
    <row r="42" spans="1:13" s="2" customFormat="1" ht="14.45" x14ac:dyDescent="0.3">
      <c r="A42" s="10" t="s">
        <v>33</v>
      </c>
      <c r="B42" s="11" t="s">
        <v>14</v>
      </c>
      <c r="C42" s="12" t="s">
        <v>16</v>
      </c>
      <c r="D42" s="38">
        <v>0</v>
      </c>
      <c r="E42" s="39">
        <v>0</v>
      </c>
      <c r="F42" s="34">
        <f t="shared" si="1"/>
        <v>0</v>
      </c>
      <c r="G42" s="74">
        <v>0</v>
      </c>
      <c r="H42" s="32">
        <f t="shared" si="2"/>
        <v>0</v>
      </c>
      <c r="I42" s="33">
        <f t="shared" si="3"/>
        <v>0</v>
      </c>
      <c r="J42" s="34">
        <f t="shared" si="4"/>
        <v>0</v>
      </c>
      <c r="K42" s="33">
        <f t="shared" si="5"/>
        <v>0</v>
      </c>
      <c r="L42" s="33">
        <f t="shared" si="6"/>
        <v>0</v>
      </c>
      <c r="M42" s="34">
        <f t="shared" si="7"/>
        <v>0</v>
      </c>
    </row>
    <row r="43" spans="1:13" s="2" customFormat="1" ht="14.45" x14ac:dyDescent="0.3">
      <c r="A43" s="10" t="s">
        <v>34</v>
      </c>
      <c r="B43" s="11" t="s">
        <v>17</v>
      </c>
      <c r="C43" s="12" t="s">
        <v>18</v>
      </c>
      <c r="D43" s="38">
        <v>0</v>
      </c>
      <c r="E43" s="39">
        <v>0</v>
      </c>
      <c r="F43" s="34">
        <f t="shared" si="1"/>
        <v>0</v>
      </c>
      <c r="G43" s="74">
        <v>0</v>
      </c>
      <c r="H43" s="32">
        <f t="shared" si="2"/>
        <v>0</v>
      </c>
      <c r="I43" s="33">
        <f t="shared" si="3"/>
        <v>0</v>
      </c>
      <c r="J43" s="34">
        <f t="shared" si="4"/>
        <v>0</v>
      </c>
      <c r="K43" s="33">
        <f t="shared" si="5"/>
        <v>0</v>
      </c>
      <c r="L43" s="33">
        <f t="shared" si="6"/>
        <v>0</v>
      </c>
      <c r="M43" s="34">
        <f t="shared" si="7"/>
        <v>0</v>
      </c>
    </row>
    <row r="44" spans="1:13" s="2" customFormat="1" ht="14.45" x14ac:dyDescent="0.3">
      <c r="A44" s="10" t="s">
        <v>12</v>
      </c>
      <c r="B44" s="11" t="s">
        <v>19</v>
      </c>
      <c r="C44" s="12" t="s">
        <v>20</v>
      </c>
      <c r="D44" s="38">
        <v>0</v>
      </c>
      <c r="E44" s="39">
        <v>0</v>
      </c>
      <c r="F44" s="34">
        <f t="shared" si="1"/>
        <v>0</v>
      </c>
      <c r="G44" s="74">
        <v>0</v>
      </c>
      <c r="H44" s="32">
        <f t="shared" si="2"/>
        <v>0</v>
      </c>
      <c r="I44" s="33">
        <f t="shared" si="3"/>
        <v>0</v>
      </c>
      <c r="J44" s="34">
        <f t="shared" si="4"/>
        <v>0</v>
      </c>
      <c r="K44" s="33">
        <f t="shared" si="5"/>
        <v>0</v>
      </c>
      <c r="L44" s="33">
        <f t="shared" si="6"/>
        <v>0</v>
      </c>
      <c r="M44" s="34">
        <f t="shared" si="7"/>
        <v>0</v>
      </c>
    </row>
    <row r="45" spans="1:13" s="2" customFormat="1" ht="14.45" x14ac:dyDescent="0.3">
      <c r="A45" s="13" t="s">
        <v>12</v>
      </c>
      <c r="B45" s="14" t="s">
        <v>19</v>
      </c>
      <c r="C45" s="15" t="s">
        <v>21</v>
      </c>
      <c r="D45" s="40">
        <v>0</v>
      </c>
      <c r="E45" s="41">
        <v>0</v>
      </c>
      <c r="F45" s="34">
        <f t="shared" si="1"/>
        <v>0</v>
      </c>
      <c r="G45" s="75">
        <v>0</v>
      </c>
      <c r="H45" s="80">
        <f t="shared" si="2"/>
        <v>0</v>
      </c>
      <c r="I45" s="42">
        <f t="shared" si="3"/>
        <v>0</v>
      </c>
      <c r="J45" s="43">
        <f t="shared" si="4"/>
        <v>0</v>
      </c>
      <c r="K45" s="42">
        <f t="shared" si="5"/>
        <v>0</v>
      </c>
      <c r="L45" s="42">
        <f t="shared" si="6"/>
        <v>0</v>
      </c>
      <c r="M45" s="43">
        <f t="shared" si="7"/>
        <v>0</v>
      </c>
    </row>
    <row r="46" spans="1:13" ht="14.45" x14ac:dyDescent="0.3">
      <c r="A46" s="31" t="s">
        <v>54</v>
      </c>
      <c r="B46" s="50"/>
      <c r="C46" s="50"/>
      <c r="D46" s="81"/>
      <c r="E46" s="81"/>
      <c r="F46" s="81"/>
      <c r="G46" s="81">
        <f>SUM(G14:G45)</f>
        <v>485.72</v>
      </c>
      <c r="H46" s="82">
        <f t="shared" si="2"/>
        <v>0</v>
      </c>
      <c r="I46" s="83">
        <f t="shared" si="3"/>
        <v>0</v>
      </c>
      <c r="J46" s="84">
        <f t="shared" si="4"/>
        <v>0</v>
      </c>
      <c r="K46" s="85">
        <f>SUM(K14:K45)</f>
        <v>598.75792999999987</v>
      </c>
      <c r="L46" s="85">
        <f>SUM(L14:L45)</f>
        <v>738.39301999999998</v>
      </c>
      <c r="M46" s="86">
        <f>SUM(M14:M45)</f>
        <v>878.02810999999986</v>
      </c>
    </row>
    <row r="47" spans="1:13" ht="14.45" x14ac:dyDescent="0.3">
      <c r="K47" s="76"/>
      <c r="L47" s="76"/>
      <c r="M47" s="76"/>
    </row>
  </sheetData>
  <mergeCells count="3">
    <mergeCell ref="H12:J12"/>
    <mergeCell ref="K12:M12"/>
    <mergeCell ref="D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85" zoomScaleNormal="85" workbookViewId="0">
      <selection activeCell="D35" sqref="D35"/>
    </sheetView>
  </sheetViews>
  <sheetFormatPr defaultRowHeight="15" x14ac:dyDescent="0.25"/>
  <cols>
    <col min="1" max="1" width="14.7109375" customWidth="1"/>
    <col min="2" max="5" width="11.28515625" customWidth="1"/>
    <col min="6" max="6" width="20" customWidth="1"/>
  </cols>
  <sheetData>
    <row r="1" spans="1:6" ht="14.45" x14ac:dyDescent="0.3">
      <c r="A1" s="1" t="s">
        <v>41</v>
      </c>
      <c r="B1" s="1" t="s">
        <v>44</v>
      </c>
    </row>
    <row r="2" spans="1:6" ht="14.45" x14ac:dyDescent="0.3">
      <c r="A2" s="1" t="s">
        <v>40</v>
      </c>
      <c r="B2" s="1" t="s">
        <v>52</v>
      </c>
    </row>
    <row r="3" spans="1:6" ht="14.45" x14ac:dyDescent="0.3">
      <c r="A3" s="1" t="s">
        <v>42</v>
      </c>
      <c r="B3" s="1" t="s">
        <v>43</v>
      </c>
    </row>
    <row r="4" spans="1:6" ht="14.45" x14ac:dyDescent="0.3">
      <c r="A4" s="1" t="s">
        <v>45</v>
      </c>
      <c r="B4" s="6">
        <v>43172</v>
      </c>
    </row>
    <row r="6" spans="1:6" x14ac:dyDescent="0.25">
      <c r="A6" s="20" t="s">
        <v>56</v>
      </c>
      <c r="B6" s="20" t="s">
        <v>57</v>
      </c>
    </row>
    <row r="7" spans="1:6" ht="14.45" x14ac:dyDescent="0.3">
      <c r="A7" s="20" t="s">
        <v>88</v>
      </c>
      <c r="B7" t="s">
        <v>58</v>
      </c>
    </row>
    <row r="8" spans="1:6" ht="14.45" x14ac:dyDescent="0.3">
      <c r="B8" t="s">
        <v>73</v>
      </c>
    </row>
    <row r="9" spans="1:6" ht="14.45" x14ac:dyDescent="0.3">
      <c r="B9" t="s">
        <v>74</v>
      </c>
    </row>
    <row r="10" spans="1:6" ht="14.45" x14ac:dyDescent="0.3">
      <c r="B10" t="s">
        <v>75</v>
      </c>
    </row>
    <row r="12" spans="1:6" ht="14.45" x14ac:dyDescent="0.3">
      <c r="B12" s="88" t="s">
        <v>62</v>
      </c>
      <c r="C12" s="89"/>
      <c r="D12" s="89"/>
      <c r="E12" s="89"/>
      <c r="F12" s="90"/>
    </row>
    <row r="13" spans="1:6" ht="14.45" x14ac:dyDescent="0.3">
      <c r="B13" s="91" t="s">
        <v>61</v>
      </c>
      <c r="C13" s="91"/>
      <c r="D13" s="91"/>
      <c r="E13" s="91"/>
      <c r="F13" s="52">
        <v>43000</v>
      </c>
    </row>
    <row r="14" spans="1:6" ht="14.45" x14ac:dyDescent="0.3">
      <c r="B14" s="91" t="s">
        <v>60</v>
      </c>
      <c r="C14" s="91"/>
      <c r="D14" s="91"/>
      <c r="E14" s="91"/>
      <c r="F14" s="45">
        <v>0.63</v>
      </c>
    </row>
    <row r="15" spans="1:6" ht="14.45" x14ac:dyDescent="0.3">
      <c r="B15" s="91" t="s">
        <v>59</v>
      </c>
      <c r="C15" s="91"/>
      <c r="D15" s="91"/>
      <c r="E15" s="91"/>
      <c r="F15" s="52">
        <f>F13*F14</f>
        <v>27090</v>
      </c>
    </row>
    <row r="18" spans="2:6" ht="14.45" x14ac:dyDescent="0.3">
      <c r="B18" s="88" t="s">
        <v>63</v>
      </c>
      <c r="C18" s="89"/>
      <c r="D18" s="89"/>
      <c r="E18" s="89"/>
      <c r="F18" s="90"/>
    </row>
    <row r="19" spans="2:6" ht="14.45" x14ac:dyDescent="0.3">
      <c r="B19" s="91"/>
      <c r="C19" s="91"/>
      <c r="D19" s="91"/>
      <c r="E19" s="26" t="s">
        <v>68</v>
      </c>
      <c r="F19" s="26" t="s">
        <v>69</v>
      </c>
    </row>
    <row r="20" spans="2:6" ht="14.45" x14ac:dyDescent="0.3">
      <c r="B20" s="91" t="s">
        <v>64</v>
      </c>
      <c r="C20" s="91"/>
      <c r="D20" s="91"/>
      <c r="E20" s="47">
        <v>0.3</v>
      </c>
      <c r="F20" s="46">
        <f>$F$15*E20</f>
        <v>8127</v>
      </c>
    </row>
    <row r="21" spans="2:6" ht="14.45" x14ac:dyDescent="0.3">
      <c r="B21" s="91" t="s">
        <v>65</v>
      </c>
      <c r="C21" s="91"/>
      <c r="D21" s="91"/>
      <c r="E21" s="47">
        <v>0.13</v>
      </c>
      <c r="F21" s="46">
        <f t="shared" ref="F21:F23" si="0">$F$15*E21</f>
        <v>3521.7000000000003</v>
      </c>
    </row>
    <row r="22" spans="2:6" ht="14.45" x14ac:dyDescent="0.3">
      <c r="B22" s="91" t="s">
        <v>66</v>
      </c>
      <c r="C22" s="91"/>
      <c r="D22" s="91"/>
      <c r="E22" s="47">
        <v>0.2</v>
      </c>
      <c r="F22" s="46">
        <f t="shared" si="0"/>
        <v>5418</v>
      </c>
    </row>
    <row r="23" spans="2:6" ht="14.45" x14ac:dyDescent="0.3">
      <c r="B23" s="92" t="s">
        <v>67</v>
      </c>
      <c r="C23" s="92"/>
      <c r="D23" s="92"/>
      <c r="E23" s="48">
        <v>0.12</v>
      </c>
      <c r="F23" s="49">
        <f t="shared" si="0"/>
        <v>3250.7999999999997</v>
      </c>
    </row>
    <row r="24" spans="2:6" ht="14.45" x14ac:dyDescent="0.3">
      <c r="B24" s="31" t="s">
        <v>54</v>
      </c>
      <c r="C24" s="50"/>
      <c r="D24" s="50"/>
      <c r="E24" s="50"/>
      <c r="F24" s="51">
        <f>SUM(F20:F23)</f>
        <v>20317.5</v>
      </c>
    </row>
    <row r="27" spans="2:6" ht="14.45" x14ac:dyDescent="0.3">
      <c r="B27" s="1" t="s">
        <v>72</v>
      </c>
    </row>
    <row r="28" spans="2:6" ht="14.45" x14ac:dyDescent="0.3">
      <c r="B28" s="19" t="s">
        <v>0</v>
      </c>
      <c r="C28" s="19" t="s">
        <v>1</v>
      </c>
      <c r="D28" s="19" t="s">
        <v>2</v>
      </c>
    </row>
    <row r="29" spans="2:6" ht="14.45" x14ac:dyDescent="0.3">
      <c r="B29" s="53">
        <f>F24</f>
        <v>20317.5</v>
      </c>
      <c r="C29" s="53">
        <f>F15</f>
        <v>27090</v>
      </c>
      <c r="D29" s="53">
        <f>F13</f>
        <v>43000</v>
      </c>
    </row>
  </sheetData>
  <mergeCells count="10">
    <mergeCell ref="B13:E13"/>
    <mergeCell ref="B14:E14"/>
    <mergeCell ref="B15:E15"/>
    <mergeCell ref="B12:F12"/>
    <mergeCell ref="B18:F18"/>
    <mergeCell ref="B19:D19"/>
    <mergeCell ref="B20:D20"/>
    <mergeCell ref="B21:D21"/>
    <mergeCell ref="B22:D22"/>
    <mergeCell ref="B23:D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85" zoomScaleNormal="85" workbookViewId="0">
      <selection activeCell="G20" sqref="G20"/>
    </sheetView>
  </sheetViews>
  <sheetFormatPr defaultRowHeight="15" x14ac:dyDescent="0.25"/>
  <cols>
    <col min="1" max="1" width="13.7109375" customWidth="1"/>
    <col min="2" max="4" width="11.140625" customWidth="1"/>
  </cols>
  <sheetData>
    <row r="1" spans="1:6" ht="14.45" x14ac:dyDescent="0.3">
      <c r="A1" s="1" t="s">
        <v>41</v>
      </c>
      <c r="B1" s="1" t="s">
        <v>44</v>
      </c>
    </row>
    <row r="2" spans="1:6" ht="14.45" x14ac:dyDescent="0.3">
      <c r="A2" s="1" t="s">
        <v>40</v>
      </c>
      <c r="B2" s="1" t="s">
        <v>53</v>
      </c>
    </row>
    <row r="3" spans="1:6" ht="14.45" x14ac:dyDescent="0.3">
      <c r="A3" s="1" t="s">
        <v>42</v>
      </c>
      <c r="B3" s="1" t="s">
        <v>43</v>
      </c>
    </row>
    <row r="4" spans="1:6" ht="14.45" x14ac:dyDescent="0.3">
      <c r="A4" s="1" t="s">
        <v>45</v>
      </c>
      <c r="B4" s="6">
        <v>43172</v>
      </c>
    </row>
    <row r="6" spans="1:6" x14ac:dyDescent="0.25">
      <c r="A6" s="20" t="s">
        <v>56</v>
      </c>
      <c r="B6" s="20" t="s">
        <v>57</v>
      </c>
    </row>
    <row r="7" spans="1:6" ht="14.45" x14ac:dyDescent="0.3">
      <c r="A7" s="20" t="s">
        <v>88</v>
      </c>
      <c r="B7" t="s">
        <v>77</v>
      </c>
    </row>
    <row r="8" spans="1:6" ht="14.45" x14ac:dyDescent="0.3">
      <c r="B8" t="s">
        <v>81</v>
      </c>
    </row>
    <row r="9" spans="1:6" ht="14.45" x14ac:dyDescent="0.3">
      <c r="B9" t="s">
        <v>82</v>
      </c>
    </row>
    <row r="10" spans="1:6" ht="14.45" x14ac:dyDescent="0.3">
      <c r="B10" t="s">
        <v>76</v>
      </c>
    </row>
    <row r="11" spans="1:6" ht="14.45" x14ac:dyDescent="0.3">
      <c r="B11" t="s">
        <v>78</v>
      </c>
    </row>
    <row r="12" spans="1:6" ht="14.45" x14ac:dyDescent="0.3">
      <c r="B12" t="s">
        <v>79</v>
      </c>
    </row>
    <row r="13" spans="1:6" ht="14.45" x14ac:dyDescent="0.3">
      <c r="B13" t="s">
        <v>80</v>
      </c>
    </row>
    <row r="15" spans="1:6" ht="14.45" x14ac:dyDescent="0.3">
      <c r="B15" s="88" t="s">
        <v>62</v>
      </c>
      <c r="C15" s="89"/>
      <c r="D15" s="89"/>
      <c r="E15" s="89"/>
      <c r="F15" s="90"/>
    </row>
    <row r="16" spans="1:6" ht="14.45" x14ac:dyDescent="0.3">
      <c r="B16" s="91" t="s">
        <v>85</v>
      </c>
      <c r="C16" s="91"/>
      <c r="D16" s="91"/>
      <c r="E16" s="91"/>
      <c r="F16" s="54">
        <v>0.74</v>
      </c>
    </row>
    <row r="17" spans="2:6" ht="14.45" x14ac:dyDescent="0.3">
      <c r="B17" s="91" t="s">
        <v>83</v>
      </c>
      <c r="C17" s="91"/>
      <c r="D17" s="91"/>
      <c r="E17" s="91"/>
      <c r="F17" s="45">
        <v>0.5</v>
      </c>
    </row>
    <row r="18" spans="2:6" ht="14.45" x14ac:dyDescent="0.3">
      <c r="B18" s="91" t="s">
        <v>84</v>
      </c>
      <c r="C18" s="91"/>
      <c r="D18" s="91"/>
      <c r="E18" s="91"/>
      <c r="F18" s="54">
        <f>F16*F17</f>
        <v>0.37</v>
      </c>
    </row>
    <row r="19" spans="2:6" ht="14.45" x14ac:dyDescent="0.3">
      <c r="B19" s="91" t="s">
        <v>86</v>
      </c>
      <c r="C19" s="91"/>
      <c r="D19" s="91"/>
      <c r="E19" s="91"/>
      <c r="F19" s="46">
        <v>11</v>
      </c>
    </row>
    <row r="22" spans="2:6" ht="14.45" x14ac:dyDescent="0.3">
      <c r="B22" s="1" t="s">
        <v>87</v>
      </c>
    </row>
    <row r="23" spans="2:6" ht="14.45" x14ac:dyDescent="0.3">
      <c r="B23" s="19" t="s">
        <v>0</v>
      </c>
      <c r="C23" s="19" t="s">
        <v>1</v>
      </c>
      <c r="D23" s="19" t="s">
        <v>2</v>
      </c>
    </row>
    <row r="24" spans="2:6" ht="14.45" x14ac:dyDescent="0.3">
      <c r="B24" s="53">
        <f>'Total Jobs Created'!K46*'Total Biz Created'!$F$18/'Total Biz Created'!$F$19</f>
        <v>20.140039463636359</v>
      </c>
      <c r="C24" s="53">
        <f>'Total Jobs Created'!L46*'Total Biz Created'!$F$18/'Total Biz Created'!$F$19</f>
        <v>24.836856127272725</v>
      </c>
      <c r="D24" s="53">
        <f>'Total Jobs Created'!M46*'Total Biz Created'!$F$18/'Total Biz Created'!$F$19</f>
        <v>29.533672790909087</v>
      </c>
    </row>
  </sheetData>
  <mergeCells count="5">
    <mergeCell ref="B19:E19"/>
    <mergeCell ref="B15:F15"/>
    <mergeCell ref="B16:E16"/>
    <mergeCell ref="B17:E17"/>
    <mergeCell ref="B18:E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17-BSTD-02</Docket_x0020_Number>
    <TaxCatchAll xmlns="8eef3743-c7b3-4cbe-8837-b6e805be353c">
      <Value>6</Value>
      <Value>96</Value>
      <Value>28</Value>
      <Value>8</Value>
      <Value>3</Value>
      <Value>155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Building Standards</TermName>
          <TermId xmlns="http://schemas.microsoft.com/office/infopath/2007/PartnerControls">6c40c2d2-2aa4-41b0-9513-a28b2dee0134</TermId>
        </TermInfo>
        <TermInfo xmlns="http://schemas.microsoft.com/office/infopath/2007/PartnerControls">
          <TermName xmlns="http://schemas.microsoft.com/office/infopath/2007/PartnerControls">Efficiency</TermName>
          <TermId xmlns="http://schemas.microsoft.com/office/infopath/2007/PartnerControls">3f4c3fa3-6422-4506-98bd-4d45194b6221</TermId>
        </TermInfo>
        <TermInfo xmlns="http://schemas.microsoft.com/office/infopath/2007/PartnerControls">
          <TermName xmlns="http://schemas.microsoft.com/office/infopath/2007/PartnerControls">Renewable Energy</TermName>
          <TermId xmlns="http://schemas.microsoft.com/office/infopath/2007/PartnerControls">f4913f72-c92a-48f4-aa2f-9825df9cf3bc</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Z5JXHV6S7NA6-3-114932</_dlc_DocId>
    <_dlc_DocIdUrl xmlns="8eef3743-c7b3-4cbe-8837-b6e805be353c">
      <Url>http://efilingspinternal/_layouts/DocIdRedir.aspx?ID=Z5JXHV6S7NA6-3-114932</Url>
      <Description>Z5JXHV6S7NA6-3-114932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173F0-73D1-407C-B27D-B8AB916B497A}"/>
</file>

<file path=customXml/itemProps2.xml><?xml version="1.0" encoding="utf-8"?>
<ds:datastoreItem xmlns:ds="http://schemas.openxmlformats.org/officeDocument/2006/customXml" ds:itemID="{53C66894-ED11-486E-87BA-38D5383B77B6}"/>
</file>

<file path=customXml/itemProps3.xml><?xml version="1.0" encoding="utf-8"?>
<ds:datastoreItem xmlns:ds="http://schemas.openxmlformats.org/officeDocument/2006/customXml" ds:itemID="{186420EC-134F-4E07-BA9B-BA2C562D02BD}"/>
</file>

<file path=customXml/itemProps4.xml><?xml version="1.0" encoding="utf-8"?>
<ds:datastoreItem xmlns:ds="http://schemas.openxmlformats.org/officeDocument/2006/customXml" ds:itemID="{78A6ED07-6927-4E1B-9999-F67714D4DBF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Total Jobs Created</vt:lpstr>
      <vt:lpstr>Total Biz Impacted</vt:lpstr>
      <vt:lpstr>Total Biz Created</vt:lpstr>
      <vt:lpstr>'Total Jobs Created'!_ftn2</vt:lpstr>
    </vt:vector>
  </TitlesOfParts>
  <Company>United Technologies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to 2019 Energy Code Impact on Jobs and Businesses</dc:title>
  <dc:creator>Silas Taylor</dc:creator>
  <cp:lastModifiedBy>Ownby, Adrian@Energy</cp:lastModifiedBy>
  <dcterms:created xsi:type="dcterms:W3CDTF">2018-03-12T16:21:37Z</dcterms:created>
  <dcterms:modified xsi:type="dcterms:W3CDTF">2018-03-27T16:35:17Z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092e0830-fd56-4c16-920f-d0bba71ac6f8</vt:lpwstr>
  </property>
  <property fmtid="{D5CDD505-2E9C-101B-9397-08002B2CF9AE}" pid="4" name="Subject_x0020_Areas">
    <vt:lpwstr>155;#Building Standards|6c40c2d2-2aa4-41b0-9513-a28b2dee0134;#28;#Efficiency|3f4c3fa3-6422-4506-98bd-4d45194b6221;#96;#Renewable Energy|f4913f72-c92a-48f4-aa2f-9825df9cf3bc</vt:lpwstr>
  </property>
  <property fmtid="{D5CDD505-2E9C-101B-9397-08002B2CF9AE}" pid="5" name="_CopySource">
    <vt:lpwstr>http://efilingspinternal/PendingDocuments/17-BSTD-02/20180327T161636_Appendix_to_2019_Energy_Code_Impact_on_Jobs_and_Businesses.xlsx</vt:lpwstr>
  </property>
  <property fmtid="{D5CDD505-2E9C-101B-9397-08002B2CF9AE}" pid="6" name="Subject Areas">
    <vt:lpwstr>155;#Building Standards|6c40c2d2-2aa4-41b0-9513-a28b2dee0134;#28;#Efficiency|3f4c3fa3-6422-4506-98bd-4d45194b6221;#96;#Renewable Energy|f4913f72-c92a-48f4-aa2f-9825df9cf3bc</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2667100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