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060" windowHeight="10875" activeTab="1"/>
  </bookViews>
  <sheets>
    <sheet name="PMAC Graphics" sheetId="7" r:id="rId1"/>
    <sheet name="Gulf to LA Price Deltas" sheetId="6" r:id="rId2"/>
  </sheets>
  <calcPr calcId="145621"/>
</workbook>
</file>

<file path=xl/calcChain.xml><?xml version="1.0" encoding="utf-8"?>
<calcChain xmlns="http://schemas.openxmlformats.org/spreadsheetml/2006/main">
  <c r="J17" i="6" l="1"/>
  <c r="E8" i="7" l="1"/>
  <c r="B10" i="7"/>
  <c r="C8" i="7"/>
  <c r="D8" i="7"/>
  <c r="B9" i="7"/>
  <c r="B8" i="7"/>
  <c r="E2" i="7"/>
  <c r="D2" i="7"/>
  <c r="C2" i="7"/>
  <c r="B2" i="7"/>
  <c r="E4" i="7"/>
  <c r="C4" i="7"/>
  <c r="B4" i="7"/>
  <c r="E3" i="7"/>
  <c r="D3" i="7"/>
  <c r="C3" i="7"/>
  <c r="C5" i="7" s="1"/>
  <c r="B3" i="7"/>
  <c r="B5" i="7" l="1"/>
  <c r="E5" i="7"/>
  <c r="J279" i="6"/>
  <c r="J280" i="6"/>
  <c r="J281" i="6"/>
  <c r="J282" i="6"/>
  <c r="J283" i="6"/>
  <c r="J284" i="6"/>
  <c r="J285" i="6"/>
  <c r="J286" i="6"/>
  <c r="J287" i="6"/>
  <c r="C287" i="6" s="1"/>
  <c r="J288" i="6"/>
  <c r="J289" i="6"/>
  <c r="J290" i="6"/>
  <c r="J291" i="6"/>
  <c r="J292" i="6"/>
  <c r="C292" i="6" s="1"/>
  <c r="J293" i="6"/>
  <c r="J294" i="6"/>
  <c r="J295" i="6"/>
  <c r="J296" i="6"/>
  <c r="J297" i="6"/>
  <c r="J298" i="6"/>
  <c r="J299" i="6"/>
  <c r="J300" i="6"/>
  <c r="J278" i="6"/>
  <c r="J226" i="6"/>
  <c r="J227" i="6"/>
  <c r="J228" i="6"/>
  <c r="J229" i="6"/>
  <c r="J230" i="6"/>
  <c r="C230" i="6" s="1"/>
  <c r="J231" i="6"/>
  <c r="J232" i="6"/>
  <c r="J233" i="6"/>
  <c r="J234" i="6"/>
  <c r="C234" i="6" s="1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C254" i="6" s="1"/>
  <c r="J255" i="6"/>
  <c r="J256" i="6"/>
  <c r="J257" i="6"/>
  <c r="J258" i="6"/>
  <c r="C258" i="6" s="1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C275" i="6" s="1"/>
  <c r="J276" i="6"/>
  <c r="J277" i="6"/>
  <c r="J225" i="6"/>
  <c r="J121" i="6"/>
  <c r="J96" i="6"/>
  <c r="J97" i="6"/>
  <c r="J98" i="6"/>
  <c r="J99" i="6"/>
  <c r="J100" i="6"/>
  <c r="J101" i="6"/>
  <c r="J102" i="6"/>
  <c r="J103" i="6"/>
  <c r="J104" i="6"/>
  <c r="J105" i="6"/>
  <c r="C105" i="6" s="1"/>
  <c r="J106" i="6"/>
  <c r="J107" i="6"/>
  <c r="J108" i="6"/>
  <c r="J109" i="6"/>
  <c r="J110" i="6"/>
  <c r="J111" i="6"/>
  <c r="J112" i="6"/>
  <c r="J113" i="6"/>
  <c r="C113" i="6" s="1"/>
  <c r="J114" i="6"/>
  <c r="J115" i="6"/>
  <c r="J116" i="6"/>
  <c r="J117" i="6"/>
  <c r="J118" i="6"/>
  <c r="J119" i="6"/>
  <c r="J120" i="6"/>
  <c r="J94" i="6"/>
  <c r="J6" i="6" s="1"/>
  <c r="J95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C88" i="6" s="1"/>
  <c r="J89" i="6"/>
  <c r="J90" i="6"/>
  <c r="J91" i="6"/>
  <c r="J92" i="6"/>
  <c r="J93" i="6"/>
  <c r="J69" i="6"/>
  <c r="J68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13" i="6"/>
  <c r="J14" i="6"/>
  <c r="J15" i="6"/>
  <c r="J16" i="6"/>
  <c r="J5" i="6" s="1"/>
  <c r="J12" i="6"/>
  <c r="C279" i="6"/>
  <c r="C296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C196" i="6" s="1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C210" i="6" s="1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C236" i="6"/>
  <c r="C250" i="6"/>
  <c r="C256" i="6"/>
  <c r="C267" i="6"/>
  <c r="J173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C162" i="6" s="1"/>
  <c r="J163" i="6"/>
  <c r="J164" i="6"/>
  <c r="J165" i="6"/>
  <c r="J166" i="6"/>
  <c r="J167" i="6"/>
  <c r="J168" i="6"/>
  <c r="J169" i="6"/>
  <c r="J170" i="6"/>
  <c r="J171" i="6"/>
  <c r="J172" i="6"/>
  <c r="H5" i="6"/>
  <c r="I5" i="6"/>
  <c r="H6" i="6"/>
  <c r="I6" i="6"/>
  <c r="H7" i="6"/>
  <c r="I7" i="6"/>
  <c r="H8" i="6"/>
  <c r="I8" i="6"/>
  <c r="J8" i="6"/>
  <c r="H9" i="6"/>
  <c r="I9" i="6"/>
  <c r="J9" i="6"/>
  <c r="H10" i="6"/>
  <c r="I10" i="6"/>
  <c r="E5" i="6"/>
  <c r="F5" i="6"/>
  <c r="E6" i="6"/>
  <c r="F6" i="6"/>
  <c r="E7" i="6"/>
  <c r="F7" i="6"/>
  <c r="E8" i="6"/>
  <c r="F8" i="6"/>
  <c r="E9" i="6"/>
  <c r="F9" i="6"/>
  <c r="E10" i="6"/>
  <c r="F10" i="6"/>
  <c r="C300" i="6"/>
  <c r="G300" i="6"/>
  <c r="G299" i="6"/>
  <c r="C298" i="6"/>
  <c r="G298" i="6"/>
  <c r="G297" i="6"/>
  <c r="D297" i="6" s="1"/>
  <c r="G296" i="6"/>
  <c r="G295" i="6"/>
  <c r="C294" i="6"/>
  <c r="G294" i="6"/>
  <c r="G293" i="6"/>
  <c r="D293" i="6" s="1"/>
  <c r="G292" i="6"/>
  <c r="G291" i="6"/>
  <c r="C291" i="6"/>
  <c r="C290" i="6"/>
  <c r="G290" i="6"/>
  <c r="G289" i="6"/>
  <c r="D289" i="6" s="1"/>
  <c r="G288" i="6"/>
  <c r="G287" i="6"/>
  <c r="D287" i="6" s="1"/>
  <c r="C286" i="6"/>
  <c r="G286" i="6"/>
  <c r="G285" i="6"/>
  <c r="D285" i="6" s="1"/>
  <c r="C284" i="6"/>
  <c r="G284" i="6"/>
  <c r="C283" i="6"/>
  <c r="G283" i="6"/>
  <c r="C282" i="6"/>
  <c r="G282" i="6"/>
  <c r="C281" i="6"/>
  <c r="G281" i="6"/>
  <c r="D281" i="6" s="1"/>
  <c r="G280" i="6"/>
  <c r="G279" i="6"/>
  <c r="C278" i="6"/>
  <c r="G278" i="6"/>
  <c r="G277" i="6"/>
  <c r="C276" i="6"/>
  <c r="G276" i="6"/>
  <c r="G275" i="6"/>
  <c r="G274" i="6"/>
  <c r="D274" i="6" s="1"/>
  <c r="C273" i="6"/>
  <c r="G273" i="6"/>
  <c r="G272" i="6"/>
  <c r="D272" i="6" s="1"/>
  <c r="C271" i="6"/>
  <c r="G271" i="6"/>
  <c r="G270" i="6"/>
  <c r="C269" i="6"/>
  <c r="G269" i="6"/>
  <c r="C268" i="6"/>
  <c r="G268" i="6"/>
  <c r="D268" i="6" s="1"/>
  <c r="G267" i="6"/>
  <c r="C266" i="6"/>
  <c r="G266" i="6"/>
  <c r="C265" i="6"/>
  <c r="G265" i="6"/>
  <c r="G264" i="6"/>
  <c r="D264" i="6" s="1"/>
  <c r="G263" i="6"/>
  <c r="G262" i="6"/>
  <c r="D262" i="6" s="1"/>
  <c r="G261" i="6"/>
  <c r="D261" i="6" s="1"/>
  <c r="G260" i="6"/>
  <c r="D260" i="6" s="1"/>
  <c r="G259" i="6"/>
  <c r="G258" i="6"/>
  <c r="D258" i="6" s="1"/>
  <c r="C257" i="6"/>
  <c r="G257" i="6"/>
  <c r="G256" i="6"/>
  <c r="D256" i="6" s="1"/>
  <c r="G255" i="6"/>
  <c r="G254" i="6"/>
  <c r="D254" i="6" s="1"/>
  <c r="G253" i="6"/>
  <c r="D253" i="6" s="1"/>
  <c r="G252" i="6"/>
  <c r="D252" i="6" s="1"/>
  <c r="G251" i="6"/>
  <c r="G250" i="6"/>
  <c r="D250" i="6" s="1"/>
  <c r="G249" i="6"/>
  <c r="C248" i="6"/>
  <c r="G248" i="6"/>
  <c r="D248" i="6" s="1"/>
  <c r="G247" i="6"/>
  <c r="C246" i="6"/>
  <c r="G246" i="6"/>
  <c r="D246" i="6" s="1"/>
  <c r="G245" i="6"/>
  <c r="G244" i="6"/>
  <c r="D244" i="6" s="1"/>
  <c r="G243" i="6"/>
  <c r="C242" i="6"/>
  <c r="G242" i="6"/>
  <c r="D242" i="6" s="1"/>
  <c r="G241" i="6"/>
  <c r="D241" i="6" s="1"/>
  <c r="C240" i="6"/>
  <c r="G240" i="6"/>
  <c r="D240" i="6" s="1"/>
  <c r="G239" i="6"/>
  <c r="C238" i="6"/>
  <c r="G238" i="6"/>
  <c r="D238" i="6" s="1"/>
  <c r="G237" i="6"/>
  <c r="G236" i="6"/>
  <c r="D236" i="6" s="1"/>
  <c r="C235" i="6"/>
  <c r="G235" i="6"/>
  <c r="D235" i="6" s="1"/>
  <c r="G234" i="6"/>
  <c r="D234" i="6" s="1"/>
  <c r="G233" i="6"/>
  <c r="C232" i="6"/>
  <c r="G232" i="6"/>
  <c r="D232" i="6" s="1"/>
  <c r="G231" i="6"/>
  <c r="D231" i="6" s="1"/>
  <c r="G230" i="6"/>
  <c r="C229" i="6"/>
  <c r="G229" i="6"/>
  <c r="D229" i="6" s="1"/>
  <c r="G228" i="6"/>
  <c r="G227" i="6"/>
  <c r="G226" i="6"/>
  <c r="G225" i="6"/>
  <c r="D225" i="6"/>
  <c r="G224" i="6"/>
  <c r="G223" i="6"/>
  <c r="C222" i="6"/>
  <c r="G222" i="6"/>
  <c r="G221" i="6"/>
  <c r="G220" i="6"/>
  <c r="G219" i="6"/>
  <c r="D219" i="6" s="1"/>
  <c r="C218" i="6"/>
  <c r="G218" i="6"/>
  <c r="G217" i="6"/>
  <c r="D217" i="6" s="1"/>
  <c r="G216" i="6"/>
  <c r="D216" i="6" s="1"/>
  <c r="G215" i="6"/>
  <c r="G214" i="6"/>
  <c r="D214" i="6" s="1"/>
  <c r="G213" i="6"/>
  <c r="C212" i="6"/>
  <c r="G212" i="6"/>
  <c r="D212" i="6" s="1"/>
  <c r="G211" i="6"/>
  <c r="G210" i="6"/>
  <c r="D210" i="6" s="1"/>
  <c r="G209" i="6"/>
  <c r="C208" i="6"/>
  <c r="G208" i="6"/>
  <c r="D208" i="6" s="1"/>
  <c r="G207" i="6"/>
  <c r="C206" i="6"/>
  <c r="G206" i="6"/>
  <c r="D206" i="6" s="1"/>
  <c r="G205" i="6"/>
  <c r="D205" i="6" s="1"/>
  <c r="G204" i="6"/>
  <c r="D204" i="6" s="1"/>
  <c r="G203" i="6"/>
  <c r="C202" i="6"/>
  <c r="G202" i="6"/>
  <c r="D202" i="6" s="1"/>
  <c r="G201" i="6"/>
  <c r="C200" i="6"/>
  <c r="G200" i="6"/>
  <c r="D200" i="6" s="1"/>
  <c r="G199" i="6"/>
  <c r="G9" i="6" s="1"/>
  <c r="C198" i="6"/>
  <c r="G198" i="6"/>
  <c r="D198" i="6" s="1"/>
  <c r="G197" i="6"/>
  <c r="G196" i="6"/>
  <c r="D196" i="6" s="1"/>
  <c r="G195" i="6"/>
  <c r="C194" i="6"/>
  <c r="G194" i="6"/>
  <c r="G193" i="6"/>
  <c r="C192" i="6"/>
  <c r="G192" i="6"/>
  <c r="G191" i="6"/>
  <c r="D191" i="6" s="1"/>
  <c r="C190" i="6"/>
  <c r="G190" i="6"/>
  <c r="G189" i="6"/>
  <c r="D189" i="6" s="1"/>
  <c r="G188" i="6"/>
  <c r="G187" i="6"/>
  <c r="C186" i="6"/>
  <c r="G186" i="6"/>
  <c r="G185" i="6"/>
  <c r="C184" i="6"/>
  <c r="G184" i="6"/>
  <c r="G183" i="6"/>
  <c r="G182" i="6"/>
  <c r="G181" i="6"/>
  <c r="D181" i="6" s="1"/>
  <c r="C180" i="6"/>
  <c r="G180" i="6"/>
  <c r="G179" i="6"/>
  <c r="C178" i="6"/>
  <c r="G178" i="6"/>
  <c r="G177" i="6"/>
  <c r="D177" i="6" s="1"/>
  <c r="C176" i="6"/>
  <c r="G176" i="6"/>
  <c r="G175" i="6"/>
  <c r="C174" i="6"/>
  <c r="G174" i="6"/>
  <c r="G173" i="6"/>
  <c r="C172" i="6"/>
  <c r="G172" i="6"/>
  <c r="G171" i="6"/>
  <c r="G170" i="6"/>
  <c r="G169" i="6"/>
  <c r="D169" i="6" s="1"/>
  <c r="C168" i="6"/>
  <c r="G168" i="6"/>
  <c r="G167" i="6"/>
  <c r="C166" i="6"/>
  <c r="G166" i="6"/>
  <c r="G165" i="6"/>
  <c r="D165" i="6" s="1"/>
  <c r="C164" i="6"/>
  <c r="G164" i="6"/>
  <c r="G163" i="6"/>
  <c r="D163" i="6" s="1"/>
  <c r="G162" i="6"/>
  <c r="G161" i="6"/>
  <c r="G160" i="6"/>
  <c r="G159" i="6"/>
  <c r="C158" i="6"/>
  <c r="G158" i="6"/>
  <c r="G157" i="6"/>
  <c r="G156" i="6"/>
  <c r="D156" i="6" s="1"/>
  <c r="G155" i="6"/>
  <c r="D155" i="6" s="1"/>
  <c r="C154" i="6"/>
  <c r="G154" i="6"/>
  <c r="D154" i="6" s="1"/>
  <c r="G153" i="6"/>
  <c r="G152" i="6"/>
  <c r="D152" i="6" s="1"/>
  <c r="G151" i="6"/>
  <c r="G150" i="6"/>
  <c r="D150" i="6" s="1"/>
  <c r="G149" i="6"/>
  <c r="C148" i="6"/>
  <c r="G148" i="6"/>
  <c r="D148" i="6" s="1"/>
  <c r="G147" i="6"/>
  <c r="G8" i="6" s="1"/>
  <c r="G146" i="6"/>
  <c r="D146" i="6" s="1"/>
  <c r="G145" i="6"/>
  <c r="G144" i="6"/>
  <c r="D144" i="6" s="1"/>
  <c r="G143" i="6"/>
  <c r="G142" i="6"/>
  <c r="D142" i="6" s="1"/>
  <c r="G141" i="6"/>
  <c r="D141" i="6" s="1"/>
  <c r="C140" i="6"/>
  <c r="G140" i="6"/>
  <c r="D140" i="6" s="1"/>
  <c r="G139" i="6"/>
  <c r="C138" i="6"/>
  <c r="G138" i="6"/>
  <c r="D138" i="6" s="1"/>
  <c r="C137" i="6"/>
  <c r="G137" i="6"/>
  <c r="D137" i="6" s="1"/>
  <c r="G136" i="6"/>
  <c r="D136" i="6" s="1"/>
  <c r="G135" i="6"/>
  <c r="G134" i="6"/>
  <c r="D134" i="6" s="1"/>
  <c r="G133" i="6"/>
  <c r="G132" i="6"/>
  <c r="D132" i="6" s="1"/>
  <c r="C131" i="6"/>
  <c r="G131" i="6"/>
  <c r="G130" i="6"/>
  <c r="D130" i="6" s="1"/>
  <c r="G129" i="6"/>
  <c r="D129" i="6" s="1"/>
  <c r="G128" i="6"/>
  <c r="D128" i="6" s="1"/>
  <c r="G127" i="6"/>
  <c r="D127" i="6" s="1"/>
  <c r="G126" i="6"/>
  <c r="D126" i="6" s="1"/>
  <c r="G125" i="6"/>
  <c r="G124" i="6"/>
  <c r="D124" i="6" s="1"/>
  <c r="G123" i="6"/>
  <c r="G122" i="6"/>
  <c r="D122" i="6" s="1"/>
  <c r="C121" i="6"/>
  <c r="G121" i="6"/>
  <c r="G120" i="6"/>
  <c r="D120" i="6" s="1"/>
  <c r="C119" i="6"/>
  <c r="G119" i="6"/>
  <c r="D119" i="6" s="1"/>
  <c r="G118" i="6"/>
  <c r="D118" i="6" s="1"/>
  <c r="G117" i="6"/>
  <c r="G116" i="6"/>
  <c r="D116" i="6" s="1"/>
  <c r="G115" i="6"/>
  <c r="D115" i="6" s="1"/>
  <c r="G114" i="6"/>
  <c r="D114" i="6" s="1"/>
  <c r="G113" i="6"/>
  <c r="G112" i="6"/>
  <c r="D112" i="6" s="1"/>
  <c r="C111" i="6"/>
  <c r="G111" i="6"/>
  <c r="D111" i="6" s="1"/>
  <c r="G110" i="6"/>
  <c r="D110" i="6" s="1"/>
  <c r="C109" i="6"/>
  <c r="G109" i="6"/>
  <c r="D109" i="6" s="1"/>
  <c r="G108" i="6"/>
  <c r="C107" i="6"/>
  <c r="G107" i="6"/>
  <c r="G106" i="6"/>
  <c r="G105" i="6"/>
  <c r="G104" i="6"/>
  <c r="G103" i="6"/>
  <c r="G102" i="6"/>
  <c r="G101" i="6"/>
  <c r="G100" i="6"/>
  <c r="G99" i="6"/>
  <c r="D99" i="6" s="1"/>
  <c r="G98" i="6"/>
  <c r="G97" i="6"/>
  <c r="C96" i="6"/>
  <c r="G96" i="6"/>
  <c r="G95" i="6"/>
  <c r="G7" i="6" s="1"/>
  <c r="C94" i="6"/>
  <c r="G94" i="6"/>
  <c r="C93" i="6"/>
  <c r="G93" i="6"/>
  <c r="D93" i="6" s="1"/>
  <c r="C92" i="6"/>
  <c r="G92" i="6"/>
  <c r="C91" i="6"/>
  <c r="G91" i="6"/>
  <c r="C90" i="6"/>
  <c r="G90" i="6"/>
  <c r="G89" i="6"/>
  <c r="G88" i="6"/>
  <c r="G87" i="6"/>
  <c r="D87" i="6" s="1"/>
  <c r="C87" i="6"/>
  <c r="C86" i="6"/>
  <c r="G86" i="6"/>
  <c r="C85" i="6"/>
  <c r="G85" i="6"/>
  <c r="C84" i="6"/>
  <c r="G84" i="6"/>
  <c r="C83" i="6"/>
  <c r="G83" i="6"/>
  <c r="C82" i="6"/>
  <c r="G82" i="6"/>
  <c r="G81" i="6"/>
  <c r="C80" i="6"/>
  <c r="G80" i="6"/>
  <c r="G79" i="6"/>
  <c r="D79" i="6" s="1"/>
  <c r="C78" i="6"/>
  <c r="G78" i="6"/>
  <c r="C77" i="6"/>
  <c r="G77" i="6"/>
  <c r="C76" i="6"/>
  <c r="G76" i="6"/>
  <c r="C75" i="6"/>
  <c r="G75" i="6"/>
  <c r="C74" i="6"/>
  <c r="G74" i="6"/>
  <c r="G73" i="6"/>
  <c r="D73" i="6" s="1"/>
  <c r="C72" i="6"/>
  <c r="G72" i="6"/>
  <c r="G71" i="6"/>
  <c r="D71" i="6" s="1"/>
  <c r="C70" i="6"/>
  <c r="G70" i="6"/>
  <c r="G69" i="6"/>
  <c r="D69" i="6" s="1"/>
  <c r="C68" i="6"/>
  <c r="G68" i="6"/>
  <c r="J67" i="6"/>
  <c r="G67" i="6"/>
  <c r="D67" i="6" s="1"/>
  <c r="J66" i="6"/>
  <c r="C66" i="6" s="1"/>
  <c r="G66" i="6"/>
  <c r="J65" i="6"/>
  <c r="C65" i="6" s="1"/>
  <c r="G65" i="6"/>
  <c r="J64" i="6"/>
  <c r="C64" i="6" s="1"/>
  <c r="G64" i="6"/>
  <c r="J63" i="6"/>
  <c r="C63" i="6" s="1"/>
  <c r="G63" i="6"/>
  <c r="D63" i="6" s="1"/>
  <c r="J62" i="6"/>
  <c r="C62" i="6" s="1"/>
  <c r="G62" i="6"/>
  <c r="J61" i="6"/>
  <c r="C61" i="6" s="1"/>
  <c r="G61" i="6"/>
  <c r="J60" i="6"/>
  <c r="C60" i="6" s="1"/>
  <c r="G60" i="6"/>
  <c r="J59" i="6"/>
  <c r="G59" i="6"/>
  <c r="J58" i="6"/>
  <c r="G58" i="6"/>
  <c r="J57" i="6"/>
  <c r="C57" i="6" s="1"/>
  <c r="G57" i="6"/>
  <c r="J56" i="6"/>
  <c r="G56" i="6"/>
  <c r="D56" i="6" s="1"/>
  <c r="J55" i="6"/>
  <c r="G55" i="6"/>
  <c r="J54" i="6"/>
  <c r="G54" i="6"/>
  <c r="J53" i="6"/>
  <c r="G53" i="6"/>
  <c r="J52" i="6"/>
  <c r="G52" i="6"/>
  <c r="J51" i="6"/>
  <c r="C51" i="6" s="1"/>
  <c r="G51" i="6"/>
  <c r="J50" i="6"/>
  <c r="C50" i="6" s="1"/>
  <c r="G50" i="6"/>
  <c r="D50" i="6" s="1"/>
  <c r="J49" i="6"/>
  <c r="G49" i="6"/>
  <c r="J48" i="6"/>
  <c r="C48" i="6" s="1"/>
  <c r="G48" i="6"/>
  <c r="D48" i="6" s="1"/>
  <c r="J47" i="6"/>
  <c r="G47" i="6"/>
  <c r="J46" i="6"/>
  <c r="C46" i="6" s="1"/>
  <c r="G46" i="6"/>
  <c r="J45" i="6"/>
  <c r="C45" i="6" s="1"/>
  <c r="G45" i="6"/>
  <c r="J44" i="6"/>
  <c r="C44" i="6" s="1"/>
  <c r="G44" i="6"/>
  <c r="D44" i="6" s="1"/>
  <c r="J43" i="6"/>
  <c r="G43" i="6"/>
  <c r="G42" i="6"/>
  <c r="C41" i="6"/>
  <c r="G41" i="6"/>
  <c r="G40" i="6"/>
  <c r="C39" i="6"/>
  <c r="G39" i="6"/>
  <c r="G38" i="6"/>
  <c r="D38" i="6" s="1"/>
  <c r="C37" i="6"/>
  <c r="G37" i="6"/>
  <c r="G36" i="6"/>
  <c r="G35" i="6"/>
  <c r="G34" i="6"/>
  <c r="D34" i="6" s="1"/>
  <c r="C33" i="6"/>
  <c r="G33" i="6"/>
  <c r="G32" i="6"/>
  <c r="C31" i="6"/>
  <c r="G31" i="6"/>
  <c r="G30" i="6"/>
  <c r="D30" i="6" s="1"/>
  <c r="C29" i="6"/>
  <c r="G29" i="6"/>
  <c r="C28" i="6"/>
  <c r="G28" i="6"/>
  <c r="D28" i="6" s="1"/>
  <c r="G27" i="6"/>
  <c r="G26" i="6"/>
  <c r="C25" i="6"/>
  <c r="G25" i="6"/>
  <c r="G24" i="6"/>
  <c r="D24" i="6" s="1"/>
  <c r="G23" i="6"/>
  <c r="C22" i="6"/>
  <c r="G22" i="6"/>
  <c r="D22" i="6" s="1"/>
  <c r="C21" i="6"/>
  <c r="G21" i="6"/>
  <c r="D21" i="6" s="1"/>
  <c r="G20" i="6"/>
  <c r="G19" i="6"/>
  <c r="G18" i="6"/>
  <c r="C17" i="6"/>
  <c r="G17" i="6"/>
  <c r="G16" i="6"/>
  <c r="G15" i="6"/>
  <c r="G14" i="6"/>
  <c r="C13" i="6"/>
  <c r="G13" i="6"/>
  <c r="G12" i="6"/>
  <c r="G5" i="6" s="1"/>
  <c r="I4" i="6"/>
  <c r="H4" i="6"/>
  <c r="F4" i="6"/>
  <c r="E4" i="6"/>
  <c r="I3" i="6"/>
  <c r="H3" i="6"/>
  <c r="F3" i="6"/>
  <c r="E3" i="6"/>
  <c r="J10" i="6" l="1"/>
  <c r="J7" i="6"/>
  <c r="G10" i="6"/>
  <c r="G6" i="6"/>
  <c r="G4" i="6"/>
  <c r="B198" i="6"/>
  <c r="D14" i="6"/>
  <c r="D58" i="6"/>
  <c r="D101" i="6"/>
  <c r="D125" i="6"/>
  <c r="D139" i="6"/>
  <c r="D161" i="6"/>
  <c r="C165" i="6"/>
  <c r="B165" i="6" s="1"/>
  <c r="D187" i="6"/>
  <c r="D227" i="6"/>
  <c r="C262" i="6"/>
  <c r="D83" i="6"/>
  <c r="B83" i="6" s="1"/>
  <c r="D103" i="6"/>
  <c r="B137" i="6"/>
  <c r="D213" i="6"/>
  <c r="C223" i="6"/>
  <c r="B236" i="6"/>
  <c r="C241" i="6"/>
  <c r="B241" i="6" s="1"/>
  <c r="D266" i="6"/>
  <c r="D299" i="6"/>
  <c r="C58" i="6"/>
  <c r="B58" i="6" s="1"/>
  <c r="C227" i="6"/>
  <c r="B227" i="6" s="1"/>
  <c r="C293" i="6"/>
  <c r="B293" i="6" s="1"/>
  <c r="D18" i="6"/>
  <c r="C26" i="6"/>
  <c r="D52" i="6"/>
  <c r="D61" i="6"/>
  <c r="B61" i="6" s="1"/>
  <c r="D76" i="6"/>
  <c r="B76" i="6" s="1"/>
  <c r="D85" i="6"/>
  <c r="C101" i="6"/>
  <c r="D102" i="6"/>
  <c r="C117" i="6"/>
  <c r="D135" i="6"/>
  <c r="D159" i="6"/>
  <c r="C170" i="6"/>
  <c r="D185" i="6"/>
  <c r="C231" i="6"/>
  <c r="B231" i="6" s="1"/>
  <c r="B232" i="6"/>
  <c r="D243" i="6"/>
  <c r="C255" i="6"/>
  <c r="D279" i="6"/>
  <c r="B279" i="6" s="1"/>
  <c r="D283" i="6"/>
  <c r="B283" i="6" s="1"/>
  <c r="C295" i="6"/>
  <c r="B238" i="6"/>
  <c r="C299" i="6"/>
  <c r="C18" i="6"/>
  <c r="D40" i="6"/>
  <c r="C52" i="6"/>
  <c r="C95" i="6"/>
  <c r="C129" i="6"/>
  <c r="B129" i="6" s="1"/>
  <c r="C142" i="6"/>
  <c r="B142" i="6" s="1"/>
  <c r="C156" i="6"/>
  <c r="B156" i="6" s="1"/>
  <c r="C185" i="6"/>
  <c r="C243" i="6"/>
  <c r="B243" i="6" s="1"/>
  <c r="J3" i="6"/>
  <c r="D4" i="7" s="1"/>
  <c r="C20" i="6"/>
  <c r="D36" i="6"/>
  <c r="D46" i="6"/>
  <c r="B46" i="6" s="1"/>
  <c r="C56" i="6"/>
  <c r="B56" i="6" s="1"/>
  <c r="D62" i="6"/>
  <c r="B62" i="6" s="1"/>
  <c r="C73" i="6"/>
  <c r="B73" i="6" s="1"/>
  <c r="B87" i="6"/>
  <c r="D89" i="6"/>
  <c r="D105" i="6"/>
  <c r="B105" i="6" s="1"/>
  <c r="C127" i="6"/>
  <c r="B127" i="6" s="1"/>
  <c r="D131" i="6"/>
  <c r="B131" i="6" s="1"/>
  <c r="C161" i="6"/>
  <c r="B161" i="6" s="1"/>
  <c r="C187" i="6"/>
  <c r="B187" i="6" s="1"/>
  <c r="C195" i="6"/>
  <c r="D201" i="6"/>
  <c r="D209" i="6"/>
  <c r="C217" i="6"/>
  <c r="B217" i="6" s="1"/>
  <c r="D221" i="6"/>
  <c r="D239" i="6"/>
  <c r="C244" i="6"/>
  <c r="B244" i="6" s="1"/>
  <c r="B248" i="6"/>
  <c r="D257" i="6"/>
  <c r="B257" i="6" s="1"/>
  <c r="C285" i="6"/>
  <c r="B285" i="6" s="1"/>
  <c r="C297" i="6"/>
  <c r="B297" i="6" s="1"/>
  <c r="D276" i="6"/>
  <c r="B276" i="6" s="1"/>
  <c r="C14" i="6"/>
  <c r="B14" i="6" s="1"/>
  <c r="C40" i="6"/>
  <c r="B40" i="6" s="1"/>
  <c r="C125" i="6"/>
  <c r="C159" i="6"/>
  <c r="B202" i="6"/>
  <c r="C219" i="6"/>
  <c r="B262" i="6"/>
  <c r="C19" i="6"/>
  <c r="C24" i="6"/>
  <c r="B24" i="6" s="1"/>
  <c r="C54" i="6"/>
  <c r="C69" i="6"/>
  <c r="B69" i="6" s="1"/>
  <c r="C89" i="6"/>
  <c r="C115" i="6"/>
  <c r="B115" i="6" s="1"/>
  <c r="C201" i="6"/>
  <c r="B201" i="6" s="1"/>
  <c r="C209" i="6"/>
  <c r="B209" i="6" s="1"/>
  <c r="B210" i="6"/>
  <c r="B258" i="6"/>
  <c r="C289" i="6"/>
  <c r="B289" i="6" s="1"/>
  <c r="C15" i="6"/>
  <c r="D16" i="6"/>
  <c r="B22" i="6"/>
  <c r="C23" i="6"/>
  <c r="D26" i="6"/>
  <c r="C30" i="6"/>
  <c r="B30" i="6" s="1"/>
  <c r="D32" i="6"/>
  <c r="C47" i="6"/>
  <c r="C53" i="6"/>
  <c r="C59" i="6"/>
  <c r="D65" i="6"/>
  <c r="B65" i="6" s="1"/>
  <c r="D75" i="6"/>
  <c r="B75" i="6" s="1"/>
  <c r="D82" i="6"/>
  <c r="B82" i="6" s="1"/>
  <c r="C97" i="6"/>
  <c r="C103" i="6"/>
  <c r="B103" i="6" s="1"/>
  <c r="D117" i="6"/>
  <c r="B117" i="6" s="1"/>
  <c r="D133" i="6"/>
  <c r="C139" i="6"/>
  <c r="D91" i="6"/>
  <c r="B91" i="6" s="1"/>
  <c r="D92" i="6"/>
  <c r="B92" i="6" s="1"/>
  <c r="D98" i="6"/>
  <c r="D107" i="6"/>
  <c r="D121" i="6"/>
  <c r="B121" i="6" s="1"/>
  <c r="C36" i="6"/>
  <c r="C38" i="6"/>
  <c r="B38" i="6" s="1"/>
  <c r="C67" i="6"/>
  <c r="C27" i="6"/>
  <c r="C32" i="6"/>
  <c r="C34" i="6"/>
  <c r="B34" i="6" s="1"/>
  <c r="C81" i="6"/>
  <c r="B109" i="6"/>
  <c r="C123" i="6"/>
  <c r="B140" i="6"/>
  <c r="C133" i="6"/>
  <c r="D153" i="6"/>
  <c r="C155" i="6"/>
  <c r="B155" i="6" s="1"/>
  <c r="C173" i="6"/>
  <c r="D175" i="6"/>
  <c r="C181" i="6"/>
  <c r="B181" i="6" s="1"/>
  <c r="C183" i="6"/>
  <c r="C188" i="6"/>
  <c r="B200" i="6"/>
  <c r="C221" i="6"/>
  <c r="B221" i="6" s="1"/>
  <c r="D223" i="6"/>
  <c r="B246" i="6"/>
  <c r="D265" i="6"/>
  <c r="B265" i="6" s="1"/>
  <c r="C272" i="6"/>
  <c r="B272" i="6" s="1"/>
  <c r="D275" i="6"/>
  <c r="C277" i="6"/>
  <c r="D295" i="6"/>
  <c r="B240" i="6"/>
  <c r="B266" i="6"/>
  <c r="B154" i="6"/>
  <c r="C163" i="6"/>
  <c r="B163" i="6" s="1"/>
  <c r="C274" i="6"/>
  <c r="B274" i="6" s="1"/>
  <c r="C141" i="6"/>
  <c r="C146" i="6"/>
  <c r="B146" i="6" s="1"/>
  <c r="C153" i="6"/>
  <c r="B153" i="6" s="1"/>
  <c r="C157" i="6"/>
  <c r="C175" i="6"/>
  <c r="B175" i="6" s="1"/>
  <c r="C177" i="6"/>
  <c r="B177" i="6" s="1"/>
  <c r="C182" i="6"/>
  <c r="C191" i="6"/>
  <c r="B196" i="6"/>
  <c r="B206" i="6"/>
  <c r="B212" i="6"/>
  <c r="C214" i="6"/>
  <c r="B214" i="6" s="1"/>
  <c r="C233" i="6"/>
  <c r="C12" i="6"/>
  <c r="B28" i="6"/>
  <c r="C35" i="6"/>
  <c r="C42" i="6"/>
  <c r="C49" i="6"/>
  <c r="J4" i="6"/>
  <c r="D12" i="6"/>
  <c r="C16" i="6"/>
  <c r="D42" i="6"/>
  <c r="B50" i="6"/>
  <c r="C55" i="6"/>
  <c r="D68" i="6"/>
  <c r="B68" i="6" s="1"/>
  <c r="C71" i="6"/>
  <c r="B71" i="6" s="1"/>
  <c r="D74" i="6"/>
  <c r="B74" i="6" s="1"/>
  <c r="D77" i="6"/>
  <c r="B77" i="6" s="1"/>
  <c r="C79" i="6"/>
  <c r="B79" i="6" s="1"/>
  <c r="D84" i="6"/>
  <c r="B84" i="6" s="1"/>
  <c r="D95" i="6"/>
  <c r="C99" i="6"/>
  <c r="B99" i="6" s="1"/>
  <c r="B119" i="6"/>
  <c r="D123" i="6"/>
  <c r="B123" i="6" s="1"/>
  <c r="D147" i="6"/>
  <c r="B148" i="6"/>
  <c r="C150" i="6"/>
  <c r="B150" i="6" s="1"/>
  <c r="C152" i="6"/>
  <c r="B152" i="6" s="1"/>
  <c r="C160" i="6"/>
  <c r="D167" i="6"/>
  <c r="C171" i="6"/>
  <c r="D179" i="6"/>
  <c r="D20" i="6"/>
  <c r="B20" i="6" s="1"/>
  <c r="B21" i="6"/>
  <c r="B36" i="6"/>
  <c r="C43" i="6"/>
  <c r="B44" i="6"/>
  <c r="D54" i="6"/>
  <c r="D60" i="6"/>
  <c r="B60" i="6" s="1"/>
  <c r="B63" i="6"/>
  <c r="B67" i="6"/>
  <c r="D81" i="6"/>
  <c r="D90" i="6"/>
  <c r="B90" i="6" s="1"/>
  <c r="B93" i="6"/>
  <c r="D97" i="6"/>
  <c r="D100" i="6"/>
  <c r="B107" i="6"/>
  <c r="B111" i="6"/>
  <c r="D113" i="6"/>
  <c r="B113" i="6" s="1"/>
  <c r="C144" i="6"/>
  <c r="B144" i="6" s="1"/>
  <c r="C147" i="6"/>
  <c r="D171" i="6"/>
  <c r="D173" i="6"/>
  <c r="D183" i="6"/>
  <c r="B85" i="6"/>
  <c r="B48" i="6"/>
  <c r="C135" i="6"/>
  <c r="B135" i="6" s="1"/>
  <c r="C167" i="6"/>
  <c r="C169" i="6"/>
  <c r="B169" i="6" s="1"/>
  <c r="C179" i="6"/>
  <c r="B138" i="6"/>
  <c r="B141" i="6"/>
  <c r="D193" i="6"/>
  <c r="D195" i="6"/>
  <c r="C207" i="6"/>
  <c r="C189" i="6"/>
  <c r="B189" i="6" s="1"/>
  <c r="D199" i="6"/>
  <c r="C193" i="6"/>
  <c r="C204" i="6"/>
  <c r="B204" i="6" s="1"/>
  <c r="C216" i="6"/>
  <c r="B216" i="6" s="1"/>
  <c r="C220" i="6"/>
  <c r="C224" i="6"/>
  <c r="C226" i="6"/>
  <c r="C228" i="6"/>
  <c r="D233" i="6"/>
  <c r="B234" i="6"/>
  <c r="D247" i="6"/>
  <c r="B250" i="6"/>
  <c r="B256" i="6"/>
  <c r="C260" i="6"/>
  <c r="B260" i="6" s="1"/>
  <c r="D263" i="6"/>
  <c r="D267" i="6"/>
  <c r="B267" i="6" s="1"/>
  <c r="D270" i="6"/>
  <c r="D277" i="6"/>
  <c r="D278" i="6"/>
  <c r="B278" i="6" s="1"/>
  <c r="D286" i="6"/>
  <c r="B286" i="6" s="1"/>
  <c r="D291" i="6"/>
  <c r="B291" i="6" s="1"/>
  <c r="C249" i="6"/>
  <c r="B268" i="6"/>
  <c r="B208" i="6"/>
  <c r="C215" i="6"/>
  <c r="C225" i="6"/>
  <c r="B225" i="6" s="1"/>
  <c r="B229" i="6"/>
  <c r="B235" i="6"/>
  <c r="B242" i="6"/>
  <c r="D251" i="6"/>
  <c r="C252" i="6"/>
  <c r="B252" i="6" s="1"/>
  <c r="B254" i="6"/>
  <c r="C264" i="6"/>
  <c r="B264" i="6" s="1"/>
  <c r="D269" i="6"/>
  <c r="B269" i="6" s="1"/>
  <c r="B275" i="6"/>
  <c r="D282" i="6"/>
  <c r="B287" i="6"/>
  <c r="D13" i="6"/>
  <c r="B13" i="6" s="1"/>
  <c r="G3" i="6"/>
  <c r="D15" i="6"/>
  <c r="D17" i="6"/>
  <c r="B17" i="6" s="1"/>
  <c r="D19" i="6"/>
  <c r="B19" i="6" s="1"/>
  <c r="D23" i="6"/>
  <c r="B23" i="6" s="1"/>
  <c r="D25" i="6"/>
  <c r="B25" i="6" s="1"/>
  <c r="D27" i="6"/>
  <c r="D29" i="6"/>
  <c r="B29" i="6" s="1"/>
  <c r="D31" i="6"/>
  <c r="B31" i="6" s="1"/>
  <c r="D33" i="6"/>
  <c r="B33" i="6" s="1"/>
  <c r="D35" i="6"/>
  <c r="D37" i="6"/>
  <c r="B37" i="6" s="1"/>
  <c r="D39" i="6"/>
  <c r="B39" i="6" s="1"/>
  <c r="D41" i="6"/>
  <c r="B41" i="6" s="1"/>
  <c r="D43" i="6"/>
  <c r="D45" i="6"/>
  <c r="B45" i="6" s="1"/>
  <c r="D47" i="6"/>
  <c r="B47" i="6" s="1"/>
  <c r="D49" i="6"/>
  <c r="B49" i="6" s="1"/>
  <c r="D51" i="6"/>
  <c r="B51" i="6" s="1"/>
  <c r="D53" i="6"/>
  <c r="D55" i="6"/>
  <c r="B55" i="6" s="1"/>
  <c r="D57" i="6"/>
  <c r="B57" i="6" s="1"/>
  <c r="D59" i="6"/>
  <c r="D64" i="6"/>
  <c r="B64" i="6" s="1"/>
  <c r="D70" i="6"/>
  <c r="B70" i="6" s="1"/>
  <c r="D78" i="6"/>
  <c r="B78" i="6" s="1"/>
  <c r="D86" i="6"/>
  <c r="B86" i="6" s="1"/>
  <c r="D94" i="6"/>
  <c r="B94" i="6" s="1"/>
  <c r="C102" i="6"/>
  <c r="B102" i="6" s="1"/>
  <c r="D106" i="6"/>
  <c r="D108" i="6"/>
  <c r="D66" i="6"/>
  <c r="B66" i="6" s="1"/>
  <c r="D72" i="6"/>
  <c r="B72" i="6" s="1"/>
  <c r="D80" i="6"/>
  <c r="B80" i="6" s="1"/>
  <c r="D88" i="6"/>
  <c r="B88" i="6" s="1"/>
  <c r="D96" i="6"/>
  <c r="B96" i="6" s="1"/>
  <c r="C100" i="6"/>
  <c r="B100" i="6" s="1"/>
  <c r="D104" i="6"/>
  <c r="C98" i="6"/>
  <c r="C106" i="6"/>
  <c r="C104" i="6"/>
  <c r="C108" i="6"/>
  <c r="C110" i="6"/>
  <c r="B110" i="6" s="1"/>
  <c r="C112" i="6"/>
  <c r="B112" i="6" s="1"/>
  <c r="C114" i="6"/>
  <c r="B114" i="6" s="1"/>
  <c r="C116" i="6"/>
  <c r="B116" i="6" s="1"/>
  <c r="C118" i="6"/>
  <c r="B118" i="6" s="1"/>
  <c r="C120" i="6"/>
  <c r="B120" i="6" s="1"/>
  <c r="C122" i="6"/>
  <c r="B122" i="6" s="1"/>
  <c r="C124" i="6"/>
  <c r="B124" i="6" s="1"/>
  <c r="C126" i="6"/>
  <c r="B126" i="6" s="1"/>
  <c r="C128" i="6"/>
  <c r="B128" i="6" s="1"/>
  <c r="C130" i="6"/>
  <c r="B130" i="6" s="1"/>
  <c r="C132" i="6"/>
  <c r="B132" i="6" s="1"/>
  <c r="C134" i="6"/>
  <c r="B134" i="6" s="1"/>
  <c r="C136" i="6"/>
  <c r="B136" i="6" s="1"/>
  <c r="D143" i="6"/>
  <c r="C145" i="6"/>
  <c r="D149" i="6"/>
  <c r="C151" i="6"/>
  <c r="D157" i="6"/>
  <c r="B157" i="6" s="1"/>
  <c r="D162" i="6"/>
  <c r="B162" i="6" s="1"/>
  <c r="D166" i="6"/>
  <c r="B166" i="6" s="1"/>
  <c r="D170" i="6"/>
  <c r="B191" i="6"/>
  <c r="D145" i="6"/>
  <c r="D151" i="6"/>
  <c r="D160" i="6"/>
  <c r="B193" i="6"/>
  <c r="D158" i="6"/>
  <c r="B158" i="6" s="1"/>
  <c r="D164" i="6"/>
  <c r="B164" i="6" s="1"/>
  <c r="D168" i="6"/>
  <c r="B168" i="6" s="1"/>
  <c r="D172" i="6"/>
  <c r="B172" i="6" s="1"/>
  <c r="C143" i="6"/>
  <c r="C149" i="6"/>
  <c r="D174" i="6"/>
  <c r="B174" i="6" s="1"/>
  <c r="D176" i="6"/>
  <c r="B176" i="6" s="1"/>
  <c r="D178" i="6"/>
  <c r="B178" i="6" s="1"/>
  <c r="D180" i="6"/>
  <c r="B180" i="6" s="1"/>
  <c r="D182" i="6"/>
  <c r="B182" i="6" s="1"/>
  <c r="D184" i="6"/>
  <c r="B184" i="6" s="1"/>
  <c r="D186" i="6"/>
  <c r="B186" i="6" s="1"/>
  <c r="D188" i="6"/>
  <c r="D190" i="6"/>
  <c r="B190" i="6" s="1"/>
  <c r="D192" i="6"/>
  <c r="B192" i="6" s="1"/>
  <c r="D194" i="6"/>
  <c r="B194" i="6" s="1"/>
  <c r="D197" i="6"/>
  <c r="C199" i="6"/>
  <c r="D203" i="6"/>
  <c r="C205" i="6"/>
  <c r="B205" i="6" s="1"/>
  <c r="D211" i="6"/>
  <c r="C213" i="6"/>
  <c r="B219" i="6"/>
  <c r="D224" i="6"/>
  <c r="D226" i="6"/>
  <c r="D207" i="6"/>
  <c r="B207" i="6" s="1"/>
  <c r="D215" i="6"/>
  <c r="D220" i="6"/>
  <c r="C197" i="6"/>
  <c r="C203" i="6"/>
  <c r="C211" i="6"/>
  <c r="D218" i="6"/>
  <c r="B218" i="6" s="1"/>
  <c r="D222" i="6"/>
  <c r="B222" i="6" s="1"/>
  <c r="D228" i="6"/>
  <c r="D230" i="6"/>
  <c r="B230" i="6" s="1"/>
  <c r="D237" i="6"/>
  <c r="C239" i="6"/>
  <c r="B239" i="6" s="1"/>
  <c r="D245" i="6"/>
  <c r="C247" i="6"/>
  <c r="B247" i="6" s="1"/>
  <c r="C253" i="6"/>
  <c r="B253" i="6" s="1"/>
  <c r="D259" i="6"/>
  <c r="C261" i="6"/>
  <c r="B261" i="6" s="1"/>
  <c r="D249" i="6"/>
  <c r="C251" i="6"/>
  <c r="D255" i="6"/>
  <c r="B255" i="6" s="1"/>
  <c r="C237" i="6"/>
  <c r="C245" i="6"/>
  <c r="C259" i="6"/>
  <c r="C263" i="6"/>
  <c r="C270" i="6"/>
  <c r="B270" i="6" s="1"/>
  <c r="D271" i="6"/>
  <c r="B271" i="6" s="1"/>
  <c r="D284" i="6"/>
  <c r="B284" i="6" s="1"/>
  <c r="C288" i="6"/>
  <c r="D290" i="6"/>
  <c r="B290" i="6" s="1"/>
  <c r="D273" i="6"/>
  <c r="B273" i="6" s="1"/>
  <c r="D280" i="6"/>
  <c r="B281" i="6"/>
  <c r="B282" i="6"/>
  <c r="D288" i="6"/>
  <c r="D292" i="6"/>
  <c r="B292" i="6" s="1"/>
  <c r="C280" i="6"/>
  <c r="D296" i="6"/>
  <c r="B296" i="6" s="1"/>
  <c r="D294" i="6"/>
  <c r="B294" i="6" s="1"/>
  <c r="D298" i="6"/>
  <c r="B298" i="6" s="1"/>
  <c r="D300" i="6"/>
  <c r="B300" i="6" s="1"/>
  <c r="C9" i="7" l="1"/>
  <c r="D5" i="7"/>
  <c r="D9" i="7" s="1"/>
  <c r="D10" i="7" s="1"/>
  <c r="B228" i="6"/>
  <c r="C6" i="6"/>
  <c r="B170" i="6"/>
  <c r="C9" i="6"/>
  <c r="B147" i="6"/>
  <c r="C8" i="6"/>
  <c r="B251" i="6"/>
  <c r="C10" i="6"/>
  <c r="B183" i="6"/>
  <c r="D5" i="6"/>
  <c r="B223" i="6"/>
  <c r="B26" i="6"/>
  <c r="B125" i="6"/>
  <c r="D9" i="6"/>
  <c r="D8" i="6"/>
  <c r="D7" i="6"/>
  <c r="B18" i="6"/>
  <c r="B101" i="6"/>
  <c r="C5" i="6"/>
  <c r="B185" i="6"/>
  <c r="C7" i="6"/>
  <c r="B299" i="6"/>
  <c r="D10" i="6"/>
  <c r="D6" i="6"/>
  <c r="B106" i="6"/>
  <c r="B245" i="6"/>
  <c r="B249" i="6"/>
  <c r="B215" i="6"/>
  <c r="B224" i="6"/>
  <c r="B167" i="6"/>
  <c r="B95" i="6"/>
  <c r="B133" i="6"/>
  <c r="B195" i="6"/>
  <c r="B197" i="6"/>
  <c r="B220" i="6"/>
  <c r="B213" i="6"/>
  <c r="B199" i="6"/>
  <c r="B59" i="6"/>
  <c r="B27" i="6"/>
  <c r="B54" i="6"/>
  <c r="B159" i="6"/>
  <c r="B295" i="6"/>
  <c r="B263" i="6"/>
  <c r="B226" i="6"/>
  <c r="B188" i="6"/>
  <c r="B108" i="6"/>
  <c r="B15" i="6"/>
  <c r="B277" i="6"/>
  <c r="B139" i="6"/>
  <c r="B52" i="6"/>
  <c r="B233" i="6"/>
  <c r="B89" i="6"/>
  <c r="B104" i="6"/>
  <c r="B143" i="6"/>
  <c r="B53" i="6"/>
  <c r="B43" i="6"/>
  <c r="B32" i="6"/>
  <c r="B149" i="6"/>
  <c r="B160" i="6"/>
  <c r="B35" i="6"/>
  <c r="B173" i="6"/>
  <c r="B97" i="6"/>
  <c r="B81" i="6"/>
  <c r="B280" i="6"/>
  <c r="B179" i="6"/>
  <c r="B16" i="6"/>
  <c r="B211" i="6"/>
  <c r="C3" i="6"/>
  <c r="B259" i="6"/>
  <c r="B145" i="6"/>
  <c r="B171" i="6"/>
  <c r="B237" i="6"/>
  <c r="B203" i="6"/>
  <c r="B12" i="6"/>
  <c r="B42" i="6"/>
  <c r="B98" i="6"/>
  <c r="C4" i="6"/>
  <c r="D3" i="6"/>
  <c r="B288" i="6"/>
  <c r="B151" i="6"/>
  <c r="D4" i="6"/>
  <c r="C10" i="7" l="1"/>
  <c r="E10" i="7" s="1"/>
  <c r="E9" i="7"/>
</calcChain>
</file>

<file path=xl/sharedStrings.xml><?xml version="1.0" encoding="utf-8"?>
<sst xmlns="http://schemas.openxmlformats.org/spreadsheetml/2006/main" count="49" uniqueCount="40">
  <si>
    <t>Week of</t>
  </si>
  <si>
    <t>Hou Reg RFG</t>
  </si>
  <si>
    <t>CA Avg. Taxes</t>
  </si>
  <si>
    <t>Texas Taxes</t>
  </si>
  <si>
    <t>Los Angeles, CA Regular RFG</t>
  </si>
  <si>
    <t>LA CARBOB Spot</t>
  </si>
  <si>
    <t>Gulf Coast Conv Spot</t>
  </si>
  <si>
    <t>L A Net Revenues</t>
  </si>
  <si>
    <t>Houston Net Revenues</t>
  </si>
  <si>
    <t>LA Minus Hou</t>
  </si>
  <si>
    <t>After 1-1-15 till 8-1-16</t>
  </si>
  <si>
    <t>1-1-11 till 12-31-14</t>
  </si>
  <si>
    <t xml:space="preserve"> 2011-14 LA  RFG </t>
  </si>
  <si>
    <t xml:space="preserve"> 2011-14 HOU  RFG </t>
  </si>
  <si>
    <t xml:space="preserve"> 2015-16 LA  RFG </t>
  </si>
  <si>
    <t xml:space="preserve"> 2015-16 HOU  RFG </t>
  </si>
  <si>
    <t>2011-2014</t>
  </si>
  <si>
    <t>2015-2016</t>
  </si>
  <si>
    <t>CA excise Tax = 27.8cpg</t>
  </si>
  <si>
    <t>CA excise Tax = 30cpg</t>
  </si>
  <si>
    <t>CA excise Tax = 36cpg</t>
  </si>
  <si>
    <t>CA excise Tax = 39.5cpg</t>
  </si>
  <si>
    <t>CA excise Tax = 35.7cpg</t>
  </si>
  <si>
    <t>CA excise Tax = 35.3cpg</t>
  </si>
  <si>
    <t>Notes on Fees and Excise taxes (additional 2.5% added for sales tax)</t>
  </si>
  <si>
    <t xml:space="preserve">Houston vs LA Price Spot vs. Retail Differentials - Adjusted  for Taxes and Fees -- Data Source EIA
</t>
  </si>
  <si>
    <t>2016 to 8-1-16</t>
  </si>
  <si>
    <t>C&amp;T and LCFS add 11 cpg</t>
  </si>
  <si>
    <t>LA Gross Retail Revenues</t>
  </si>
  <si>
    <t>Retail Price ($/gal)</t>
  </si>
  <si>
    <t>Spot Price ($/gal)</t>
  </si>
  <si>
    <t>Taxes &amp; Fees ($/gal)</t>
  </si>
  <si>
    <t>Gross Retail Margin ($/gal)</t>
  </si>
  <si>
    <t>Spot Price Delta (cpg)</t>
  </si>
  <si>
    <t>Taxes Delta (cpg)</t>
  </si>
  <si>
    <t>Retail Revenue Delta (cpg)</t>
  </si>
  <si>
    <t>Change</t>
  </si>
  <si>
    <t>Total</t>
  </si>
  <si>
    <t>LCFS contribution increases by 2 cpg</t>
  </si>
  <si>
    <t>LCFS decreases by 1 cpg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</si>
</sst>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 applyBorder="1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wrapText="1"/>
    </xf>
    <xf numFmtId="1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14" fontId="0" fillId="3" borderId="1" xfId="0" applyNumberFormat="1" applyFill="1" applyBorder="1"/>
    <xf numFmtId="164" fontId="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/>
    <xf numFmtId="164" fontId="0" fillId="3" borderId="1" xfId="0" applyNumberFormat="1" applyFill="1" applyBorder="1"/>
    <xf numFmtId="14" fontId="0" fillId="2" borderId="1" xfId="0" applyNumberFormat="1" applyFill="1" applyBorder="1"/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2" fontId="0" fillId="0" borderId="0" xfId="0" applyNumberFormat="1"/>
    <xf numFmtId="0" fontId="3" fillId="0" borderId="1" xfId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5" fontId="0" fillId="0" borderId="0" xfId="0" applyNumberFormat="1"/>
    <xf numFmtId="2" fontId="1" fillId="0" borderId="0" xfId="0" applyNumberFormat="1" applyFont="1"/>
    <xf numFmtId="1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6956738341282E-2"/>
          <c:y val="0.12810273306006772"/>
          <c:w val="0.91079613539561566"/>
          <c:h val="0.70196884609059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'PMAC Graphics'!$A$3</c:f>
              <c:strCache>
                <c:ptCount val="1"/>
                <c:pt idx="0">
                  <c:v>Spot Price ($/gal)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'PMAC Graphics'!$B$1:$E$1</c:f>
              <c:strCache>
                <c:ptCount val="4"/>
                <c:pt idx="0">
                  <c:v> 2011-14 LA  RFG </c:v>
                </c:pt>
                <c:pt idx="1">
                  <c:v> 2011-14 HOU  RFG </c:v>
                </c:pt>
                <c:pt idx="2">
                  <c:v> 2015-16 LA  RFG </c:v>
                </c:pt>
                <c:pt idx="3">
                  <c:v> 2015-16 HOU  RFG </c:v>
                </c:pt>
              </c:strCache>
            </c:strRef>
          </c:cat>
          <c:val>
            <c:numRef>
              <c:f>'PMAC Graphics'!$B$3:$E$3</c:f>
              <c:numCache>
                <c:formatCode>0.00</c:formatCode>
                <c:ptCount val="4"/>
                <c:pt idx="0">
                  <c:v>2.8874514563106772</c:v>
                </c:pt>
                <c:pt idx="1">
                  <c:v>2.6921504854368918</c:v>
                </c:pt>
                <c:pt idx="2">
                  <c:v>1.7511668674698802</c:v>
                </c:pt>
                <c:pt idx="3">
                  <c:v>1.4423963855421691</c:v>
                </c:pt>
              </c:numCache>
            </c:numRef>
          </c:val>
        </c:ser>
        <c:ser>
          <c:idx val="1"/>
          <c:order val="1"/>
          <c:tx>
            <c:strRef>
              <c:f>'PMAC Graphics'!$A$4</c:f>
              <c:strCache>
                <c:ptCount val="1"/>
                <c:pt idx="0">
                  <c:v>Taxes &amp; Fees ($/gal)</c:v>
                </c:pt>
              </c:strCache>
            </c:strRef>
          </c:tx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0.70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'PMAC Graphics'!$B$1:$E$1</c:f>
              <c:strCache>
                <c:ptCount val="4"/>
                <c:pt idx="0">
                  <c:v> 2011-14 LA  RFG </c:v>
                </c:pt>
                <c:pt idx="1">
                  <c:v> 2011-14 HOU  RFG </c:v>
                </c:pt>
                <c:pt idx="2">
                  <c:v> 2015-16 LA  RFG </c:v>
                </c:pt>
                <c:pt idx="3">
                  <c:v> 2015-16 HOU  RFG </c:v>
                </c:pt>
              </c:strCache>
            </c:strRef>
          </c:cat>
          <c:val>
            <c:numRef>
              <c:f>'PMAC Graphics'!$B$4:$E$4</c:f>
              <c:numCache>
                <c:formatCode>0.00</c:formatCode>
                <c:ptCount val="4"/>
                <c:pt idx="0">
                  <c:v>0.64541189320388337</c:v>
                </c:pt>
                <c:pt idx="1">
                  <c:v>0.39400000000000007</c:v>
                </c:pt>
                <c:pt idx="2">
                  <c:v>0.69884698795180711</c:v>
                </c:pt>
                <c:pt idx="3">
                  <c:v>0.39399999999999918</c:v>
                </c:pt>
              </c:numCache>
            </c:numRef>
          </c:val>
        </c:ser>
        <c:ser>
          <c:idx val="2"/>
          <c:order val="2"/>
          <c:tx>
            <c:strRef>
              <c:f>'PMAC Graphics'!$A$5</c:f>
              <c:strCache>
                <c:ptCount val="1"/>
                <c:pt idx="0">
                  <c:v>Gross Retail Margin ($/gal)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'PMAC Graphics'!$B$1:$E$1</c:f>
              <c:strCache>
                <c:ptCount val="4"/>
                <c:pt idx="0">
                  <c:v> 2011-14 LA  RFG </c:v>
                </c:pt>
                <c:pt idx="1">
                  <c:v> 2011-14 HOU  RFG </c:v>
                </c:pt>
                <c:pt idx="2">
                  <c:v> 2015-16 LA  RFG </c:v>
                </c:pt>
                <c:pt idx="3">
                  <c:v> 2015-16 HOU  RFG </c:v>
                </c:pt>
              </c:strCache>
            </c:strRef>
          </c:cat>
          <c:val>
            <c:numRef>
              <c:f>'PMAC Graphics'!$B$5:$E$5</c:f>
              <c:numCache>
                <c:formatCode>0.00</c:formatCode>
                <c:ptCount val="4"/>
                <c:pt idx="0">
                  <c:v>0.39235024271844987</c:v>
                </c:pt>
                <c:pt idx="1">
                  <c:v>0.21615533980582585</c:v>
                </c:pt>
                <c:pt idx="2">
                  <c:v>0.66531144578313195</c:v>
                </c:pt>
                <c:pt idx="3">
                  <c:v>0.17757951807228906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6275584"/>
        <c:axId val="66281472"/>
      </c:barChart>
      <c:catAx>
        <c:axId val="66275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66281472"/>
        <c:crosses val="autoZero"/>
        <c:auto val="1"/>
        <c:lblAlgn val="ctr"/>
        <c:lblOffset val="100"/>
        <c:noMultiLvlLbl val="0"/>
      </c:catAx>
      <c:valAx>
        <c:axId val="66281472"/>
        <c:scaling>
          <c:orientation val="minMax"/>
          <c:max val="4"/>
          <c:min val="1"/>
        </c:scaling>
        <c:delete val="0"/>
        <c:axPos val="l"/>
        <c:numFmt formatCode="&quot;$&quot;#,##0.00" sourceLinked="0"/>
        <c:majorTickMark val="none"/>
        <c:minorTickMark val="none"/>
        <c:tickLblPos val="nextTo"/>
        <c:txPr>
          <a:bodyPr/>
          <a:lstStyle/>
          <a:p>
            <a:pPr>
              <a:defRPr sz="1100" b="1" baseline="0"/>
            </a:pPr>
            <a:endParaRPr lang="en-US"/>
          </a:p>
        </c:txPr>
        <c:crossAx val="662755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46629732281219E-2"/>
          <c:y val="7.7724824141483295E-2"/>
          <c:w val="0.92855334163584946"/>
          <c:h val="0.741185424578861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'PMAC Graphics'!$B$7</c:f>
              <c:strCache>
                <c:ptCount val="1"/>
                <c:pt idx="0">
                  <c:v>Spot Price Delta (cpg)</c:v>
                </c:pt>
              </c:strCache>
            </c:strRef>
          </c:tx>
          <c:invertIfNegative val="0"/>
          <c:cat>
            <c:strRef>
              <c:f>'PMAC Graphics'!$A$8:$A$9</c:f>
              <c:strCache>
                <c:ptCount val="2"/>
                <c:pt idx="0">
                  <c:v>2011-2014</c:v>
                </c:pt>
                <c:pt idx="1">
                  <c:v>2015-2016</c:v>
                </c:pt>
              </c:strCache>
            </c:strRef>
          </c:cat>
          <c:val>
            <c:numRef>
              <c:f>'PMAC Graphics'!$B$8:$B$9</c:f>
              <c:numCache>
                <c:formatCode>0</c:formatCode>
                <c:ptCount val="2"/>
                <c:pt idx="0">
                  <c:v>19.53009708737854</c:v>
                </c:pt>
                <c:pt idx="1">
                  <c:v>30.877048192771106</c:v>
                </c:pt>
              </c:numCache>
            </c:numRef>
          </c:val>
        </c:ser>
        <c:ser>
          <c:idx val="1"/>
          <c:order val="1"/>
          <c:tx>
            <c:strRef>
              <c:f>'PMAC Graphics'!$C$7</c:f>
              <c:strCache>
                <c:ptCount val="1"/>
                <c:pt idx="0">
                  <c:v>Taxes Delta (cpg)</c:v>
                </c:pt>
              </c:strCache>
            </c:strRef>
          </c:tx>
          <c:invertIfNegative val="0"/>
          <c:cat>
            <c:strRef>
              <c:f>'PMAC Graphics'!$A$8:$A$9</c:f>
              <c:strCache>
                <c:ptCount val="2"/>
                <c:pt idx="0">
                  <c:v>2011-2014</c:v>
                </c:pt>
                <c:pt idx="1">
                  <c:v>2015-2016</c:v>
                </c:pt>
              </c:strCache>
            </c:strRef>
          </c:cat>
          <c:val>
            <c:numRef>
              <c:f>'PMAC Graphics'!$C$8:$C$9</c:f>
              <c:numCache>
                <c:formatCode>0</c:formatCode>
                <c:ptCount val="2"/>
                <c:pt idx="0">
                  <c:v>25.141189320388328</c:v>
                </c:pt>
                <c:pt idx="1">
                  <c:v>30.484698795180794</c:v>
                </c:pt>
              </c:numCache>
            </c:numRef>
          </c:val>
        </c:ser>
        <c:ser>
          <c:idx val="2"/>
          <c:order val="2"/>
          <c:tx>
            <c:strRef>
              <c:f>'PMAC Graphics'!$D$7</c:f>
              <c:strCache>
                <c:ptCount val="1"/>
                <c:pt idx="0">
                  <c:v>Retail Revenue Delta (cpg)</c:v>
                </c:pt>
              </c:strCache>
            </c:strRef>
          </c:tx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'PMAC Graphics'!$A$8:$A$9</c:f>
              <c:strCache>
                <c:ptCount val="2"/>
                <c:pt idx="0">
                  <c:v>2011-2014</c:v>
                </c:pt>
                <c:pt idx="1">
                  <c:v>2015-2016</c:v>
                </c:pt>
              </c:strCache>
            </c:strRef>
          </c:cat>
          <c:val>
            <c:numRef>
              <c:f>'PMAC Graphics'!$D$8:$D$9</c:f>
              <c:numCache>
                <c:formatCode>0</c:formatCode>
                <c:ptCount val="2"/>
                <c:pt idx="0">
                  <c:v>17.619490291262402</c:v>
                </c:pt>
                <c:pt idx="1">
                  <c:v>48.77319277108429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6291968"/>
        <c:axId val="66305408"/>
      </c:barChart>
      <c:catAx>
        <c:axId val="66291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66305408"/>
        <c:crosses val="autoZero"/>
        <c:auto val="1"/>
        <c:lblAlgn val="ctr"/>
        <c:lblOffset val="100"/>
        <c:noMultiLvlLbl val="0"/>
      </c:catAx>
      <c:valAx>
        <c:axId val="663054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66291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577624</xdr:colOff>
      <xdr:row>0</xdr:row>
      <xdr:rowOff>191859</xdr:rowOff>
    </xdr:from>
    <xdr:to>
      <xdr:col>23</xdr:col>
      <xdr:colOff>246290</xdr:colOff>
      <xdr:row>26</xdr:row>
      <xdr:rowOff>187778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517070</xdr:colOff>
      <xdr:row>12</xdr:row>
      <xdr:rowOff>1</xdr:rowOff>
    </xdr:from>
    <xdr:to>
      <xdr:col>9</xdr:col>
      <xdr:colOff>190500</xdr:colOff>
      <xdr:row>37</xdr:row>
      <xdr:rowOff>13609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0.07255</cdr:x>
      <cdr:y>0.02825</cdr:y>
    </cdr:from>
    <cdr:to>
      <cdr:x>0.95705</cdr:x>
      <cdr:y>0.09748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43" y="160114"/>
          <a:ext cx="7258020" cy="392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/>
            <a:t>Comparison of Gasoline Prices in Houston and Los Angeles</a:t>
          </a:r>
          <a:r>
            <a:rPr lang="en-US" sz="1800" b="1" baseline="0"/>
            <a:t> - 2011 to 2016</a:t>
          </a:r>
          <a:endParaRPr lang="en-US" sz="1800" b="1"/>
        </a:p>
      </cdr:txBody>
    </cdr:sp>
  </cdr:relSizeAnchor>
  <cdr:relSizeAnchor xmlns:cdr="http://schemas.openxmlformats.org/drawingml/2006/chartDrawing">
    <cdr:from>
      <cdr:x>0.29774</cdr:x>
      <cdr:y>0.09156</cdr:y>
    </cdr:from>
    <cdr:to>
      <cdr:x>0.90366</cdr:x>
      <cdr:y>0.16605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43198" y="518916"/>
          <a:ext cx="4972051" cy="422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/>
            <a:t>Showing Spot Price, Taxes &amp; Fees</a:t>
          </a:r>
          <a:r>
            <a:rPr lang="en-US" sz="1600" b="1" baseline="0"/>
            <a:t> and Gross Retail Margin</a:t>
          </a:r>
          <a:endParaRPr lang="en-US" sz="1600" b="1"/>
        </a:p>
      </cdr:txBody>
    </cdr:sp>
  </cdr:relSizeAnchor>
  <cdr:relSizeAnchor xmlns:cdr="http://schemas.openxmlformats.org/drawingml/2006/chartDrawing">
    <cdr:from>
      <cdr:x>0.30354</cdr:x>
      <cdr:y>0.17224</cdr:y>
    </cdr:from>
    <cdr:to>
      <cdr:x>0.61579</cdr:x>
      <cdr:y>0.27227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490817" y="976130"/>
          <a:ext cx="2562196" cy="566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LA Revenues were </a:t>
          </a:r>
        </a:p>
        <a:p xmlns:a="http://schemas.openxmlformats.org/drawingml/2006/main">
          <a:r>
            <a:rPr lang="en-US" sz="1400" b="1"/>
            <a:t>17</a:t>
          </a:r>
          <a:r>
            <a:rPr lang="en-US" sz="1400" b="1" baseline="0"/>
            <a:t> </a:t>
          </a:r>
          <a:r>
            <a:rPr lang="en-US" sz="1400" b="1"/>
            <a:t>CPG</a:t>
          </a:r>
          <a:r>
            <a:rPr lang="en-US" sz="1400" b="1" baseline="0"/>
            <a:t> higher than Houston</a:t>
          </a:r>
        </a:p>
        <a:p xmlns:a="http://schemas.openxmlformats.org/drawingml/2006/main">
          <a:endParaRPr lang="en-US" sz="1400" b="1"/>
        </a:p>
      </cdr:txBody>
    </cdr:sp>
  </cdr:relSizeAnchor>
  <cdr:relSizeAnchor xmlns:cdr="http://schemas.openxmlformats.org/drawingml/2006/chartDrawing">
    <cdr:from>
      <cdr:x>0.25827</cdr:x>
      <cdr:y>0.19367</cdr:y>
    </cdr:from>
    <cdr:to>
      <cdr:x>0.35694</cdr:x>
      <cdr:y>0.32588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2119313" y="990601"/>
          <a:ext cx="809625" cy="676275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ysClr val="windowText" lastClr="00000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0.77133</cdr:x>
      <cdr:y>0.3743</cdr:y>
    </cdr:from>
    <cdr:to>
      <cdr:x>0.93384</cdr:x>
      <cdr:y>0.56238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329358" y="1914528"/>
          <a:ext cx="1333505" cy="962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effectLst/>
              <a:latin typeface="+mn-lt"/>
              <a:ea typeface="+mn-ea"/>
              <a:cs typeface="+mn-cs"/>
            </a:rPr>
            <a:t>LA Revenues</a:t>
          </a:r>
        </a:p>
        <a:p xmlns:a="http://schemas.openxmlformats.org/drawingml/2006/main">
          <a:r>
            <a:rPr lang="en-US" sz="1400" b="1">
              <a:effectLst/>
              <a:latin typeface="+mn-lt"/>
              <a:ea typeface="+mn-ea"/>
              <a:cs typeface="+mn-cs"/>
            </a:rPr>
            <a:t>49</a:t>
          </a:r>
          <a:r>
            <a:rPr lang="en-US" sz="1400" b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effectLst/>
              <a:latin typeface="+mn-lt"/>
              <a:ea typeface="+mn-ea"/>
              <a:cs typeface="+mn-cs"/>
            </a:rPr>
            <a:t>CPG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higher</a:t>
          </a:r>
          <a:endParaRPr lang="en-US" sz="1400">
            <a:effectLst/>
          </a:endParaRPr>
        </a:p>
        <a:p xmlns:a="http://schemas.openxmlformats.org/drawingml/2006/main">
          <a:r>
            <a:rPr lang="en-US" sz="1400" b="1" baseline="0">
              <a:effectLst/>
              <a:latin typeface="+mn-lt"/>
              <a:ea typeface="+mn-ea"/>
              <a:cs typeface="+mn-cs"/>
            </a:rPr>
            <a:t>than Houston</a:t>
          </a:r>
          <a:endParaRPr lang="en-US" sz="1400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0.71213</cdr:x>
      <cdr:y>0.43762</cdr:y>
    </cdr:from>
    <cdr:to>
      <cdr:x>0.81428</cdr:x>
      <cdr:y>0.61453</cdr:y>
    </cdr:to>
    <cdr:cxnSp macro="">
      <cdr:nvCxnSpPr>
        <cdr:cNvPr id="10" name="Straight Arrow Connector 9"/>
        <cdr:cNvCxnSpPr/>
      </cdr:nvCxnSpPr>
      <cdr:spPr>
        <a:xfrm xmlns:a="http://schemas.openxmlformats.org/drawingml/2006/main">
          <a:off x="5843588" y="2238376"/>
          <a:ext cx="838200" cy="904875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ysClr val="windowText" lastClr="00000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0.13175</cdr:x>
      <cdr:y>0.81431</cdr:y>
    </cdr:from>
    <cdr:to>
      <cdr:x>0.24318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081088" y="4524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0.11201</cdr:x>
      <cdr:y>0.86654</cdr:y>
    </cdr:from>
    <cdr:to>
      <cdr:x>0.97678</cdr:x>
      <cdr:y>0.94004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919162" y="4267201"/>
          <a:ext cx="7096126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LA = $3.93/gal                  Houston = $3.30/gal               LA = $3.12/gal             Houston = $2.01/gal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0.43582</cdr:x>
      <cdr:y>0.65586</cdr:y>
    </cdr:from>
    <cdr:to>
      <cdr:x>0.63887</cdr:x>
      <cdr:y>0.78304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2862263" y="2505077"/>
          <a:ext cx="1333500" cy="485774"/>
        </a:xfrm>
        <a:prstGeom xmlns:a="http://schemas.openxmlformats.org/drawingml/2006/main" prst="straightConnector1">
          <a:avLst/>
        </a:prstGeom>
        <a:ln xmlns:a="http://schemas.openxmlformats.org/drawingml/2006/main" w="38100"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0.43679</cdr:x>
      <cdr:y>0.45428</cdr:y>
    </cdr:from>
    <cdr:to>
      <cdr:x>0.63608</cdr:x>
      <cdr:y>0.58958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V="1">
          <a:off x="2868626" y="1735147"/>
          <a:ext cx="1308790" cy="51676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accent2">
              <a:lumMod val="75000"/>
            </a:schemeClr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0.43743</cdr:x>
      <cdr:y>0.20019</cdr:y>
    </cdr:from>
    <cdr:to>
      <cdr:x>0.63943</cdr:x>
      <cdr:y>0.43956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V="1">
          <a:off x="3005817" y="1027499"/>
          <a:ext cx="1388094" cy="1228569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chemeClr val="accent3">
              <a:lumMod val="75000"/>
            </a:schemeClr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0.45132</cdr:x>
      <cdr:y>0.64205</cdr:y>
    </cdr:from>
    <cdr:to>
      <cdr:x>0.62616</cdr:x>
      <cdr:y>0.74473</cdr:y>
    </cdr:to>
    <cdr:sp macro="" textlink="">
      <cdr:nvSpPr>
        <cdr:cNvPr id="8" name="TextBox 7"/>
        <cdr:cNvSpPr txBox="1"/>
      </cdr:nvSpPr>
      <cdr:spPr>
        <a:xfrm xmlns:a="http://schemas.openxmlformats.org/drawingml/2006/main" rot="20107587">
          <a:off x="3267104" y="3573242"/>
          <a:ext cx="1265667" cy="5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Spot - +11 cpg</a:t>
          </a:r>
        </a:p>
      </cdr:txBody>
    </cdr:sp>
  </cdr:relSizeAnchor>
  <cdr:relSizeAnchor xmlns:cdr="http://schemas.openxmlformats.org/drawingml/2006/chartDrawing">
    <cdr:from>
      <cdr:x>0.43009</cdr:x>
      <cdr:y>0.43949</cdr:y>
    </cdr:from>
    <cdr:to>
      <cdr:x>0.6429</cdr:x>
      <cdr:y>0.54041</cdr:y>
    </cdr:to>
    <cdr:sp macro="" textlink="">
      <cdr:nvSpPr>
        <cdr:cNvPr id="9" name="TextBox 8"/>
        <cdr:cNvSpPr txBox="1"/>
      </cdr:nvSpPr>
      <cdr:spPr>
        <a:xfrm xmlns:a="http://schemas.openxmlformats.org/drawingml/2006/main" rot="19961176">
          <a:off x="3113422" y="2445903"/>
          <a:ext cx="1540532" cy="561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Tax+Fees- +5 cpg</a:t>
          </a:r>
          <a:endParaRPr lang="en-US" sz="1400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0.40055</cdr:x>
      <cdr:y>0.22238</cdr:y>
    </cdr:from>
    <cdr:to>
      <cdr:x>0.62695</cdr:x>
      <cdr:y>0.36423</cdr:y>
    </cdr:to>
    <cdr:sp macro="" textlink="">
      <cdr:nvSpPr>
        <cdr:cNvPr id="10" name="TextBox 9"/>
        <cdr:cNvSpPr txBox="1"/>
      </cdr:nvSpPr>
      <cdr:spPr>
        <a:xfrm xmlns:a="http://schemas.openxmlformats.org/drawingml/2006/main" rot="18969433">
          <a:off x="2899582" y="1237616"/>
          <a:ext cx="1638910" cy="78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Retail Revenues</a:t>
          </a:r>
        </a:p>
        <a:p xmlns:a="http://schemas.openxmlformats.org/drawingml/2006/main">
          <a:r>
            <a:rPr lang="en-US" sz="1400" b="1"/>
            <a:t>     + 31</a:t>
          </a:r>
          <a:r>
            <a:rPr lang="en-US" sz="1400" b="1" baseline="0"/>
            <a:t> cpg</a:t>
          </a:r>
          <a:endParaRPr lang="en-US" sz="1400" b="1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r>
            <a:rPr lang="en-US" sz="1100"/>
            <a:t> + 30 cpg</a:t>
          </a:r>
        </a:p>
        <a:p xmlns:a="http://schemas.openxmlformats.org/drawingml/2006/main">
          <a:r>
            <a:rPr lang="en-US" sz="1100"/>
            <a:t>e</a:t>
          </a:r>
        </a:p>
      </cdr:txBody>
    </cdr:sp>
  </cdr:relSizeAnchor>
  <cdr:relSizeAnchor xmlns:cdr="http://schemas.openxmlformats.org/drawingml/2006/chartDrawing">
    <cdr:from>
      <cdr:x>0.08049</cdr:x>
      <cdr:y>0.02494</cdr:y>
    </cdr:from>
    <cdr:to>
      <cdr:x>0.49964</cdr:x>
      <cdr:y>0.26933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528637" y="95251"/>
          <a:ext cx="2752725" cy="933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0.08194</cdr:x>
      <cdr:y>0.03491</cdr:y>
    </cdr:from>
    <cdr:to>
      <cdr:x>0.59536</cdr:x>
      <cdr:y>0.30175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538163" y="133350"/>
          <a:ext cx="337185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/>
            <a:t>Components of Gas Price Differentials</a:t>
          </a:r>
        </a:p>
        <a:p xmlns:a="http://schemas.openxmlformats.org/drawingml/2006/main">
          <a:r>
            <a:rPr lang="en-US" sz="1600" b="1"/>
            <a:t>LA and Houston,</a:t>
          </a:r>
        </a:p>
        <a:p xmlns:a="http://schemas.openxmlformats.org/drawingml/2006/main">
          <a:r>
            <a:rPr lang="en-US" sz="1600" b="1"/>
            <a:t>2011-14</a:t>
          </a:r>
          <a:r>
            <a:rPr lang="en-US" sz="1600" b="1" baseline="0"/>
            <a:t> vs. 2015-16 (EIA Data)</a:t>
          </a:r>
          <a:endParaRPr lang="en-US" sz="1600" b="1"/>
        </a:p>
      </cdr:txBody>
    </cdr:sp>
  </cdr:relSizeAnchor>
  <cdr:relSizeAnchor xmlns:cdr="http://schemas.openxmlformats.org/drawingml/2006/chartDrawing">
    <cdr:from>
      <cdr:x>0.16997</cdr:x>
      <cdr:y>0.36538</cdr:y>
    </cdr:from>
    <cdr:to>
      <cdr:x>0.3084</cdr:x>
      <cdr:y>0.56791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167968" y="2014540"/>
          <a:ext cx="951237" cy="1116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/>
            <a:t>CA - 62 cpg higher </a:t>
          </a:r>
        </a:p>
      </cdr:txBody>
    </cdr:sp>
  </cdr:relSizeAnchor>
  <cdr:relSizeAnchor xmlns:cdr="http://schemas.openxmlformats.org/drawingml/2006/chartDrawing">
    <cdr:from>
      <cdr:x>0.63499</cdr:x>
      <cdr:y>0.06862</cdr:y>
    </cdr:from>
    <cdr:to>
      <cdr:x>0.91617</cdr:x>
      <cdr:y>0.18466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363407" y="378352"/>
          <a:ext cx="1932158" cy="639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+mn-lt"/>
              <a:ea typeface="+mn-ea"/>
              <a:cs typeface="+mn-cs"/>
            </a:rPr>
            <a:t>CA - 110 cpg higher </a:t>
          </a:r>
          <a:endParaRPr lang="en-US" sz="16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="70" zoomScaleNormal="70" workbookViewId="0">
      <selection activeCell="D4" sqref="D4"/>
    </sheetView>
  </sheetViews>
  <sheetFormatPr defaultRowHeight="15" x14ac:dyDescent="0.25"/>
  <cols>
    <col min="1" max="1" width="27" customWidth="1"/>
    <col min="2" max="5" width="11.42578125" customWidth="1"/>
    <col min="6" max="6" width="13.42578125" customWidth="1"/>
    <col min="7" max="7" width="8" customWidth="1"/>
    <col min="8" max="8" width="9" customWidth="1"/>
    <col min="9" max="9" width="10.42578125" customWidth="1"/>
  </cols>
  <sheetData>
    <row r="1" spans="1:7" ht="30" x14ac:dyDescent="0.25">
      <c r="B1" s="1" t="s">
        <v>12</v>
      </c>
      <c r="C1" s="1" t="s">
        <v>13</v>
      </c>
      <c r="D1" s="1" t="s">
        <v>14</v>
      </c>
      <c r="E1" s="1" t="s">
        <v>15</v>
      </c>
    </row>
    <row r="2" spans="1:7" x14ac:dyDescent="0.25">
      <c r="A2" t="s">
        <v>29</v>
      </c>
      <c r="B2" s="27">
        <f>'Gulf to LA Price Deltas'!H4</f>
        <v>3.9252135922330105</v>
      </c>
      <c r="C2" s="27">
        <f>'Gulf to LA Price Deltas'!E4</f>
        <v>3.3023058252427178</v>
      </c>
      <c r="D2" s="27">
        <f>'Gulf to LA Price Deltas'!H3</f>
        <v>3.1153253012048192</v>
      </c>
      <c r="E2" s="27">
        <f>'Gulf to LA Price Deltas'!E3</f>
        <v>2.0139759036144573</v>
      </c>
      <c r="G2" s="22"/>
    </row>
    <row r="3" spans="1:7" x14ac:dyDescent="0.25">
      <c r="A3" t="s">
        <v>30</v>
      </c>
      <c r="B3" s="27">
        <f>'Gulf to LA Price Deltas'!I4</f>
        <v>2.8874514563106772</v>
      </c>
      <c r="C3" s="27">
        <f>'Gulf to LA Price Deltas'!F4</f>
        <v>2.6921504854368918</v>
      </c>
      <c r="D3" s="27">
        <f>'Gulf to LA Price Deltas'!I3</f>
        <v>1.7511668674698802</v>
      </c>
      <c r="E3" s="27">
        <f>'Gulf to LA Price Deltas'!F3</f>
        <v>1.4423963855421691</v>
      </c>
    </row>
    <row r="4" spans="1:7" x14ac:dyDescent="0.25">
      <c r="A4" t="s">
        <v>31</v>
      </c>
      <c r="B4" s="27">
        <f>'Gulf to LA Price Deltas'!J4</f>
        <v>0.64541189320388337</v>
      </c>
      <c r="C4" s="27">
        <f>'Gulf to LA Price Deltas'!G5</f>
        <v>0.39400000000000007</v>
      </c>
      <c r="D4" s="27">
        <f>'Gulf to LA Price Deltas'!J3</f>
        <v>0.69884698795180711</v>
      </c>
      <c r="E4" s="27">
        <f>'Gulf to LA Price Deltas'!G3</f>
        <v>0.39399999999999918</v>
      </c>
    </row>
    <row r="5" spans="1:7" ht="16.5" customHeight="1" x14ac:dyDescent="0.25">
      <c r="A5" t="s">
        <v>32</v>
      </c>
      <c r="B5" s="27">
        <f>B2-B3-B4</f>
        <v>0.39235024271844987</v>
      </c>
      <c r="C5" s="27">
        <f t="shared" ref="C5:E5" si="0">C2-C3-C4</f>
        <v>0.21615533980582585</v>
      </c>
      <c r="D5" s="27">
        <f t="shared" si="0"/>
        <v>0.66531144578313195</v>
      </c>
      <c r="E5" s="27">
        <f t="shared" si="0"/>
        <v>0.17757951807228906</v>
      </c>
    </row>
    <row r="7" spans="1:7" ht="45" x14ac:dyDescent="0.25">
      <c r="A7" s="1"/>
      <c r="B7" s="1" t="s">
        <v>33</v>
      </c>
      <c r="C7" s="1" t="s">
        <v>34</v>
      </c>
      <c r="D7" s="1" t="s">
        <v>35</v>
      </c>
      <c r="E7" s="1" t="s">
        <v>37</v>
      </c>
    </row>
    <row r="8" spans="1:7" x14ac:dyDescent="0.25">
      <c r="A8" t="s">
        <v>16</v>
      </c>
      <c r="B8" s="28">
        <f>(B3-C3)*100</f>
        <v>19.53009708737854</v>
      </c>
      <c r="C8" s="28">
        <f>(B4-C4)*100</f>
        <v>25.141189320388328</v>
      </c>
      <c r="D8" s="28">
        <f>(B5-C5)*100</f>
        <v>17.619490291262402</v>
      </c>
      <c r="E8" s="28">
        <f>SUM(B8:D8)</f>
        <v>62.290776699029273</v>
      </c>
    </row>
    <row r="9" spans="1:7" x14ac:dyDescent="0.25">
      <c r="A9" t="s">
        <v>17</v>
      </c>
      <c r="B9" s="28">
        <f>(D3-E3)*100</f>
        <v>30.877048192771106</v>
      </c>
      <c r="C9" s="28">
        <f>(D4-E4)*100</f>
        <v>30.484698795180794</v>
      </c>
      <c r="D9" s="28">
        <f>(D5-E5)*100</f>
        <v>48.77319277108429</v>
      </c>
      <c r="E9" s="28">
        <f>SUM(B9:D9)</f>
        <v>110.1349397590362</v>
      </c>
    </row>
    <row r="10" spans="1:7" x14ac:dyDescent="0.25">
      <c r="A10" t="s">
        <v>36</v>
      </c>
      <c r="B10" s="28">
        <f>B9-B8</f>
        <v>11.346951105392566</v>
      </c>
      <c r="C10" s="28">
        <f t="shared" ref="C10:D10" si="1">C9-C8</f>
        <v>5.3435094747924659</v>
      </c>
      <c r="D10" s="28">
        <f t="shared" si="1"/>
        <v>31.153702479821888</v>
      </c>
      <c r="E10" s="28">
        <f>SUM(B10:D10)</f>
        <v>47.84416306000692</v>
      </c>
    </row>
    <row r="12" spans="1:7" x14ac:dyDescent="0.25">
      <c r="C12" s="22"/>
      <c r="E12" s="22"/>
    </row>
    <row r="13" spans="1:7" s="1" customFormat="1" ht="77.25" customHeight="1" x14ac:dyDescent="0.25"/>
  </sheetData>
  <pageMargins left="0.7" right="0.7" top="0.75" bottom="0.75" header="0.3" footer="0.3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0"/>
  <sheetViews>
    <sheetView tabSelected="1" topLeftCell="A4" zoomScale="90" zoomScaleNormal="90" workbookViewId="0">
      <selection sqref="A1:L1"/>
    </sheetView>
  </sheetViews>
  <sheetFormatPr defaultRowHeight="15" x14ac:dyDescent="0.25"/>
  <cols>
    <col min="1" max="1" width="20.85546875" style="4" customWidth="1"/>
    <col min="2" max="2" width="8.85546875" style="3" customWidth="1"/>
    <col min="3" max="3" width="11.140625" style="3" customWidth="1"/>
    <col min="4" max="4" width="8.85546875" style="3" customWidth="1"/>
    <col min="5" max="5" width="11.85546875" style="4" customWidth="1"/>
    <col min="6" max="6" width="11.7109375" style="4" customWidth="1"/>
    <col min="7" max="7" width="11.42578125" style="4" customWidth="1"/>
    <col min="8" max="8" width="14.5703125" style="4" customWidth="1"/>
    <col min="9" max="9" width="14.140625" style="4" customWidth="1"/>
    <col min="10" max="10" width="14.28515625" style="3" customWidth="1"/>
  </cols>
  <sheetData>
    <row r="1" spans="1:13" ht="60.75" customHeight="1" x14ac:dyDescent="0.35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69" customHeight="1" x14ac:dyDescent="0.25">
      <c r="A2" s="5" t="s">
        <v>0</v>
      </c>
      <c r="B2" s="6"/>
      <c r="C2" s="6" t="s">
        <v>28</v>
      </c>
      <c r="D2" s="6" t="s">
        <v>8</v>
      </c>
      <c r="E2" s="23" t="s">
        <v>1</v>
      </c>
      <c r="F2" s="7" t="s">
        <v>6</v>
      </c>
      <c r="G2" s="24" t="s">
        <v>3</v>
      </c>
      <c r="H2" s="24" t="s">
        <v>4</v>
      </c>
      <c r="I2" s="7" t="s">
        <v>5</v>
      </c>
      <c r="J2" s="25" t="s">
        <v>2</v>
      </c>
      <c r="K2" s="29" t="s">
        <v>24</v>
      </c>
      <c r="L2" s="30"/>
    </row>
    <row r="3" spans="1:13" ht="27" customHeight="1" x14ac:dyDescent="0.25">
      <c r="A3" s="5" t="s">
        <v>10</v>
      </c>
      <c r="B3" s="8"/>
      <c r="C3" s="8">
        <f t="shared" ref="C3:J3" si="0">AVERAGE(C12:C94)</f>
        <v>0.66531144578313273</v>
      </c>
      <c r="D3" s="8">
        <f t="shared" si="0"/>
        <v>0.17757951807228914</v>
      </c>
      <c r="E3" s="8">
        <f t="shared" si="0"/>
        <v>2.0139759036144573</v>
      </c>
      <c r="F3" s="8">
        <f t="shared" si="0"/>
        <v>1.4423963855421691</v>
      </c>
      <c r="G3" s="8">
        <f t="shared" si="0"/>
        <v>0.39399999999999918</v>
      </c>
      <c r="H3" s="8">
        <f t="shared" si="0"/>
        <v>3.1153253012048192</v>
      </c>
      <c r="I3" s="8">
        <f t="shared" si="0"/>
        <v>1.7511668674698802</v>
      </c>
      <c r="J3" s="8">
        <f t="shared" si="0"/>
        <v>0.69884698795180711</v>
      </c>
    </row>
    <row r="4" spans="1:13" ht="24" customHeight="1" x14ac:dyDescent="0.25">
      <c r="A4" s="5" t="s">
        <v>11</v>
      </c>
      <c r="B4" s="8"/>
      <c r="C4" s="8">
        <f t="shared" ref="C4:J4" si="1">AVERAGE(C95:C300)</f>
        <v>0.39235024271844682</v>
      </c>
      <c r="D4" s="8">
        <f t="shared" si="1"/>
        <v>0.21615533980582538</v>
      </c>
      <c r="E4" s="8">
        <f t="shared" si="1"/>
        <v>3.3023058252427178</v>
      </c>
      <c r="F4" s="8">
        <f t="shared" si="1"/>
        <v>2.6921504854368918</v>
      </c>
      <c r="G4" s="8">
        <f t="shared" si="1"/>
        <v>0.39400000000000024</v>
      </c>
      <c r="H4" s="8">
        <f t="shared" si="1"/>
        <v>3.9252135922330105</v>
      </c>
      <c r="I4" s="8">
        <f t="shared" si="1"/>
        <v>2.8874514563106772</v>
      </c>
      <c r="J4" s="8">
        <f t="shared" si="1"/>
        <v>0.64541189320388337</v>
      </c>
      <c r="M4" s="26"/>
    </row>
    <row r="5" spans="1:13" ht="24" customHeight="1" x14ac:dyDescent="0.25">
      <c r="A5" s="5" t="s">
        <v>26</v>
      </c>
      <c r="B5" s="8"/>
      <c r="C5" s="8">
        <f>AVERAGE(C12:C42)</f>
        <v>0.69549516129032241</v>
      </c>
      <c r="D5" s="8">
        <f t="shared" ref="D5:F5" si="2">AVERAGE(D12:D42)</f>
        <v>0.1745193548387097</v>
      </c>
      <c r="E5" s="8">
        <f t="shared" si="2"/>
        <v>1.8231290322580647</v>
      </c>
      <c r="F5" s="8">
        <f t="shared" si="2"/>
        <v>1.2546096774193551</v>
      </c>
      <c r="G5" s="8">
        <f t="shared" ref="G5:J5" si="3">AVERAGE(G12:G42)</f>
        <v>0.39400000000000007</v>
      </c>
      <c r="H5" s="8">
        <f t="shared" si="3"/>
        <v>2.8165161290322591</v>
      </c>
      <c r="I5" s="8">
        <f t="shared" si="3"/>
        <v>1.436091935483871</v>
      </c>
      <c r="J5" s="8">
        <f t="shared" si="3"/>
        <v>0.68492903225806445</v>
      </c>
    </row>
    <row r="6" spans="1:13" ht="24" customHeight="1" x14ac:dyDescent="0.25">
      <c r="A6" s="5">
        <v>2015</v>
      </c>
      <c r="B6" s="8"/>
      <c r="C6" s="8">
        <f>AVERAGE(C44:C94)</f>
        <v>0.65027107843137233</v>
      </c>
      <c r="D6" s="8">
        <f t="shared" ref="D6:F6" si="4">AVERAGE(D44:D94)</f>
        <v>0.17986274509803918</v>
      </c>
      <c r="E6" s="8">
        <f t="shared" si="4"/>
        <v>2.1359019607843144</v>
      </c>
      <c r="F6" s="8">
        <f t="shared" si="4"/>
        <v>1.5620392156862739</v>
      </c>
      <c r="G6" s="8">
        <f t="shared" ref="G6:J6" si="5">AVERAGE(G44:G94)</f>
        <v>0.39399999999999974</v>
      </c>
      <c r="H6" s="8">
        <f t="shared" si="5"/>
        <v>3.2981764705882348</v>
      </c>
      <c r="I6" s="8">
        <f t="shared" si="5"/>
        <v>1.9401568627450978</v>
      </c>
      <c r="J6" s="8">
        <f t="shared" si="5"/>
        <v>0.70774852941176447</v>
      </c>
    </row>
    <row r="7" spans="1:13" ht="24" customHeight="1" x14ac:dyDescent="0.25">
      <c r="A7" s="5">
        <v>2014</v>
      </c>
      <c r="B7" s="8"/>
      <c r="C7" s="8">
        <f>AVERAGE(C95:C146)</f>
        <v>0.45039326923076922</v>
      </c>
      <c r="D7" s="8">
        <f t="shared" ref="D7:F7" si="6">AVERAGE(D95:D146)</f>
        <v>0.23475000000000013</v>
      </c>
      <c r="E7" s="8">
        <f t="shared" si="6"/>
        <v>3.1275961538461536</v>
      </c>
      <c r="F7" s="8">
        <f t="shared" si="6"/>
        <v>2.4988461538461531</v>
      </c>
      <c r="G7" s="8">
        <f t="shared" ref="G7:J7" si="7">AVERAGE(G95:G146)</f>
        <v>0.39399999999999974</v>
      </c>
      <c r="H7" s="8">
        <f t="shared" si="7"/>
        <v>3.7842692307692323</v>
      </c>
      <c r="I7" s="8">
        <f t="shared" si="7"/>
        <v>2.6817692307692296</v>
      </c>
      <c r="J7" s="8">
        <f t="shared" si="7"/>
        <v>0.65210673076923054</v>
      </c>
    </row>
    <row r="8" spans="1:13" ht="24" customHeight="1" x14ac:dyDescent="0.25">
      <c r="A8" s="5">
        <v>2013</v>
      </c>
      <c r="B8" s="8"/>
      <c r="C8" s="8">
        <f>AVERAGE(C147:C198)</f>
        <v>0.37117259615384623</v>
      </c>
      <c r="D8" s="8">
        <f t="shared" ref="D8:F8" si="8">AVERAGE(D147:D198)</f>
        <v>0.20109615384615395</v>
      </c>
      <c r="E8" s="8">
        <f t="shared" si="8"/>
        <v>3.2905384615384614</v>
      </c>
      <c r="F8" s="8">
        <f t="shared" si="8"/>
        <v>2.6954423076923075</v>
      </c>
      <c r="G8" s="8">
        <f t="shared" ref="G8:J8" si="9">AVERAGE(G147:G198)</f>
        <v>0.39399999999999974</v>
      </c>
      <c r="H8" s="8">
        <f t="shared" si="9"/>
        <v>3.9461730769230781</v>
      </c>
      <c r="I8" s="8">
        <f t="shared" si="9"/>
        <v>2.9188461538461534</v>
      </c>
      <c r="J8" s="8">
        <f t="shared" si="9"/>
        <v>0.65615432692307674</v>
      </c>
    </row>
    <row r="9" spans="1:13" ht="24" customHeight="1" x14ac:dyDescent="0.25">
      <c r="A9" s="5">
        <v>2012</v>
      </c>
      <c r="B9" s="8"/>
      <c r="C9" s="8">
        <f>AVERAGE(C199:C250)</f>
        <v>0.41681298076923073</v>
      </c>
      <c r="D9" s="8">
        <f t="shared" ref="D9:F9" si="10">AVERAGE(D199:D250)</f>
        <v>0.22163461538461543</v>
      </c>
      <c r="E9" s="8">
        <f t="shared" si="10"/>
        <v>3.4305576923076933</v>
      </c>
      <c r="F9" s="8">
        <f t="shared" si="10"/>
        <v>2.8149230769230771</v>
      </c>
      <c r="G9" s="8">
        <f t="shared" ref="G9:J9" si="11">AVERAGE(G199:G250)</f>
        <v>0.39399999999999974</v>
      </c>
      <c r="H9" s="8">
        <f t="shared" si="11"/>
        <v>4.0920961538461533</v>
      </c>
      <c r="I9" s="8">
        <f t="shared" si="11"/>
        <v>3.0344807692307683</v>
      </c>
      <c r="J9" s="8">
        <f t="shared" si="11"/>
        <v>0.64080240384615395</v>
      </c>
    </row>
    <row r="10" spans="1:13" ht="24" customHeight="1" x14ac:dyDescent="0.25">
      <c r="A10" s="5">
        <v>2011</v>
      </c>
      <c r="B10" s="8"/>
      <c r="C10" s="8">
        <f>AVERAGE(C251:C300)</f>
        <v>0.32856900000000006</v>
      </c>
      <c r="D10" s="8">
        <f t="shared" ref="D10:F10" si="12">AVERAGE(D251:D300)</f>
        <v>0.20678000000000002</v>
      </c>
      <c r="E10" s="8">
        <f t="shared" si="12"/>
        <v>3.3628600000000013</v>
      </c>
      <c r="F10" s="8">
        <f t="shared" si="12"/>
        <v>2.762080000000001</v>
      </c>
      <c r="G10" s="8">
        <f t="shared" ref="G10:J10" si="13">AVERAGE(G251:G300)</f>
        <v>0.39399999999999979</v>
      </c>
      <c r="H10" s="8">
        <f t="shared" si="13"/>
        <v>3.8764400000000001</v>
      </c>
      <c r="I10" s="8">
        <f t="shared" si="13"/>
        <v>2.9158000000000004</v>
      </c>
      <c r="J10" s="8">
        <f t="shared" si="13"/>
        <v>0.63207099999999994</v>
      </c>
    </row>
    <row r="11" spans="1:13" ht="60" x14ac:dyDescent="0.25">
      <c r="A11" s="4" t="s">
        <v>0</v>
      </c>
      <c r="B11" s="6" t="s">
        <v>9</v>
      </c>
      <c r="C11" s="6" t="s">
        <v>7</v>
      </c>
      <c r="D11" s="6" t="s">
        <v>8</v>
      </c>
      <c r="E11" s="23" t="s">
        <v>1</v>
      </c>
      <c r="F11" s="7" t="s">
        <v>6</v>
      </c>
      <c r="G11" s="24" t="s">
        <v>3</v>
      </c>
      <c r="H11" s="24" t="s">
        <v>4</v>
      </c>
      <c r="I11" s="7" t="s">
        <v>5</v>
      </c>
      <c r="J11" s="25" t="s">
        <v>2</v>
      </c>
    </row>
    <row r="12" spans="1:13" x14ac:dyDescent="0.25">
      <c r="A12" s="9">
        <v>42583</v>
      </c>
      <c r="B12" s="10">
        <f t="shared" ref="B12:B75" si="14">C12-D12</f>
        <v>0.64994999999999992</v>
      </c>
      <c r="C12" s="10">
        <f t="shared" ref="C12:C75" si="15">H12-I12-J12</f>
        <v>0.84155000000000002</v>
      </c>
      <c r="D12" s="10">
        <f t="shared" ref="D12:D75" si="16">E12-F12-G12</f>
        <v>0.1916000000000001</v>
      </c>
      <c r="E12" s="4">
        <v>1.911</v>
      </c>
      <c r="F12" s="4">
        <v>1.3253999999999999</v>
      </c>
      <c r="G12" s="4">
        <f>0.21+0.184</f>
        <v>0.39400000000000002</v>
      </c>
      <c r="H12" s="11">
        <v>2.714</v>
      </c>
      <c r="I12" s="4">
        <v>1.2165999999999999</v>
      </c>
      <c r="J12" s="3">
        <f>(H12*0.025)+0.278+0.13+0.18</f>
        <v>0.65585000000000004</v>
      </c>
    </row>
    <row r="13" spans="1:13" x14ac:dyDescent="0.25">
      <c r="A13" s="9">
        <v>42576</v>
      </c>
      <c r="B13" s="10">
        <f t="shared" si="14"/>
        <v>0.56205000000000016</v>
      </c>
      <c r="C13" s="10">
        <f t="shared" si="15"/>
        <v>0.77654999999999996</v>
      </c>
      <c r="D13" s="10">
        <f t="shared" si="16"/>
        <v>0.2144999999999998</v>
      </c>
      <c r="E13" s="4">
        <v>1.95</v>
      </c>
      <c r="F13" s="4">
        <v>1.3415000000000001</v>
      </c>
      <c r="G13" s="4">
        <f t="shared" ref="G13:G76" si="17">0.21+0.184</f>
        <v>0.39400000000000002</v>
      </c>
      <c r="H13" s="11">
        <v>2.8079999999999998</v>
      </c>
      <c r="I13" s="4">
        <v>1.3732499999999999</v>
      </c>
      <c r="J13" s="3">
        <f t="shared" ref="J13:J16" si="18">(H13*0.025)+0.278+0.13+0.18</f>
        <v>0.65820000000000001</v>
      </c>
    </row>
    <row r="14" spans="1:13" x14ac:dyDescent="0.25">
      <c r="A14" s="9">
        <v>42566</v>
      </c>
      <c r="B14" s="10">
        <f t="shared" si="14"/>
        <v>0.53339999999999976</v>
      </c>
      <c r="C14" s="10">
        <f t="shared" si="15"/>
        <v>0.76539999999999986</v>
      </c>
      <c r="D14" s="10">
        <f t="shared" si="16"/>
        <v>0.2320000000000001</v>
      </c>
      <c r="E14" s="4">
        <v>1.9870000000000001</v>
      </c>
      <c r="F14" s="4">
        <v>1.361</v>
      </c>
      <c r="G14" s="4">
        <f t="shared" si="17"/>
        <v>0.39400000000000002</v>
      </c>
      <c r="H14" s="11">
        <v>2.9039999999999999</v>
      </c>
      <c r="I14" s="4">
        <v>1.478</v>
      </c>
      <c r="J14" s="3">
        <f t="shared" si="18"/>
        <v>0.66060000000000008</v>
      </c>
    </row>
    <row r="15" spans="1:13" x14ac:dyDescent="0.25">
      <c r="A15" s="9">
        <v>42559</v>
      </c>
      <c r="B15" s="10">
        <f t="shared" si="14"/>
        <v>0.52897499999999986</v>
      </c>
      <c r="C15" s="10">
        <f t="shared" si="15"/>
        <v>0.76397499999999985</v>
      </c>
      <c r="D15" s="10">
        <f t="shared" si="16"/>
        <v>0.23499999999999999</v>
      </c>
      <c r="E15" s="4">
        <v>2.008</v>
      </c>
      <c r="F15" s="4">
        <v>1.379</v>
      </c>
      <c r="G15" s="4">
        <f t="shared" si="17"/>
        <v>0.39400000000000002</v>
      </c>
      <c r="H15" s="11">
        <v>2.9209999999999998</v>
      </c>
      <c r="I15" s="4">
        <v>1.496</v>
      </c>
      <c r="J15" s="3">
        <f t="shared" si="18"/>
        <v>0.66102499999999997</v>
      </c>
    </row>
    <row r="16" spans="1:13" x14ac:dyDescent="0.25">
      <c r="A16" s="12">
        <v>42552</v>
      </c>
      <c r="B16" s="13">
        <f t="shared" si="14"/>
        <v>0.475275</v>
      </c>
      <c r="C16" s="13">
        <f t="shared" si="15"/>
        <v>0.68427499999999997</v>
      </c>
      <c r="D16" s="13">
        <f t="shared" si="16"/>
        <v>0.20899999999999996</v>
      </c>
      <c r="E16" s="14">
        <v>2.056</v>
      </c>
      <c r="F16" s="14">
        <v>1.4530000000000001</v>
      </c>
      <c r="G16" s="14">
        <f t="shared" si="17"/>
        <v>0.39400000000000002</v>
      </c>
      <c r="H16" s="15">
        <v>2.9889999999999999</v>
      </c>
      <c r="I16" s="14">
        <v>1.6419999999999999</v>
      </c>
      <c r="J16" s="16">
        <f t="shared" si="18"/>
        <v>0.66272500000000001</v>
      </c>
      <c r="K16" t="s">
        <v>18</v>
      </c>
    </row>
    <row r="17" spans="1:11" x14ac:dyDescent="0.25">
      <c r="A17" s="9">
        <v>42545</v>
      </c>
      <c r="B17" s="10">
        <f t="shared" si="14"/>
        <v>0.43062500000000015</v>
      </c>
      <c r="C17" s="10">
        <f t="shared" si="15"/>
        <v>0.59762500000000007</v>
      </c>
      <c r="D17" s="10">
        <f t="shared" si="16"/>
        <v>0.16699999999999993</v>
      </c>
      <c r="E17" s="4">
        <v>2.0619999999999998</v>
      </c>
      <c r="F17" s="4">
        <v>1.5009999999999999</v>
      </c>
      <c r="G17" s="4">
        <f t="shared" si="17"/>
        <v>0.39400000000000002</v>
      </c>
      <c r="H17" s="11">
        <v>3.0150000000000001</v>
      </c>
      <c r="I17" s="4">
        <v>1.732</v>
      </c>
      <c r="J17" s="3">
        <f>(H17*0.025)+0.3+0.13+0.18</f>
        <v>0.68537500000000007</v>
      </c>
      <c r="K17" t="s">
        <v>39</v>
      </c>
    </row>
    <row r="18" spans="1:11" x14ac:dyDescent="0.25">
      <c r="A18" s="9">
        <v>42538</v>
      </c>
      <c r="B18" s="10">
        <f t="shared" si="14"/>
        <v>0.42980000000000007</v>
      </c>
      <c r="C18" s="10">
        <f t="shared" si="15"/>
        <v>0.67479999999999984</v>
      </c>
      <c r="D18" s="10">
        <f t="shared" si="16"/>
        <v>0.24499999999999977</v>
      </c>
      <c r="E18" s="4">
        <v>2.0699999999999998</v>
      </c>
      <c r="F18" s="4">
        <v>1.431</v>
      </c>
      <c r="G18" s="4">
        <f t="shared" si="17"/>
        <v>0.39400000000000002</v>
      </c>
      <c r="H18" s="11">
        <v>2.9279999999999999</v>
      </c>
      <c r="I18" s="4">
        <v>1.56</v>
      </c>
      <c r="J18" s="3">
        <f t="shared" ref="J18:J42" si="19">(H18*0.025)+0.3+0.14+0.18</f>
        <v>0.69320000000000004</v>
      </c>
    </row>
    <row r="19" spans="1:11" x14ac:dyDescent="0.25">
      <c r="A19" s="9">
        <v>42531</v>
      </c>
      <c r="B19" s="10">
        <f t="shared" si="14"/>
        <v>0.38319999999999965</v>
      </c>
      <c r="C19" s="10">
        <f t="shared" si="15"/>
        <v>0.56119999999999992</v>
      </c>
      <c r="D19" s="10">
        <f t="shared" si="16"/>
        <v>0.17800000000000027</v>
      </c>
      <c r="E19" s="4">
        <v>2.0990000000000002</v>
      </c>
      <c r="F19" s="4">
        <v>1.5269999999999999</v>
      </c>
      <c r="G19" s="4">
        <f t="shared" si="17"/>
        <v>0.39400000000000002</v>
      </c>
      <c r="H19" s="11">
        <v>2.9119999999999999</v>
      </c>
      <c r="I19" s="4">
        <v>1.6579999999999999</v>
      </c>
      <c r="J19" s="3">
        <f t="shared" si="19"/>
        <v>0.69280000000000008</v>
      </c>
    </row>
    <row r="20" spans="1:11" x14ac:dyDescent="0.25">
      <c r="A20" s="9">
        <v>42524</v>
      </c>
      <c r="B20" s="10">
        <f t="shared" si="14"/>
        <v>0.44764999999999977</v>
      </c>
      <c r="C20" s="10">
        <f t="shared" si="15"/>
        <v>0.60965000000000003</v>
      </c>
      <c r="D20" s="10">
        <f t="shared" si="16"/>
        <v>0.16200000000000025</v>
      </c>
      <c r="E20" s="4">
        <v>2.0790000000000002</v>
      </c>
      <c r="F20" s="4">
        <v>1.5229999999999999</v>
      </c>
      <c r="G20" s="4">
        <f t="shared" si="17"/>
        <v>0.39400000000000002</v>
      </c>
      <c r="H20" s="11">
        <v>2.8940000000000001</v>
      </c>
      <c r="I20" s="4">
        <v>1.5920000000000001</v>
      </c>
      <c r="J20" s="3">
        <f t="shared" si="19"/>
        <v>0.69235000000000002</v>
      </c>
    </row>
    <row r="21" spans="1:11" x14ac:dyDescent="0.25">
      <c r="A21" s="9">
        <v>42517</v>
      </c>
      <c r="B21" s="10">
        <f t="shared" si="14"/>
        <v>0.42565000000000019</v>
      </c>
      <c r="C21" s="10">
        <f t="shared" si="15"/>
        <v>0.58065000000000011</v>
      </c>
      <c r="D21" s="10">
        <f t="shared" si="16"/>
        <v>0.15499999999999992</v>
      </c>
      <c r="E21" s="4">
        <v>2.0499999999999998</v>
      </c>
      <c r="F21" s="4">
        <v>1.5009999999999999</v>
      </c>
      <c r="G21" s="4">
        <f t="shared" si="17"/>
        <v>0.39400000000000002</v>
      </c>
      <c r="H21" s="11">
        <v>2.8540000000000001</v>
      </c>
      <c r="I21" s="4">
        <v>1.5820000000000001</v>
      </c>
      <c r="J21" s="3">
        <f t="shared" si="19"/>
        <v>0.69134999999999991</v>
      </c>
    </row>
    <row r="22" spans="1:11" x14ac:dyDescent="0.25">
      <c r="A22" s="9">
        <v>42510</v>
      </c>
      <c r="B22" s="10">
        <f t="shared" si="14"/>
        <v>0.49302499999999994</v>
      </c>
      <c r="C22" s="10">
        <f t="shared" si="15"/>
        <v>0.62002500000000005</v>
      </c>
      <c r="D22" s="10">
        <f t="shared" si="16"/>
        <v>0.12700000000000011</v>
      </c>
      <c r="E22" s="4">
        <v>1.9910000000000001</v>
      </c>
      <c r="F22" s="4">
        <v>1.47</v>
      </c>
      <c r="G22" s="4">
        <f t="shared" si="17"/>
        <v>0.39400000000000002</v>
      </c>
      <c r="H22" s="11">
        <v>2.839</v>
      </c>
      <c r="I22" s="4">
        <v>1.528</v>
      </c>
      <c r="J22" s="3">
        <f t="shared" si="19"/>
        <v>0.69097499999999989</v>
      </c>
    </row>
    <row r="23" spans="1:11" x14ac:dyDescent="0.25">
      <c r="A23" s="9">
        <v>42503</v>
      </c>
      <c r="B23" s="10">
        <f t="shared" si="14"/>
        <v>0.49737500000000023</v>
      </c>
      <c r="C23" s="10">
        <f t="shared" si="15"/>
        <v>0.67837500000000017</v>
      </c>
      <c r="D23" s="10">
        <f t="shared" si="16"/>
        <v>0.18099999999999994</v>
      </c>
      <c r="E23" s="4">
        <v>1.9490000000000001</v>
      </c>
      <c r="F23" s="4">
        <v>1.3740000000000001</v>
      </c>
      <c r="G23" s="4">
        <f t="shared" si="17"/>
        <v>0.39400000000000002</v>
      </c>
      <c r="H23" s="11">
        <v>2.8250000000000002</v>
      </c>
      <c r="I23" s="4">
        <v>1.456</v>
      </c>
      <c r="J23" s="3">
        <f t="shared" si="19"/>
        <v>0.69062500000000004</v>
      </c>
    </row>
    <row r="24" spans="1:11" x14ac:dyDescent="0.25">
      <c r="A24" s="9">
        <v>42496</v>
      </c>
      <c r="B24" s="10">
        <f t="shared" si="14"/>
        <v>0.41352500000000025</v>
      </c>
      <c r="C24" s="10">
        <f t="shared" si="15"/>
        <v>0.59552500000000008</v>
      </c>
      <c r="D24" s="10">
        <f t="shared" si="16"/>
        <v>0.18199999999999983</v>
      </c>
      <c r="E24" s="4">
        <v>1.9419999999999999</v>
      </c>
      <c r="F24" s="4">
        <v>1.3660000000000001</v>
      </c>
      <c r="G24" s="4">
        <f t="shared" si="17"/>
        <v>0.39400000000000002</v>
      </c>
      <c r="H24" s="11">
        <v>2.819</v>
      </c>
      <c r="I24" s="4">
        <v>1.5329999999999999</v>
      </c>
      <c r="J24" s="3">
        <f t="shared" si="19"/>
        <v>0.69047499999999995</v>
      </c>
    </row>
    <row r="25" spans="1:11" x14ac:dyDescent="0.25">
      <c r="A25" s="9">
        <v>42489</v>
      </c>
      <c r="B25" s="10">
        <f t="shared" si="14"/>
        <v>0.48802500000000004</v>
      </c>
      <c r="C25" s="10">
        <f t="shared" si="15"/>
        <v>0.570025</v>
      </c>
      <c r="D25" s="10">
        <f t="shared" si="16"/>
        <v>8.1999999999999962E-2</v>
      </c>
      <c r="E25" s="4">
        <v>1.9339999999999999</v>
      </c>
      <c r="F25" s="4">
        <v>1.458</v>
      </c>
      <c r="G25" s="4">
        <f t="shared" si="17"/>
        <v>0.39400000000000002</v>
      </c>
      <c r="H25" s="11">
        <v>2.879</v>
      </c>
      <c r="I25" s="4">
        <v>1.617</v>
      </c>
      <c r="J25" s="3">
        <f t="shared" si="19"/>
        <v>0.69197500000000001</v>
      </c>
    </row>
    <row r="26" spans="1:11" x14ac:dyDescent="0.25">
      <c r="A26" s="9">
        <v>42482</v>
      </c>
      <c r="B26" s="10">
        <f t="shared" si="14"/>
        <v>0.51207500000000039</v>
      </c>
      <c r="C26" s="10">
        <f t="shared" si="15"/>
        <v>0.63707500000000028</v>
      </c>
      <c r="D26" s="10">
        <f t="shared" si="16"/>
        <v>0.12499999999999989</v>
      </c>
      <c r="E26" s="4">
        <v>1.863</v>
      </c>
      <c r="F26" s="4">
        <v>1.3440000000000001</v>
      </c>
      <c r="G26" s="4">
        <f t="shared" si="17"/>
        <v>0.39400000000000002</v>
      </c>
      <c r="H26" s="11">
        <v>2.8370000000000002</v>
      </c>
      <c r="I26" s="4">
        <v>1.5089999999999999</v>
      </c>
      <c r="J26" s="3">
        <f t="shared" si="19"/>
        <v>0.69092500000000001</v>
      </c>
    </row>
    <row r="27" spans="1:11" x14ac:dyDescent="0.25">
      <c r="A27" s="9">
        <v>42475</v>
      </c>
      <c r="B27" s="10">
        <f t="shared" si="14"/>
        <v>0.39635000000000009</v>
      </c>
      <c r="C27" s="10">
        <f t="shared" si="15"/>
        <v>0.5283500000000001</v>
      </c>
      <c r="D27" s="10">
        <f t="shared" si="16"/>
        <v>0.13200000000000001</v>
      </c>
      <c r="E27" s="4">
        <v>1.861</v>
      </c>
      <c r="F27" s="4">
        <v>1.335</v>
      </c>
      <c r="G27" s="4">
        <f t="shared" si="17"/>
        <v>0.39400000000000002</v>
      </c>
      <c r="H27" s="11">
        <v>2.8260000000000001</v>
      </c>
      <c r="I27" s="4">
        <v>1.607</v>
      </c>
      <c r="J27" s="3">
        <f t="shared" si="19"/>
        <v>0.69064999999999999</v>
      </c>
    </row>
    <row r="28" spans="1:11" x14ac:dyDescent="0.25">
      <c r="A28" s="9">
        <v>42468</v>
      </c>
      <c r="B28" s="10">
        <f t="shared" si="14"/>
        <v>0.46082499999999993</v>
      </c>
      <c r="C28" s="10">
        <f t="shared" si="15"/>
        <v>0.65082499999999999</v>
      </c>
      <c r="D28" s="10">
        <f t="shared" si="16"/>
        <v>0.19000000000000006</v>
      </c>
      <c r="E28" s="4">
        <v>1.8180000000000001</v>
      </c>
      <c r="F28" s="4">
        <v>1.234</v>
      </c>
      <c r="G28" s="4">
        <f t="shared" si="17"/>
        <v>0.39400000000000002</v>
      </c>
      <c r="H28" s="11">
        <v>2.8069999999999999</v>
      </c>
      <c r="I28" s="4">
        <v>1.466</v>
      </c>
      <c r="J28" s="3">
        <f t="shared" si="19"/>
        <v>0.69017499999999998</v>
      </c>
    </row>
    <row r="29" spans="1:11" x14ac:dyDescent="0.25">
      <c r="A29" s="9">
        <v>42461</v>
      </c>
      <c r="B29" s="10">
        <f t="shared" si="14"/>
        <v>0.30189999999999972</v>
      </c>
      <c r="C29" s="10">
        <f t="shared" si="15"/>
        <v>0.47989999999999977</v>
      </c>
      <c r="D29" s="10">
        <f t="shared" si="16"/>
        <v>0.17800000000000005</v>
      </c>
      <c r="E29" s="4">
        <v>1.8420000000000001</v>
      </c>
      <c r="F29" s="4">
        <v>1.27</v>
      </c>
      <c r="G29" s="4">
        <f t="shared" si="17"/>
        <v>0.39400000000000002</v>
      </c>
      <c r="H29" s="11">
        <v>2.8439999999999999</v>
      </c>
      <c r="I29" s="4">
        <v>1.673</v>
      </c>
      <c r="J29" s="3">
        <f t="shared" si="19"/>
        <v>0.69110000000000005</v>
      </c>
    </row>
    <row r="30" spans="1:11" x14ac:dyDescent="0.25">
      <c r="A30" s="9">
        <v>42454</v>
      </c>
      <c r="B30" s="10">
        <f t="shared" si="14"/>
        <v>0.3799499999999999</v>
      </c>
      <c r="C30" s="10">
        <f t="shared" si="15"/>
        <v>0.50695000000000001</v>
      </c>
      <c r="D30" s="10">
        <f t="shared" si="16"/>
        <v>0.12700000000000011</v>
      </c>
      <c r="E30" s="4">
        <v>1.8480000000000001</v>
      </c>
      <c r="F30" s="4">
        <v>1.327</v>
      </c>
      <c r="G30" s="4">
        <f t="shared" si="17"/>
        <v>0.39400000000000002</v>
      </c>
      <c r="H30" s="11">
        <v>2.8820000000000001</v>
      </c>
      <c r="I30" s="4">
        <v>1.6830000000000001</v>
      </c>
      <c r="J30" s="3">
        <f t="shared" si="19"/>
        <v>0.69205000000000005</v>
      </c>
    </row>
    <row r="31" spans="1:11" x14ac:dyDescent="0.25">
      <c r="A31" s="9">
        <v>42447</v>
      </c>
      <c r="B31" s="10">
        <f t="shared" si="14"/>
        <v>0.40287500000000043</v>
      </c>
      <c r="C31" s="10">
        <f t="shared" si="15"/>
        <v>0.53787500000000033</v>
      </c>
      <c r="D31" s="10">
        <f t="shared" si="16"/>
        <v>0.1349999999999999</v>
      </c>
      <c r="E31" s="4">
        <v>1.7869999999999999</v>
      </c>
      <c r="F31" s="4">
        <v>1.258</v>
      </c>
      <c r="G31" s="4">
        <f t="shared" si="17"/>
        <v>0.39400000000000002</v>
      </c>
      <c r="H31" s="11">
        <v>2.8050000000000002</v>
      </c>
      <c r="I31" s="4">
        <v>1.577</v>
      </c>
      <c r="J31" s="3">
        <f t="shared" si="19"/>
        <v>0.69012499999999988</v>
      </c>
    </row>
    <row r="32" spans="1:11" x14ac:dyDescent="0.25">
      <c r="A32" s="9">
        <v>42440</v>
      </c>
      <c r="B32" s="10">
        <f t="shared" si="14"/>
        <v>0.43840000000000023</v>
      </c>
      <c r="C32" s="10">
        <f t="shared" si="15"/>
        <v>0.60840000000000027</v>
      </c>
      <c r="D32" s="10">
        <f t="shared" si="16"/>
        <v>0.17000000000000004</v>
      </c>
      <c r="E32" s="4">
        <v>1.736</v>
      </c>
      <c r="F32" s="4">
        <v>1.1719999999999999</v>
      </c>
      <c r="G32" s="4">
        <f t="shared" si="17"/>
        <v>0.39400000000000002</v>
      </c>
      <c r="H32" s="11">
        <v>2.7440000000000002</v>
      </c>
      <c r="I32" s="4">
        <v>1.4470000000000001</v>
      </c>
      <c r="J32" s="3">
        <f t="shared" si="19"/>
        <v>0.68859999999999988</v>
      </c>
    </row>
    <row r="33" spans="1:11" x14ac:dyDescent="0.25">
      <c r="A33" s="9">
        <v>42433</v>
      </c>
      <c r="B33" s="10">
        <f t="shared" si="14"/>
        <v>0.54860000000000031</v>
      </c>
      <c r="C33" s="10">
        <f t="shared" si="15"/>
        <v>0.6756000000000002</v>
      </c>
      <c r="D33" s="10">
        <f t="shared" si="16"/>
        <v>0.12699999999999989</v>
      </c>
      <c r="E33" s="4">
        <v>1.5369999999999999</v>
      </c>
      <c r="F33" s="4">
        <v>1.016</v>
      </c>
      <c r="G33" s="4">
        <f t="shared" si="17"/>
        <v>0.39400000000000002</v>
      </c>
      <c r="H33" s="11">
        <v>2.5760000000000001</v>
      </c>
      <c r="I33" s="4">
        <v>1.216</v>
      </c>
      <c r="J33" s="3">
        <f t="shared" si="19"/>
        <v>0.6843999999999999</v>
      </c>
    </row>
    <row r="34" spans="1:11" x14ac:dyDescent="0.25">
      <c r="A34" s="9">
        <v>42426</v>
      </c>
      <c r="B34" s="10">
        <f t="shared" si="14"/>
        <v>0.71174999999999988</v>
      </c>
      <c r="C34" s="10">
        <f t="shared" si="15"/>
        <v>0.84574999999999978</v>
      </c>
      <c r="D34" s="10">
        <f t="shared" si="16"/>
        <v>0.1339999999999999</v>
      </c>
      <c r="E34" s="4">
        <v>1.5069999999999999</v>
      </c>
      <c r="F34" s="4">
        <v>0.97899999999999998</v>
      </c>
      <c r="G34" s="4">
        <f t="shared" si="17"/>
        <v>0.39400000000000002</v>
      </c>
      <c r="H34" s="11">
        <v>2.57</v>
      </c>
      <c r="I34" s="4">
        <v>1.04</v>
      </c>
      <c r="J34" s="3">
        <f t="shared" si="19"/>
        <v>0.68425000000000002</v>
      </c>
    </row>
    <row r="35" spans="1:11" x14ac:dyDescent="0.25">
      <c r="A35" s="9">
        <v>42419</v>
      </c>
      <c r="B35" s="10">
        <f t="shared" si="14"/>
        <v>0.84575</v>
      </c>
      <c r="C35" s="10">
        <f t="shared" si="15"/>
        <v>0.9527500000000001</v>
      </c>
      <c r="D35" s="10">
        <f t="shared" si="16"/>
        <v>0.1070000000000001</v>
      </c>
      <c r="E35" s="4">
        <v>1.4450000000000001</v>
      </c>
      <c r="F35" s="4">
        <v>0.94399999999999995</v>
      </c>
      <c r="G35" s="4">
        <f t="shared" si="17"/>
        <v>0.39400000000000002</v>
      </c>
      <c r="H35" s="11">
        <v>2.37</v>
      </c>
      <c r="I35" s="4">
        <v>0.73799999999999999</v>
      </c>
      <c r="J35" s="3">
        <f t="shared" si="19"/>
        <v>0.67925000000000002</v>
      </c>
    </row>
    <row r="36" spans="1:11" x14ac:dyDescent="0.25">
      <c r="A36" s="9">
        <v>42412</v>
      </c>
      <c r="B36" s="10">
        <f t="shared" si="14"/>
        <v>0.69944999999999957</v>
      </c>
      <c r="C36" s="10">
        <f t="shared" si="15"/>
        <v>0.89344999999999963</v>
      </c>
      <c r="D36" s="10">
        <f t="shared" si="16"/>
        <v>0.19400000000000006</v>
      </c>
      <c r="E36" s="4">
        <v>1.4710000000000001</v>
      </c>
      <c r="F36" s="4">
        <v>0.88300000000000001</v>
      </c>
      <c r="G36" s="4">
        <f t="shared" si="17"/>
        <v>0.39400000000000002</v>
      </c>
      <c r="H36" s="11">
        <v>2.5019999999999998</v>
      </c>
      <c r="I36" s="4">
        <v>0.92600000000000005</v>
      </c>
      <c r="J36" s="3">
        <f t="shared" si="19"/>
        <v>0.68254999999999999</v>
      </c>
    </row>
    <row r="37" spans="1:11" x14ac:dyDescent="0.25">
      <c r="A37" s="9">
        <v>42405</v>
      </c>
      <c r="B37" s="10">
        <f t="shared" si="14"/>
        <v>0.61714999999999975</v>
      </c>
      <c r="C37" s="10">
        <f t="shared" si="15"/>
        <v>0.82814999999999972</v>
      </c>
      <c r="D37" s="10">
        <f t="shared" si="16"/>
        <v>0.21099999999999997</v>
      </c>
      <c r="E37" s="4">
        <v>1.516</v>
      </c>
      <c r="F37" s="4">
        <v>0.91100000000000003</v>
      </c>
      <c r="G37" s="4">
        <f t="shared" si="17"/>
        <v>0.39400000000000002</v>
      </c>
      <c r="H37" s="11">
        <v>2.6339999999999999</v>
      </c>
      <c r="I37" s="4">
        <v>1.1200000000000001</v>
      </c>
      <c r="J37" s="3">
        <f t="shared" si="19"/>
        <v>0.68585000000000007</v>
      </c>
    </row>
    <row r="38" spans="1:11" x14ac:dyDescent="0.25">
      <c r="A38" s="9">
        <v>42398</v>
      </c>
      <c r="B38" s="10">
        <f t="shared" si="14"/>
        <v>0.70082499999999992</v>
      </c>
      <c r="C38" s="10">
        <f t="shared" si="15"/>
        <v>0.86782499999999985</v>
      </c>
      <c r="D38" s="10">
        <f t="shared" si="16"/>
        <v>0.16699999999999993</v>
      </c>
      <c r="E38" s="4">
        <v>1.569</v>
      </c>
      <c r="F38" s="4">
        <v>1.008</v>
      </c>
      <c r="G38" s="4">
        <f t="shared" si="17"/>
        <v>0.39400000000000002</v>
      </c>
      <c r="H38" s="11">
        <v>2.7269999999999999</v>
      </c>
      <c r="I38" s="4">
        <v>1.171</v>
      </c>
      <c r="J38" s="3">
        <f t="shared" si="19"/>
        <v>0.68817499999999998</v>
      </c>
    </row>
    <row r="39" spans="1:11" x14ac:dyDescent="0.25">
      <c r="A39" s="9">
        <v>42391</v>
      </c>
      <c r="B39" s="10">
        <f t="shared" si="14"/>
        <v>0.782725</v>
      </c>
      <c r="C39" s="10">
        <f t="shared" si="15"/>
        <v>1.023725</v>
      </c>
      <c r="D39" s="10">
        <f t="shared" si="16"/>
        <v>0.24099999999999999</v>
      </c>
      <c r="E39" s="4">
        <v>1.597</v>
      </c>
      <c r="F39" s="4">
        <v>0.96199999999999997</v>
      </c>
      <c r="G39" s="4">
        <f t="shared" si="17"/>
        <v>0.39400000000000002</v>
      </c>
      <c r="H39" s="11">
        <v>2.8109999999999999</v>
      </c>
      <c r="I39" s="4">
        <v>1.097</v>
      </c>
      <c r="J39" s="3">
        <f t="shared" si="19"/>
        <v>0.69027499999999997</v>
      </c>
    </row>
    <row r="40" spans="1:11" x14ac:dyDescent="0.25">
      <c r="A40" s="9">
        <v>42384</v>
      </c>
      <c r="B40" s="10">
        <f t="shared" si="14"/>
        <v>0.74549999999999994</v>
      </c>
      <c r="C40" s="10">
        <f t="shared" si="15"/>
        <v>0.98550000000000004</v>
      </c>
      <c r="D40" s="10">
        <f t="shared" si="16"/>
        <v>0.2400000000000001</v>
      </c>
      <c r="E40" s="4">
        <v>1.6240000000000001</v>
      </c>
      <c r="F40" s="4">
        <v>0.99</v>
      </c>
      <c r="G40" s="4">
        <f t="shared" si="17"/>
        <v>0.39400000000000002</v>
      </c>
      <c r="H40" s="11">
        <v>2.9</v>
      </c>
      <c r="I40" s="4">
        <v>1.222</v>
      </c>
      <c r="J40" s="3">
        <f t="shared" si="19"/>
        <v>0.69249999999999989</v>
      </c>
    </row>
    <row r="41" spans="1:11" x14ac:dyDescent="0.25">
      <c r="A41" s="9">
        <v>42377</v>
      </c>
      <c r="B41" s="10">
        <f t="shared" si="14"/>
        <v>0.50737500000000002</v>
      </c>
      <c r="C41" s="10">
        <f t="shared" si="15"/>
        <v>0.70237499999999997</v>
      </c>
      <c r="D41" s="10">
        <f t="shared" si="16"/>
        <v>0.19499999999999995</v>
      </c>
      <c r="E41" s="4">
        <v>1.6859999999999999</v>
      </c>
      <c r="F41" s="4">
        <v>1.097</v>
      </c>
      <c r="G41" s="4">
        <f t="shared" si="17"/>
        <v>0.39400000000000002</v>
      </c>
      <c r="H41" s="11">
        <v>3.0649999999999999</v>
      </c>
      <c r="I41" s="4">
        <v>1.6659999999999999</v>
      </c>
      <c r="J41" s="3">
        <f t="shared" si="19"/>
        <v>0.69662500000000005</v>
      </c>
    </row>
    <row r="42" spans="1:11" x14ac:dyDescent="0.25">
      <c r="A42" s="12">
        <v>42370</v>
      </c>
      <c r="B42" s="13">
        <f t="shared" si="14"/>
        <v>0.34022500000000011</v>
      </c>
      <c r="C42" s="13">
        <f t="shared" si="15"/>
        <v>0.51622500000000016</v>
      </c>
      <c r="D42" s="13">
        <f t="shared" si="16"/>
        <v>0.17600000000000005</v>
      </c>
      <c r="E42" s="14">
        <v>1.722</v>
      </c>
      <c r="F42" s="14">
        <v>1.1519999999999999</v>
      </c>
      <c r="G42" s="14">
        <f t="shared" si="17"/>
        <v>0.39400000000000002</v>
      </c>
      <c r="H42" s="15">
        <v>3.1110000000000002</v>
      </c>
      <c r="I42" s="14">
        <v>1.897</v>
      </c>
      <c r="J42" s="16">
        <f t="shared" si="19"/>
        <v>0.69777500000000003</v>
      </c>
      <c r="K42" t="s">
        <v>38</v>
      </c>
    </row>
    <row r="43" spans="1:11" x14ac:dyDescent="0.25">
      <c r="A43" s="9">
        <v>42363</v>
      </c>
      <c r="B43" s="10">
        <f t="shared" si="14"/>
        <v>0.34067499999999995</v>
      </c>
      <c r="C43" s="10">
        <f t="shared" si="15"/>
        <v>0.49667499999999998</v>
      </c>
      <c r="D43" s="10">
        <f t="shared" si="16"/>
        <v>0.15600000000000003</v>
      </c>
      <c r="E43" s="4">
        <v>1.712</v>
      </c>
      <c r="F43" s="4">
        <v>1.1619999999999999</v>
      </c>
      <c r="G43" s="4">
        <f t="shared" si="17"/>
        <v>0.39400000000000002</v>
      </c>
      <c r="H43" s="11">
        <v>3.0529999999999999</v>
      </c>
      <c r="I43" s="4">
        <v>1.88</v>
      </c>
      <c r="J43" s="3">
        <f t="shared" ref="J43:J67" si="20">(H43*0.025)+0.3+0.12+0.18</f>
        <v>0.67632500000000007</v>
      </c>
    </row>
    <row r="44" spans="1:11" x14ac:dyDescent="0.25">
      <c r="A44" s="9">
        <v>42356</v>
      </c>
      <c r="B44" s="10">
        <f t="shared" si="14"/>
        <v>0.53492500000000021</v>
      </c>
      <c r="C44" s="10">
        <f t="shared" si="15"/>
        <v>0.6659250000000001</v>
      </c>
      <c r="D44" s="10">
        <f t="shared" si="16"/>
        <v>0.13099999999999989</v>
      </c>
      <c r="E44" s="4">
        <v>1.724</v>
      </c>
      <c r="F44" s="4">
        <v>1.1990000000000001</v>
      </c>
      <c r="G44" s="4">
        <f t="shared" si="17"/>
        <v>0.39400000000000002</v>
      </c>
      <c r="H44" s="11">
        <v>2.883</v>
      </c>
      <c r="I44" s="4">
        <v>1.5449999999999999</v>
      </c>
      <c r="J44" s="3">
        <f t="shared" si="20"/>
        <v>0.67207499999999998</v>
      </c>
    </row>
    <row r="45" spans="1:11" x14ac:dyDescent="0.25">
      <c r="A45" s="9">
        <v>42349</v>
      </c>
      <c r="B45" s="10">
        <f t="shared" si="14"/>
        <v>0.50619999999999987</v>
      </c>
      <c r="C45" s="10">
        <f t="shared" si="15"/>
        <v>0.68019999999999969</v>
      </c>
      <c r="D45" s="10">
        <f t="shared" si="16"/>
        <v>0.17399999999999982</v>
      </c>
      <c r="E45" s="4">
        <v>1.7549999999999999</v>
      </c>
      <c r="F45" s="4">
        <v>1.1870000000000001</v>
      </c>
      <c r="G45" s="4">
        <f t="shared" si="17"/>
        <v>0.39400000000000002</v>
      </c>
      <c r="H45" s="11">
        <v>2.7519999999999998</v>
      </c>
      <c r="I45" s="4">
        <v>1.403</v>
      </c>
      <c r="J45" s="3">
        <f t="shared" si="20"/>
        <v>0.66880000000000006</v>
      </c>
    </row>
    <row r="46" spans="1:11" x14ac:dyDescent="0.25">
      <c r="A46" s="9">
        <v>42342</v>
      </c>
      <c r="B46" s="10">
        <f t="shared" si="14"/>
        <v>0.43872499999999992</v>
      </c>
      <c r="C46" s="10">
        <f t="shared" si="15"/>
        <v>0.58872499999999994</v>
      </c>
      <c r="D46" s="10">
        <f t="shared" si="16"/>
        <v>0.15000000000000002</v>
      </c>
      <c r="E46" s="4">
        <v>1.752</v>
      </c>
      <c r="F46" s="4">
        <v>1.208</v>
      </c>
      <c r="G46" s="4">
        <f t="shared" si="17"/>
        <v>0.39400000000000002</v>
      </c>
      <c r="H46" s="11">
        <v>2.7709999999999999</v>
      </c>
      <c r="I46" s="4">
        <v>1.5129999999999999</v>
      </c>
      <c r="J46" s="3">
        <f t="shared" si="20"/>
        <v>0.66927500000000006</v>
      </c>
    </row>
    <row r="47" spans="1:11" x14ac:dyDescent="0.25">
      <c r="A47" s="9">
        <v>42335</v>
      </c>
      <c r="B47" s="10">
        <f t="shared" si="14"/>
        <v>0.51302500000000006</v>
      </c>
      <c r="C47" s="10">
        <f t="shared" si="15"/>
        <v>0.688025</v>
      </c>
      <c r="D47" s="10">
        <f t="shared" si="16"/>
        <v>0.17499999999999993</v>
      </c>
      <c r="E47" s="4">
        <v>1.7949999999999999</v>
      </c>
      <c r="F47" s="4">
        <v>1.226</v>
      </c>
      <c r="G47" s="4">
        <f t="shared" si="17"/>
        <v>0.39400000000000002</v>
      </c>
      <c r="H47" s="11">
        <v>2.7589999999999999</v>
      </c>
      <c r="I47" s="4">
        <v>1.4019999999999999</v>
      </c>
      <c r="J47" s="3">
        <f t="shared" si="20"/>
        <v>0.66897499999999999</v>
      </c>
    </row>
    <row r="48" spans="1:11" x14ac:dyDescent="0.25">
      <c r="A48" s="9">
        <v>42328</v>
      </c>
      <c r="B48" s="10">
        <f t="shared" si="14"/>
        <v>0.50422500000000003</v>
      </c>
      <c r="C48" s="10">
        <f t="shared" si="15"/>
        <v>0.78822499999999995</v>
      </c>
      <c r="D48" s="10">
        <f t="shared" si="16"/>
        <v>0.28399999999999992</v>
      </c>
      <c r="E48" s="4">
        <v>1.829</v>
      </c>
      <c r="F48" s="4">
        <v>1.151</v>
      </c>
      <c r="G48" s="4">
        <f t="shared" si="17"/>
        <v>0.39400000000000002</v>
      </c>
      <c r="H48" s="11">
        <v>2.7909999999999999</v>
      </c>
      <c r="I48" s="4">
        <v>1.333</v>
      </c>
      <c r="J48" s="3">
        <f t="shared" si="20"/>
        <v>0.66977500000000001</v>
      </c>
    </row>
    <row r="49" spans="1:10" x14ac:dyDescent="0.25">
      <c r="A49" s="9">
        <v>42321</v>
      </c>
      <c r="B49" s="10">
        <f t="shared" si="14"/>
        <v>0.36352500000000021</v>
      </c>
      <c r="C49" s="10">
        <f t="shared" si="15"/>
        <v>0.62052499999999999</v>
      </c>
      <c r="D49" s="10">
        <f t="shared" si="16"/>
        <v>0.25699999999999978</v>
      </c>
      <c r="E49" s="4">
        <v>1.8839999999999999</v>
      </c>
      <c r="F49" s="4">
        <v>1.2330000000000001</v>
      </c>
      <c r="G49" s="4">
        <f t="shared" si="17"/>
        <v>0.39400000000000002</v>
      </c>
      <c r="H49" s="11">
        <v>2.859</v>
      </c>
      <c r="I49" s="4">
        <v>1.5669999999999999</v>
      </c>
      <c r="J49" s="3">
        <f t="shared" si="20"/>
        <v>0.67147500000000004</v>
      </c>
    </row>
    <row r="50" spans="1:10" x14ac:dyDescent="0.25">
      <c r="A50" s="9">
        <v>42314</v>
      </c>
      <c r="B50" s="10">
        <f t="shared" si="14"/>
        <v>0.36307499999999993</v>
      </c>
      <c r="C50" s="10">
        <f t="shared" si="15"/>
        <v>0.49207499999999982</v>
      </c>
      <c r="D50" s="10">
        <f t="shared" si="16"/>
        <v>0.12899999999999989</v>
      </c>
      <c r="E50" s="4">
        <v>1.9039999999999999</v>
      </c>
      <c r="F50" s="4">
        <v>1.381</v>
      </c>
      <c r="G50" s="4">
        <f t="shared" si="17"/>
        <v>0.39400000000000002</v>
      </c>
      <c r="H50" s="11">
        <v>2.9169999999999998</v>
      </c>
      <c r="I50" s="4">
        <v>1.752</v>
      </c>
      <c r="J50" s="3">
        <f t="shared" si="20"/>
        <v>0.672925</v>
      </c>
    </row>
    <row r="51" spans="1:10" x14ac:dyDescent="0.25">
      <c r="A51" s="9">
        <v>42307</v>
      </c>
      <c r="B51" s="10">
        <f t="shared" si="14"/>
        <v>0.38925000000000021</v>
      </c>
      <c r="C51" s="10">
        <f t="shared" si="15"/>
        <v>0.57525000000000026</v>
      </c>
      <c r="D51" s="10">
        <f t="shared" si="16"/>
        <v>0.18600000000000005</v>
      </c>
      <c r="E51" s="4">
        <v>1.86</v>
      </c>
      <c r="F51" s="4">
        <v>1.28</v>
      </c>
      <c r="G51" s="4">
        <f t="shared" si="17"/>
        <v>0.39400000000000002</v>
      </c>
      <c r="H51" s="11">
        <v>2.91</v>
      </c>
      <c r="I51" s="4">
        <v>1.6619999999999999</v>
      </c>
      <c r="J51" s="3">
        <f t="shared" si="20"/>
        <v>0.67274999999999996</v>
      </c>
    </row>
    <row r="52" spans="1:10" x14ac:dyDescent="0.25">
      <c r="A52" s="9">
        <v>42300</v>
      </c>
      <c r="B52" s="10">
        <f t="shared" si="14"/>
        <v>0.34097499999999992</v>
      </c>
      <c r="C52" s="10">
        <f t="shared" si="15"/>
        <v>0.61397499999999994</v>
      </c>
      <c r="D52" s="10">
        <f t="shared" si="16"/>
        <v>0.27300000000000002</v>
      </c>
      <c r="E52" s="4">
        <v>1.895</v>
      </c>
      <c r="F52" s="4">
        <v>1.228</v>
      </c>
      <c r="G52" s="4">
        <f t="shared" si="17"/>
        <v>0.39400000000000002</v>
      </c>
      <c r="H52" s="11">
        <v>2.9209999999999998</v>
      </c>
      <c r="I52" s="4">
        <v>1.6339999999999999</v>
      </c>
      <c r="J52" s="3">
        <f t="shared" si="20"/>
        <v>0.67302499999999998</v>
      </c>
    </row>
    <row r="53" spans="1:10" x14ac:dyDescent="0.25">
      <c r="A53" s="9">
        <v>42293</v>
      </c>
      <c r="B53" s="10">
        <f t="shared" si="14"/>
        <v>0.34530000000000005</v>
      </c>
      <c r="C53" s="10">
        <f t="shared" si="15"/>
        <v>0.63430000000000009</v>
      </c>
      <c r="D53" s="10">
        <f t="shared" si="16"/>
        <v>0.28900000000000003</v>
      </c>
      <c r="E53" s="4">
        <v>1.9450000000000001</v>
      </c>
      <c r="F53" s="4">
        <v>1.262</v>
      </c>
      <c r="G53" s="4">
        <f t="shared" si="17"/>
        <v>0.39400000000000002</v>
      </c>
      <c r="H53" s="11">
        <v>2.948</v>
      </c>
      <c r="I53" s="4">
        <v>1.64</v>
      </c>
      <c r="J53" s="3">
        <f t="shared" si="20"/>
        <v>0.67369999999999997</v>
      </c>
    </row>
    <row r="54" spans="1:10" x14ac:dyDescent="0.25">
      <c r="A54" s="9">
        <v>42286</v>
      </c>
      <c r="B54" s="10">
        <f t="shared" si="14"/>
        <v>0.45132500000000009</v>
      </c>
      <c r="C54" s="10">
        <f t="shared" si="15"/>
        <v>0.61332500000000012</v>
      </c>
      <c r="D54" s="10">
        <f t="shared" si="16"/>
        <v>0.16200000000000003</v>
      </c>
      <c r="E54" s="4">
        <v>1.982</v>
      </c>
      <c r="F54" s="4">
        <v>1.4259999999999999</v>
      </c>
      <c r="G54" s="4">
        <f t="shared" si="17"/>
        <v>0.39400000000000002</v>
      </c>
      <c r="H54" s="11">
        <v>3.0270000000000001</v>
      </c>
      <c r="I54" s="4">
        <v>1.738</v>
      </c>
      <c r="J54" s="3">
        <f t="shared" si="20"/>
        <v>0.67567500000000003</v>
      </c>
    </row>
    <row r="55" spans="1:10" x14ac:dyDescent="0.25">
      <c r="A55" s="9">
        <v>42279</v>
      </c>
      <c r="B55" s="10">
        <f t="shared" si="14"/>
        <v>0.55922500000000042</v>
      </c>
      <c r="C55" s="10">
        <f t="shared" si="15"/>
        <v>0.72922500000000023</v>
      </c>
      <c r="D55" s="10">
        <f t="shared" si="16"/>
        <v>0.16999999999999982</v>
      </c>
      <c r="E55" s="4">
        <v>1.9379999999999999</v>
      </c>
      <c r="F55" s="4">
        <v>1.3740000000000001</v>
      </c>
      <c r="G55" s="4">
        <f t="shared" si="17"/>
        <v>0.39400000000000002</v>
      </c>
      <c r="H55" s="11">
        <v>3.0710000000000002</v>
      </c>
      <c r="I55" s="4">
        <v>1.665</v>
      </c>
      <c r="J55" s="3">
        <f t="shared" si="20"/>
        <v>0.6767749999999999</v>
      </c>
    </row>
    <row r="56" spans="1:10" x14ac:dyDescent="0.25">
      <c r="A56" s="9">
        <v>42272</v>
      </c>
      <c r="B56" s="10">
        <f t="shared" si="14"/>
        <v>0.56914999999999993</v>
      </c>
      <c r="C56" s="10">
        <f t="shared" si="15"/>
        <v>0.78814999999999991</v>
      </c>
      <c r="D56" s="10">
        <f t="shared" si="16"/>
        <v>0.21899999999999997</v>
      </c>
      <c r="E56" s="4">
        <v>1.978</v>
      </c>
      <c r="F56" s="4">
        <v>1.365</v>
      </c>
      <c r="G56" s="4">
        <f t="shared" si="17"/>
        <v>0.39400000000000002</v>
      </c>
      <c r="H56" s="11">
        <v>3.1139999999999999</v>
      </c>
      <c r="I56" s="4">
        <v>1.6479999999999999</v>
      </c>
      <c r="J56" s="3">
        <f t="shared" si="20"/>
        <v>0.67785000000000006</v>
      </c>
    </row>
    <row r="57" spans="1:10" x14ac:dyDescent="0.25">
      <c r="A57" s="9">
        <v>42265</v>
      </c>
      <c r="B57" s="10">
        <f t="shared" si="14"/>
        <v>0.59380000000000022</v>
      </c>
      <c r="C57" s="10">
        <f t="shared" si="15"/>
        <v>0.92380000000000018</v>
      </c>
      <c r="D57" s="10">
        <f t="shared" si="16"/>
        <v>0.32999999999999996</v>
      </c>
      <c r="E57" s="4">
        <v>2.032</v>
      </c>
      <c r="F57" s="4">
        <v>1.3080000000000001</v>
      </c>
      <c r="G57" s="4">
        <f t="shared" si="17"/>
        <v>0.39400000000000002</v>
      </c>
      <c r="H57" s="11">
        <v>3.2080000000000002</v>
      </c>
      <c r="I57" s="4">
        <v>1.6040000000000001</v>
      </c>
      <c r="J57" s="3">
        <f t="shared" si="20"/>
        <v>0.68019999999999992</v>
      </c>
    </row>
    <row r="58" spans="1:10" x14ac:dyDescent="0.25">
      <c r="A58" s="9">
        <v>42258</v>
      </c>
      <c r="B58" s="10">
        <f t="shared" si="14"/>
        <v>0.47644999999999993</v>
      </c>
      <c r="C58" s="10">
        <f t="shared" si="15"/>
        <v>0.85545000000000004</v>
      </c>
      <c r="D58" s="10">
        <f t="shared" si="16"/>
        <v>0.37900000000000011</v>
      </c>
      <c r="E58" s="4">
        <v>2.1110000000000002</v>
      </c>
      <c r="F58" s="4">
        <v>1.3380000000000001</v>
      </c>
      <c r="G58" s="4">
        <f t="shared" si="17"/>
        <v>0.39400000000000002</v>
      </c>
      <c r="H58" s="11">
        <v>3.302</v>
      </c>
      <c r="I58" s="4">
        <v>1.764</v>
      </c>
      <c r="J58" s="3">
        <f t="shared" si="20"/>
        <v>0.68254999999999999</v>
      </c>
    </row>
    <row r="59" spans="1:10" x14ac:dyDescent="0.25">
      <c r="A59" s="9">
        <v>42251</v>
      </c>
      <c r="B59" s="10">
        <f t="shared" si="14"/>
        <v>0.49777500000000019</v>
      </c>
      <c r="C59" s="10">
        <f t="shared" si="15"/>
        <v>0.84277500000000005</v>
      </c>
      <c r="D59" s="10">
        <f t="shared" si="16"/>
        <v>0.34499999999999986</v>
      </c>
      <c r="E59" s="4">
        <v>2.1579999999999999</v>
      </c>
      <c r="F59" s="4">
        <v>1.419</v>
      </c>
      <c r="G59" s="4">
        <f t="shared" si="17"/>
        <v>0.39400000000000002</v>
      </c>
      <c r="H59" s="11">
        <v>3.4489999999999998</v>
      </c>
      <c r="I59" s="4">
        <v>1.92</v>
      </c>
      <c r="J59" s="3">
        <f t="shared" si="20"/>
        <v>0.68622499999999986</v>
      </c>
    </row>
    <row r="60" spans="1:10" x14ac:dyDescent="0.25">
      <c r="A60" s="9">
        <v>42244</v>
      </c>
      <c r="B60" s="10">
        <f t="shared" si="14"/>
        <v>0.56922499999999998</v>
      </c>
      <c r="C60" s="10">
        <f t="shared" si="15"/>
        <v>0.99622500000000014</v>
      </c>
      <c r="D60" s="10">
        <f t="shared" si="16"/>
        <v>0.42700000000000016</v>
      </c>
      <c r="E60" s="4">
        <v>2.2090000000000001</v>
      </c>
      <c r="F60" s="4">
        <v>1.3879999999999999</v>
      </c>
      <c r="G60" s="4">
        <f t="shared" si="17"/>
        <v>0.39400000000000002</v>
      </c>
      <c r="H60" s="11">
        <v>3.5510000000000002</v>
      </c>
      <c r="I60" s="4">
        <v>1.8660000000000001</v>
      </c>
      <c r="J60" s="3">
        <f t="shared" si="20"/>
        <v>0.68877499999999992</v>
      </c>
    </row>
    <row r="61" spans="1:10" x14ac:dyDescent="0.25">
      <c r="A61" s="9">
        <v>42237</v>
      </c>
      <c r="B61" s="10">
        <f t="shared" si="14"/>
        <v>0.68847500000000006</v>
      </c>
      <c r="C61" s="10">
        <f t="shared" si="15"/>
        <v>1.022475</v>
      </c>
      <c r="D61" s="10">
        <f t="shared" si="16"/>
        <v>0.33399999999999996</v>
      </c>
      <c r="E61" s="4">
        <v>2.294</v>
      </c>
      <c r="F61" s="4">
        <v>1.5660000000000001</v>
      </c>
      <c r="G61" s="4">
        <f t="shared" si="17"/>
        <v>0.39400000000000002</v>
      </c>
      <c r="H61" s="11">
        <v>3.7010000000000001</v>
      </c>
      <c r="I61" s="4">
        <v>1.986</v>
      </c>
      <c r="J61" s="3">
        <f t="shared" si="20"/>
        <v>0.69252500000000006</v>
      </c>
    </row>
    <row r="62" spans="1:10" x14ac:dyDescent="0.25">
      <c r="A62" s="9">
        <v>42230</v>
      </c>
      <c r="B62" s="10">
        <f t="shared" si="14"/>
        <v>0.43062500000000015</v>
      </c>
      <c r="C62" s="10">
        <f t="shared" si="15"/>
        <v>0.66362500000000013</v>
      </c>
      <c r="D62" s="10">
        <f t="shared" si="16"/>
        <v>0.23299999999999998</v>
      </c>
      <c r="E62" s="4">
        <v>2.3460000000000001</v>
      </c>
      <c r="F62" s="4">
        <v>1.7190000000000001</v>
      </c>
      <c r="G62" s="4">
        <f t="shared" si="17"/>
        <v>0.39400000000000002</v>
      </c>
      <c r="H62" s="11">
        <v>3.8149999999999999</v>
      </c>
      <c r="I62" s="4">
        <v>2.456</v>
      </c>
      <c r="J62" s="3">
        <f t="shared" si="20"/>
        <v>0.69537499999999985</v>
      </c>
    </row>
    <row r="63" spans="1:10" x14ac:dyDescent="0.25">
      <c r="A63" s="9">
        <v>42223</v>
      </c>
      <c r="B63" s="10">
        <f t="shared" si="14"/>
        <v>0.71004999999999974</v>
      </c>
      <c r="C63" s="10">
        <f t="shared" si="15"/>
        <v>1.0440499999999999</v>
      </c>
      <c r="D63" s="10">
        <f t="shared" si="16"/>
        <v>0.33400000000000019</v>
      </c>
      <c r="E63" s="4">
        <v>2.37</v>
      </c>
      <c r="F63" s="4">
        <v>1.6419999999999999</v>
      </c>
      <c r="G63" s="4">
        <f t="shared" si="17"/>
        <v>0.39400000000000002</v>
      </c>
      <c r="H63" s="11">
        <v>3.758</v>
      </c>
      <c r="I63" s="4">
        <v>2.02</v>
      </c>
      <c r="J63" s="3">
        <f t="shared" si="20"/>
        <v>0.69395000000000007</v>
      </c>
    </row>
    <row r="64" spans="1:10" x14ac:dyDescent="0.25">
      <c r="A64" s="9">
        <v>42216</v>
      </c>
      <c r="B64" s="10">
        <f t="shared" si="14"/>
        <v>0.42617500000000008</v>
      </c>
      <c r="C64" s="10">
        <f t="shared" si="15"/>
        <v>0.73917500000000014</v>
      </c>
      <c r="D64" s="10">
        <f t="shared" si="16"/>
        <v>0.31300000000000006</v>
      </c>
      <c r="E64" s="4">
        <v>2.423</v>
      </c>
      <c r="F64" s="4">
        <v>1.716</v>
      </c>
      <c r="G64" s="4">
        <f t="shared" si="17"/>
        <v>0.39400000000000002</v>
      </c>
      <c r="H64" s="11">
        <v>3.9929999999999999</v>
      </c>
      <c r="I64" s="4">
        <v>2.5539999999999998</v>
      </c>
      <c r="J64" s="3">
        <f t="shared" si="20"/>
        <v>0.69982499999999992</v>
      </c>
    </row>
    <row r="65" spans="1:11" s="2" customFormat="1" x14ac:dyDescent="0.25">
      <c r="A65" s="17">
        <v>42209</v>
      </c>
      <c r="B65" s="18">
        <f t="shared" si="14"/>
        <v>0.47357499999999952</v>
      </c>
      <c r="C65" s="18">
        <f t="shared" si="15"/>
        <v>0.71757499999999941</v>
      </c>
      <c r="D65" s="18">
        <f t="shared" si="16"/>
        <v>0.24399999999999988</v>
      </c>
      <c r="E65" s="19">
        <v>2.4449999999999998</v>
      </c>
      <c r="F65" s="19">
        <v>1.8069999999999999</v>
      </c>
      <c r="G65" s="19">
        <f t="shared" si="17"/>
        <v>0.39400000000000002</v>
      </c>
      <c r="H65" s="20">
        <v>4.1369999999999996</v>
      </c>
      <c r="I65" s="19">
        <v>2.7160000000000002</v>
      </c>
      <c r="J65" s="21">
        <f t="shared" si="20"/>
        <v>0.70342499999999997</v>
      </c>
    </row>
    <row r="66" spans="1:11" s="2" customFormat="1" x14ac:dyDescent="0.25">
      <c r="A66" s="17">
        <v>42202</v>
      </c>
      <c r="B66" s="18">
        <f t="shared" si="14"/>
        <v>0.41120000000000034</v>
      </c>
      <c r="C66" s="18">
        <f t="shared" si="15"/>
        <v>0.62920000000000043</v>
      </c>
      <c r="D66" s="18">
        <f t="shared" si="16"/>
        <v>0.21800000000000008</v>
      </c>
      <c r="E66" s="19">
        <v>2.4710000000000001</v>
      </c>
      <c r="F66" s="19">
        <v>1.859</v>
      </c>
      <c r="G66" s="19">
        <f t="shared" si="17"/>
        <v>0.39400000000000002</v>
      </c>
      <c r="H66" s="20">
        <v>4.2720000000000002</v>
      </c>
      <c r="I66" s="19">
        <v>2.9359999999999999</v>
      </c>
      <c r="J66" s="21">
        <f t="shared" si="20"/>
        <v>0.70679999999999987</v>
      </c>
    </row>
    <row r="67" spans="1:11" x14ac:dyDescent="0.25">
      <c r="A67" s="9">
        <v>42195</v>
      </c>
      <c r="B67" s="10">
        <f t="shared" si="14"/>
        <v>0.84637500000000021</v>
      </c>
      <c r="C67" s="10">
        <f t="shared" si="15"/>
        <v>0.96237499999999998</v>
      </c>
      <c r="D67" s="10">
        <f t="shared" si="16"/>
        <v>0.11599999999999977</v>
      </c>
      <c r="E67" s="4">
        <v>2.4929999999999999</v>
      </c>
      <c r="F67" s="4">
        <v>1.9830000000000001</v>
      </c>
      <c r="G67" s="4">
        <f t="shared" si="17"/>
        <v>0.39400000000000002</v>
      </c>
      <c r="H67" s="11">
        <v>4.3049999999999997</v>
      </c>
      <c r="I67" s="4">
        <v>2.6349999999999998</v>
      </c>
      <c r="J67" s="3">
        <f t="shared" si="20"/>
        <v>0.70762499999999995</v>
      </c>
    </row>
    <row r="68" spans="1:11" x14ac:dyDescent="0.25">
      <c r="A68" s="12">
        <v>42188</v>
      </c>
      <c r="B68" s="13">
        <f t="shared" si="14"/>
        <v>0.4197000000000003</v>
      </c>
      <c r="C68" s="13">
        <f t="shared" si="15"/>
        <v>0.54270000000000018</v>
      </c>
      <c r="D68" s="13">
        <f t="shared" si="16"/>
        <v>0.12299999999999989</v>
      </c>
      <c r="E68" s="14">
        <v>2.488</v>
      </c>
      <c r="F68" s="14">
        <v>1.9710000000000001</v>
      </c>
      <c r="G68" s="14">
        <f t="shared" si="17"/>
        <v>0.39400000000000002</v>
      </c>
      <c r="H68" s="15">
        <v>3.532</v>
      </c>
      <c r="I68" s="14">
        <v>2.3109999999999999</v>
      </c>
      <c r="J68" s="16">
        <f>(H68*0.025)+0.3+0.11+0.18</f>
        <v>0.6782999999999999</v>
      </c>
      <c r="K68" t="s">
        <v>19</v>
      </c>
    </row>
    <row r="69" spans="1:11" x14ac:dyDescent="0.25">
      <c r="A69" s="9">
        <v>42181</v>
      </c>
      <c r="B69" s="10">
        <f t="shared" si="14"/>
        <v>0.4519749999999999</v>
      </c>
      <c r="C69" s="10">
        <f t="shared" si="15"/>
        <v>0.61297499999999983</v>
      </c>
      <c r="D69" s="10">
        <f t="shared" si="16"/>
        <v>0.16099999999999992</v>
      </c>
      <c r="E69" s="4">
        <v>2.4729999999999999</v>
      </c>
      <c r="F69" s="4">
        <v>1.9179999999999999</v>
      </c>
      <c r="G69" s="4">
        <f t="shared" si="17"/>
        <v>0.39400000000000002</v>
      </c>
      <c r="H69" s="11">
        <v>3.5609999999999999</v>
      </c>
      <c r="I69" s="4">
        <v>2.2090000000000001</v>
      </c>
      <c r="J69" s="3">
        <f>(H69*0.025)+0.36+0.11+0.18</f>
        <v>0.73902500000000004</v>
      </c>
    </row>
    <row r="70" spans="1:11" x14ac:dyDescent="0.25">
      <c r="A70" s="9">
        <v>42174</v>
      </c>
      <c r="B70" s="10">
        <f t="shared" si="14"/>
        <v>0.52254999999999996</v>
      </c>
      <c r="C70" s="10">
        <f t="shared" si="15"/>
        <v>0.65354999999999985</v>
      </c>
      <c r="D70" s="10">
        <f t="shared" si="16"/>
        <v>0.13099999999999989</v>
      </c>
      <c r="E70" s="4">
        <v>2.484</v>
      </c>
      <c r="F70" s="4">
        <v>1.9590000000000001</v>
      </c>
      <c r="G70" s="4">
        <f t="shared" si="17"/>
        <v>0.39400000000000002</v>
      </c>
      <c r="H70" s="11">
        <v>3.5779999999999998</v>
      </c>
      <c r="I70" s="4">
        <v>2.1850000000000001</v>
      </c>
      <c r="J70" s="3">
        <f t="shared" ref="J70:J93" si="21">(H70*0.025)+0.36+0.11+0.18</f>
        <v>0.73944999999999994</v>
      </c>
    </row>
    <row r="71" spans="1:11" x14ac:dyDescent="0.25">
      <c r="A71" s="9">
        <v>42167</v>
      </c>
      <c r="B71" s="10">
        <f t="shared" si="14"/>
        <v>0.58757500000000051</v>
      </c>
      <c r="C71" s="10">
        <f t="shared" si="15"/>
        <v>0.72257500000000019</v>
      </c>
      <c r="D71" s="10">
        <f t="shared" si="16"/>
        <v>0.13499999999999968</v>
      </c>
      <c r="E71" s="4">
        <v>2.5139999999999998</v>
      </c>
      <c r="F71" s="4">
        <v>1.9850000000000001</v>
      </c>
      <c r="G71" s="4">
        <f t="shared" si="17"/>
        <v>0.39400000000000002</v>
      </c>
      <c r="H71" s="11">
        <v>3.617</v>
      </c>
      <c r="I71" s="4">
        <v>2.1539999999999999</v>
      </c>
      <c r="J71" s="3">
        <f t="shared" si="21"/>
        <v>0.74042499999999989</v>
      </c>
    </row>
    <row r="72" spans="1:11" x14ac:dyDescent="0.25">
      <c r="A72" s="9">
        <v>42160</v>
      </c>
      <c r="B72" s="10">
        <f t="shared" si="14"/>
        <v>0.63707499999999995</v>
      </c>
      <c r="C72" s="10">
        <f t="shared" si="15"/>
        <v>0.80007500000000009</v>
      </c>
      <c r="D72" s="10">
        <f t="shared" si="16"/>
        <v>0.16300000000000014</v>
      </c>
      <c r="E72" s="4">
        <v>2.4750000000000001</v>
      </c>
      <c r="F72" s="4">
        <v>1.9179999999999999</v>
      </c>
      <c r="G72" s="4">
        <f t="shared" si="17"/>
        <v>0.39400000000000002</v>
      </c>
      <c r="H72" s="11">
        <v>3.7170000000000001</v>
      </c>
      <c r="I72" s="4">
        <v>2.1739999999999999</v>
      </c>
      <c r="J72" s="3">
        <f t="shared" si="21"/>
        <v>0.74292500000000006</v>
      </c>
    </row>
    <row r="73" spans="1:11" x14ac:dyDescent="0.25">
      <c r="A73" s="9">
        <v>42153</v>
      </c>
      <c r="B73" s="10">
        <f t="shared" si="14"/>
        <v>0.71170000000000011</v>
      </c>
      <c r="C73" s="10">
        <f t="shared" si="15"/>
        <v>0.83069999999999999</v>
      </c>
      <c r="D73" s="10">
        <f t="shared" si="16"/>
        <v>0.11899999999999988</v>
      </c>
      <c r="E73" s="4">
        <v>2.4009999999999998</v>
      </c>
      <c r="F73" s="4">
        <v>1.8879999999999999</v>
      </c>
      <c r="G73" s="4">
        <f t="shared" si="17"/>
        <v>0.39400000000000002</v>
      </c>
      <c r="H73" s="11">
        <v>3.8519999999999999</v>
      </c>
      <c r="I73" s="4">
        <v>2.2749999999999999</v>
      </c>
      <c r="J73" s="3">
        <f t="shared" si="21"/>
        <v>0.74629999999999996</v>
      </c>
    </row>
    <row r="74" spans="1:11" x14ac:dyDescent="0.25">
      <c r="A74" s="9">
        <v>42146</v>
      </c>
      <c r="B74" s="10">
        <f t="shared" si="14"/>
        <v>0.66687499999999977</v>
      </c>
      <c r="C74" s="10">
        <f t="shared" si="15"/>
        <v>0.75287499999999996</v>
      </c>
      <c r="D74" s="10">
        <f t="shared" si="16"/>
        <v>8.6000000000000187E-2</v>
      </c>
      <c r="E74" s="4">
        <v>2.3940000000000001</v>
      </c>
      <c r="F74" s="4">
        <v>1.9139999999999999</v>
      </c>
      <c r="G74" s="4">
        <f t="shared" si="17"/>
        <v>0.39400000000000002</v>
      </c>
      <c r="H74" s="11">
        <v>3.9249999999999998</v>
      </c>
      <c r="I74" s="4">
        <v>2.4239999999999999</v>
      </c>
      <c r="J74" s="3">
        <f t="shared" si="21"/>
        <v>0.74812499999999993</v>
      </c>
    </row>
    <row r="75" spans="1:11" x14ac:dyDescent="0.25">
      <c r="A75" s="9">
        <v>42139</v>
      </c>
      <c r="B75" s="10">
        <f t="shared" si="14"/>
        <v>0.46732499999999988</v>
      </c>
      <c r="C75" s="10">
        <f t="shared" si="15"/>
        <v>0.58132499999999987</v>
      </c>
      <c r="D75" s="10">
        <f t="shared" si="16"/>
        <v>0.11399999999999999</v>
      </c>
      <c r="E75" s="4">
        <v>2.395</v>
      </c>
      <c r="F75" s="4">
        <v>1.887</v>
      </c>
      <c r="G75" s="4">
        <f t="shared" si="17"/>
        <v>0.39400000000000002</v>
      </c>
      <c r="H75" s="11">
        <v>3.9870000000000001</v>
      </c>
      <c r="I75" s="4">
        <v>2.6560000000000001</v>
      </c>
      <c r="J75" s="3">
        <f t="shared" si="21"/>
        <v>0.74967500000000009</v>
      </c>
    </row>
    <row r="76" spans="1:11" x14ac:dyDescent="0.25">
      <c r="A76" s="9">
        <v>42132</v>
      </c>
      <c r="B76" s="10">
        <f t="shared" ref="B76:B139" si="22">C76-D76</f>
        <v>0.53859999999999963</v>
      </c>
      <c r="C76" s="10">
        <f t="shared" ref="C76:C139" si="23">H76-I76-J76</f>
        <v>0.65159999999999973</v>
      </c>
      <c r="D76" s="10">
        <f t="shared" ref="D76:D139" si="24">E76-F76-G76</f>
        <v>0.1130000000000001</v>
      </c>
      <c r="E76" s="4">
        <v>2.3570000000000002</v>
      </c>
      <c r="F76" s="4">
        <v>1.85</v>
      </c>
      <c r="G76" s="4">
        <f t="shared" si="17"/>
        <v>0.39400000000000002</v>
      </c>
      <c r="H76" s="11">
        <v>3.8559999999999999</v>
      </c>
      <c r="I76" s="4">
        <v>2.4580000000000002</v>
      </c>
      <c r="J76" s="3">
        <f t="shared" si="21"/>
        <v>0.74639999999999995</v>
      </c>
    </row>
    <row r="77" spans="1:11" x14ac:dyDescent="0.25">
      <c r="A77" s="9">
        <v>42125</v>
      </c>
      <c r="B77" s="10">
        <f t="shared" si="22"/>
        <v>0.3957750000000001</v>
      </c>
      <c r="C77" s="10">
        <f t="shared" si="23"/>
        <v>0.48177500000000029</v>
      </c>
      <c r="D77" s="10">
        <f t="shared" si="24"/>
        <v>8.6000000000000187E-2</v>
      </c>
      <c r="E77" s="4">
        <v>2.3410000000000002</v>
      </c>
      <c r="F77" s="4">
        <v>1.861</v>
      </c>
      <c r="G77" s="4">
        <f t="shared" ref="G77:G140" si="25">0.21+0.184</f>
        <v>0.39400000000000002</v>
      </c>
      <c r="H77" s="11">
        <v>3.8090000000000002</v>
      </c>
      <c r="I77" s="4">
        <v>2.5819999999999999</v>
      </c>
      <c r="J77" s="3">
        <f t="shared" si="21"/>
        <v>0.74522500000000003</v>
      </c>
    </row>
    <row r="78" spans="1:11" x14ac:dyDescent="0.25">
      <c r="A78" s="9">
        <v>42118</v>
      </c>
      <c r="B78" s="10">
        <f t="shared" si="22"/>
        <v>0.48104999999999964</v>
      </c>
      <c r="C78" s="10">
        <f t="shared" si="23"/>
        <v>0.54404999999999992</v>
      </c>
      <c r="D78" s="10">
        <f t="shared" si="24"/>
        <v>6.3000000000000278E-2</v>
      </c>
      <c r="E78" s="4">
        <v>2.2440000000000002</v>
      </c>
      <c r="F78" s="4">
        <v>1.7869999999999999</v>
      </c>
      <c r="G78" s="4">
        <f t="shared" si="25"/>
        <v>0.39400000000000002</v>
      </c>
      <c r="H78" s="11">
        <v>3.5579999999999998</v>
      </c>
      <c r="I78" s="4">
        <v>2.2749999999999999</v>
      </c>
      <c r="J78" s="3">
        <f t="shared" si="21"/>
        <v>0.73895</v>
      </c>
    </row>
    <row r="79" spans="1:11" x14ac:dyDescent="0.25">
      <c r="A79" s="9">
        <v>42111</v>
      </c>
      <c r="B79" s="10">
        <f t="shared" si="22"/>
        <v>0.34337499999999987</v>
      </c>
      <c r="C79" s="10">
        <f t="shared" si="23"/>
        <v>0.44337499999999985</v>
      </c>
      <c r="D79" s="10">
        <f t="shared" si="24"/>
        <v>9.9999999999999978E-2</v>
      </c>
      <c r="E79" s="4">
        <v>2.2210000000000001</v>
      </c>
      <c r="F79" s="4">
        <v>1.7270000000000001</v>
      </c>
      <c r="G79" s="4">
        <f t="shared" si="25"/>
        <v>0.39400000000000002</v>
      </c>
      <c r="H79" s="11">
        <v>3.2250000000000001</v>
      </c>
      <c r="I79" s="4">
        <v>2.0510000000000002</v>
      </c>
      <c r="J79" s="3">
        <f t="shared" si="21"/>
        <v>0.73062500000000008</v>
      </c>
    </row>
    <row r="80" spans="1:11" x14ac:dyDescent="0.25">
      <c r="A80" s="9">
        <v>42104</v>
      </c>
      <c r="B80" s="10">
        <f t="shared" si="22"/>
        <v>0.37922499999999959</v>
      </c>
      <c r="C80" s="10">
        <f t="shared" si="23"/>
        <v>0.53522499999999984</v>
      </c>
      <c r="D80" s="10">
        <f t="shared" si="24"/>
        <v>0.15600000000000025</v>
      </c>
      <c r="E80" s="4">
        <v>2.1840000000000002</v>
      </c>
      <c r="F80" s="4">
        <v>1.6339999999999999</v>
      </c>
      <c r="G80" s="4">
        <f t="shared" si="25"/>
        <v>0.39400000000000002</v>
      </c>
      <c r="H80" s="11">
        <v>3.1509999999999998</v>
      </c>
      <c r="I80" s="4">
        <v>1.887</v>
      </c>
      <c r="J80" s="3">
        <f t="shared" si="21"/>
        <v>0.72877499999999995</v>
      </c>
    </row>
    <row r="81" spans="1:11" x14ac:dyDescent="0.25">
      <c r="A81" s="9">
        <v>42097</v>
      </c>
      <c r="B81" s="10">
        <f t="shared" si="22"/>
        <v>0.3511749999999999</v>
      </c>
      <c r="C81" s="10">
        <f t="shared" si="23"/>
        <v>0.53217500000000006</v>
      </c>
      <c r="D81" s="10">
        <f t="shared" si="24"/>
        <v>0.18100000000000016</v>
      </c>
      <c r="E81" s="4">
        <v>2.1880000000000002</v>
      </c>
      <c r="F81" s="4">
        <v>1.613</v>
      </c>
      <c r="G81" s="4">
        <f t="shared" si="25"/>
        <v>0.39400000000000002</v>
      </c>
      <c r="H81" s="11">
        <v>3.1930000000000001</v>
      </c>
      <c r="I81" s="4">
        <v>1.931</v>
      </c>
      <c r="J81" s="3">
        <f t="shared" si="21"/>
        <v>0.72982499999999995</v>
      </c>
    </row>
    <row r="82" spans="1:11" x14ac:dyDescent="0.25">
      <c r="A82" s="9">
        <v>42090</v>
      </c>
      <c r="B82" s="10">
        <f t="shared" si="22"/>
        <v>0.49472499999999975</v>
      </c>
      <c r="C82" s="10">
        <f t="shared" si="23"/>
        <v>0.60072499999999995</v>
      </c>
      <c r="D82" s="10">
        <f t="shared" si="24"/>
        <v>0.10600000000000021</v>
      </c>
      <c r="E82" s="4">
        <v>2.2000000000000002</v>
      </c>
      <c r="F82" s="4">
        <v>1.7</v>
      </c>
      <c r="G82" s="4">
        <f t="shared" si="25"/>
        <v>0.39400000000000002</v>
      </c>
      <c r="H82" s="11">
        <v>3.2509999999999999</v>
      </c>
      <c r="I82" s="4">
        <v>1.919</v>
      </c>
      <c r="J82" s="3">
        <f t="shared" si="21"/>
        <v>0.7312749999999999</v>
      </c>
    </row>
    <row r="83" spans="1:11" x14ac:dyDescent="0.25">
      <c r="A83" s="9">
        <v>42083</v>
      </c>
      <c r="B83" s="10">
        <f t="shared" si="22"/>
        <v>0.61227500000000024</v>
      </c>
      <c r="C83" s="10">
        <f t="shared" si="23"/>
        <v>0.73327500000000012</v>
      </c>
      <c r="D83" s="10">
        <f t="shared" si="24"/>
        <v>0.12099999999999989</v>
      </c>
      <c r="E83" s="4">
        <v>2.1709999999999998</v>
      </c>
      <c r="F83" s="4">
        <v>1.6559999999999999</v>
      </c>
      <c r="G83" s="4">
        <f t="shared" si="25"/>
        <v>0.39400000000000002</v>
      </c>
      <c r="H83" s="11">
        <v>3.3090000000000002</v>
      </c>
      <c r="I83" s="4">
        <v>1.843</v>
      </c>
      <c r="J83" s="3">
        <f t="shared" si="21"/>
        <v>0.73272500000000007</v>
      </c>
    </row>
    <row r="84" spans="1:11" x14ac:dyDescent="0.25">
      <c r="A84" s="9">
        <v>42076</v>
      </c>
      <c r="B84" s="10">
        <f t="shared" si="22"/>
        <v>0.49535000000000007</v>
      </c>
      <c r="C84" s="10">
        <f t="shared" si="23"/>
        <v>0.6423500000000002</v>
      </c>
      <c r="D84" s="10">
        <f t="shared" si="24"/>
        <v>0.14700000000000013</v>
      </c>
      <c r="E84" s="4">
        <v>2.1930000000000001</v>
      </c>
      <c r="F84" s="4">
        <v>1.6519999999999999</v>
      </c>
      <c r="G84" s="4">
        <f t="shared" si="25"/>
        <v>0.39400000000000002</v>
      </c>
      <c r="H84" s="11">
        <v>3.4260000000000002</v>
      </c>
      <c r="I84" s="4">
        <v>2.048</v>
      </c>
      <c r="J84" s="3">
        <f t="shared" si="21"/>
        <v>0.73564999999999992</v>
      </c>
    </row>
    <row r="85" spans="1:11" x14ac:dyDescent="0.25">
      <c r="A85" s="9">
        <v>42069</v>
      </c>
      <c r="B85" s="10">
        <f t="shared" si="22"/>
        <v>0.44012499999999999</v>
      </c>
      <c r="C85" s="10">
        <f t="shared" si="23"/>
        <v>0.47612499999999991</v>
      </c>
      <c r="D85" s="10">
        <f t="shared" si="24"/>
        <v>3.5999999999999921E-2</v>
      </c>
      <c r="E85" s="4">
        <v>2.1619999999999999</v>
      </c>
      <c r="F85" s="4">
        <v>1.732</v>
      </c>
      <c r="G85" s="4">
        <f t="shared" si="25"/>
        <v>0.39400000000000002</v>
      </c>
      <c r="H85" s="11">
        <v>3.5150000000000001</v>
      </c>
      <c r="I85" s="4">
        <v>2.3010000000000002</v>
      </c>
      <c r="J85" s="3">
        <f t="shared" si="21"/>
        <v>0.73787500000000006</v>
      </c>
    </row>
    <row r="86" spans="1:11" x14ac:dyDescent="0.25">
      <c r="A86" s="9">
        <v>42062</v>
      </c>
      <c r="B86" s="10">
        <f t="shared" si="22"/>
        <v>0.45372500000000049</v>
      </c>
      <c r="C86" s="10">
        <f t="shared" si="23"/>
        <v>0.47672500000000029</v>
      </c>
      <c r="D86" s="10">
        <f t="shared" si="24"/>
        <v>2.2999999999999798E-2</v>
      </c>
      <c r="E86" s="4">
        <v>2.1349999999999998</v>
      </c>
      <c r="F86" s="4">
        <v>1.718</v>
      </c>
      <c r="G86" s="4">
        <f t="shared" si="25"/>
        <v>0.39400000000000002</v>
      </c>
      <c r="H86" s="11">
        <v>3.5310000000000001</v>
      </c>
      <c r="I86" s="4">
        <v>2.3159999999999998</v>
      </c>
      <c r="J86" s="3">
        <f t="shared" si="21"/>
        <v>0.73827500000000001</v>
      </c>
    </row>
    <row r="87" spans="1:11" x14ac:dyDescent="0.25">
      <c r="A87" s="9">
        <v>42055</v>
      </c>
      <c r="B87" s="10">
        <f t="shared" si="22"/>
        <v>0.35997500000000004</v>
      </c>
      <c r="C87" s="10">
        <f t="shared" si="23"/>
        <v>0.41197499999999998</v>
      </c>
      <c r="D87" s="10">
        <f t="shared" si="24"/>
        <v>5.1999999999999935E-2</v>
      </c>
      <c r="E87" s="4">
        <v>2.04</v>
      </c>
      <c r="F87" s="4">
        <v>1.5940000000000001</v>
      </c>
      <c r="G87" s="4">
        <f t="shared" si="25"/>
        <v>0.39400000000000002</v>
      </c>
      <c r="H87" s="11">
        <v>3.081</v>
      </c>
      <c r="I87" s="4">
        <v>1.9419999999999999</v>
      </c>
      <c r="J87" s="3">
        <f t="shared" si="21"/>
        <v>0.72702500000000003</v>
      </c>
    </row>
    <row r="88" spans="1:11" x14ac:dyDescent="0.25">
      <c r="A88" s="9">
        <v>42048</v>
      </c>
      <c r="B88" s="10">
        <f t="shared" si="22"/>
        <v>0.30025000000000046</v>
      </c>
      <c r="C88" s="10">
        <f t="shared" si="23"/>
        <v>0.33125000000000027</v>
      </c>
      <c r="D88" s="10">
        <f t="shared" si="24"/>
        <v>3.0999999999999805E-2</v>
      </c>
      <c r="E88" s="4">
        <v>2.0009999999999999</v>
      </c>
      <c r="F88" s="4">
        <v>1.5760000000000001</v>
      </c>
      <c r="G88" s="4">
        <f t="shared" si="25"/>
        <v>0.39400000000000002</v>
      </c>
      <c r="H88" s="11">
        <v>2.87</v>
      </c>
      <c r="I88" s="4">
        <v>1.8169999999999999</v>
      </c>
      <c r="J88" s="3">
        <f t="shared" si="21"/>
        <v>0.72174999999999989</v>
      </c>
    </row>
    <row r="89" spans="1:11" x14ac:dyDescent="0.25">
      <c r="A89" s="9">
        <v>42041</v>
      </c>
      <c r="B89" s="10">
        <f t="shared" si="22"/>
        <v>0.24102499999999993</v>
      </c>
      <c r="C89" s="10">
        <f t="shared" si="23"/>
        <v>0.27102499999999985</v>
      </c>
      <c r="D89" s="10">
        <f t="shared" si="24"/>
        <v>2.9999999999999916E-2</v>
      </c>
      <c r="E89" s="4">
        <v>1.944</v>
      </c>
      <c r="F89" s="4">
        <v>1.52</v>
      </c>
      <c r="G89" s="4">
        <f t="shared" si="25"/>
        <v>0.39400000000000002</v>
      </c>
      <c r="H89" s="11">
        <v>2.6789999999999998</v>
      </c>
      <c r="I89" s="4">
        <v>1.6910000000000001</v>
      </c>
      <c r="J89" s="3">
        <f t="shared" si="21"/>
        <v>0.71697499999999992</v>
      </c>
    </row>
    <row r="90" spans="1:11" x14ac:dyDescent="0.25">
      <c r="A90" s="9">
        <v>42034</v>
      </c>
      <c r="B90" s="10">
        <f t="shared" si="22"/>
        <v>0.19952500000000006</v>
      </c>
      <c r="C90" s="10">
        <f t="shared" si="23"/>
        <v>0.26352500000000001</v>
      </c>
      <c r="D90" s="10">
        <f t="shared" si="24"/>
        <v>6.3999999999999946E-2</v>
      </c>
      <c r="E90" s="4">
        <v>1.8180000000000001</v>
      </c>
      <c r="F90" s="4">
        <v>1.36</v>
      </c>
      <c r="G90" s="4">
        <f t="shared" si="25"/>
        <v>0.39400000000000002</v>
      </c>
      <c r="H90" s="11">
        <v>2.4590000000000001</v>
      </c>
      <c r="I90" s="4">
        <v>1.484</v>
      </c>
      <c r="J90" s="3">
        <f t="shared" si="21"/>
        <v>0.71147500000000008</v>
      </c>
    </row>
    <row r="91" spans="1:11" x14ac:dyDescent="0.25">
      <c r="A91" s="9">
        <v>42027</v>
      </c>
      <c r="B91" s="10">
        <f t="shared" si="22"/>
        <v>0.34862500000000007</v>
      </c>
      <c r="C91" s="10">
        <f t="shared" si="23"/>
        <v>0.46762499999999996</v>
      </c>
      <c r="D91" s="10">
        <f t="shared" si="24"/>
        <v>0.11899999999999988</v>
      </c>
      <c r="E91" s="4">
        <v>1.8009999999999999</v>
      </c>
      <c r="F91" s="4">
        <v>1.288</v>
      </c>
      <c r="G91" s="4">
        <f t="shared" si="25"/>
        <v>0.39400000000000002</v>
      </c>
      <c r="H91" s="11">
        <v>2.4550000000000001</v>
      </c>
      <c r="I91" s="4">
        <v>1.276</v>
      </c>
      <c r="J91" s="3">
        <f t="shared" si="21"/>
        <v>0.71137500000000009</v>
      </c>
    </row>
    <row r="92" spans="1:11" x14ac:dyDescent="0.25">
      <c r="A92" s="9">
        <v>42020</v>
      </c>
      <c r="B92" s="10">
        <f t="shared" si="22"/>
        <v>0.40667499999999979</v>
      </c>
      <c r="C92" s="10">
        <f t="shared" si="23"/>
        <v>0.61567499999999975</v>
      </c>
      <c r="D92" s="10">
        <f t="shared" si="24"/>
        <v>0.20899999999999996</v>
      </c>
      <c r="E92" s="4">
        <v>1.829</v>
      </c>
      <c r="F92" s="4">
        <v>1.226</v>
      </c>
      <c r="G92" s="4">
        <f t="shared" si="25"/>
        <v>0.39400000000000002</v>
      </c>
      <c r="H92" s="11">
        <v>2.4929999999999999</v>
      </c>
      <c r="I92" s="4">
        <v>1.165</v>
      </c>
      <c r="J92" s="3">
        <f t="shared" si="21"/>
        <v>0.7123250000000001</v>
      </c>
    </row>
    <row r="93" spans="1:11" x14ac:dyDescent="0.25">
      <c r="A93" s="9">
        <v>42013</v>
      </c>
      <c r="B93" s="10">
        <f t="shared" si="22"/>
        <v>0.36427500000000024</v>
      </c>
      <c r="C93" s="10">
        <f t="shared" si="23"/>
        <v>0.64927500000000005</v>
      </c>
      <c r="D93" s="10">
        <f t="shared" si="24"/>
        <v>0.28499999999999981</v>
      </c>
      <c r="E93" s="4">
        <v>1.8879999999999999</v>
      </c>
      <c r="F93" s="4">
        <v>1.2090000000000001</v>
      </c>
      <c r="G93" s="4">
        <f t="shared" si="25"/>
        <v>0.39400000000000002</v>
      </c>
      <c r="H93" s="11">
        <v>2.629</v>
      </c>
      <c r="I93" s="4">
        <v>1.264</v>
      </c>
      <c r="J93" s="3">
        <f t="shared" si="21"/>
        <v>0.71572499999999994</v>
      </c>
    </row>
    <row r="94" spans="1:11" x14ac:dyDescent="0.25">
      <c r="A94" s="12">
        <v>42006</v>
      </c>
      <c r="B94" s="13">
        <f t="shared" si="22"/>
        <v>0.31764999999999988</v>
      </c>
      <c r="C94" s="13">
        <f t="shared" si="23"/>
        <v>0.66464999999999996</v>
      </c>
      <c r="D94" s="13">
        <f t="shared" si="24"/>
        <v>0.34700000000000009</v>
      </c>
      <c r="E94" s="14">
        <v>1.9970000000000001</v>
      </c>
      <c r="F94" s="14">
        <v>1.256</v>
      </c>
      <c r="G94" s="14">
        <f t="shared" si="25"/>
        <v>0.39400000000000002</v>
      </c>
      <c r="H94" s="15">
        <v>2.734</v>
      </c>
      <c r="I94" s="14">
        <v>1.351</v>
      </c>
      <c r="J94" s="16">
        <f>(H94*0.025)+0.36+0.11+0.18</f>
        <v>0.71835000000000004</v>
      </c>
      <c r="K94" t="s">
        <v>27</v>
      </c>
    </row>
    <row r="95" spans="1:11" x14ac:dyDescent="0.25">
      <c r="A95" s="9">
        <v>41999</v>
      </c>
      <c r="B95" s="10">
        <f t="shared" si="22"/>
        <v>0.19627499999999987</v>
      </c>
      <c r="C95" s="10">
        <f t="shared" si="23"/>
        <v>0.69627499999999998</v>
      </c>
      <c r="D95" s="10">
        <f t="shared" si="24"/>
        <v>0.50000000000000011</v>
      </c>
      <c r="E95" s="4">
        <v>2.1320000000000001</v>
      </c>
      <c r="F95" s="4">
        <v>1.238</v>
      </c>
      <c r="G95" s="4">
        <f t="shared" si="25"/>
        <v>0.39400000000000002</v>
      </c>
      <c r="H95" s="11">
        <v>2.7090000000000001</v>
      </c>
      <c r="I95" s="4">
        <v>1.405</v>
      </c>
      <c r="J95" s="3">
        <f>(H95*0.025)+0.36+0.18</f>
        <v>0.60772500000000007</v>
      </c>
    </row>
    <row r="96" spans="1:11" x14ac:dyDescent="0.25">
      <c r="A96" s="9">
        <v>41992</v>
      </c>
      <c r="B96" s="10">
        <f t="shared" si="22"/>
        <v>0.32772499999999993</v>
      </c>
      <c r="C96" s="10">
        <f t="shared" si="23"/>
        <v>0.77672499999999989</v>
      </c>
      <c r="D96" s="10">
        <f t="shared" si="24"/>
        <v>0.44899999999999995</v>
      </c>
      <c r="E96" s="4">
        <v>2.2269999999999999</v>
      </c>
      <c r="F96" s="4">
        <v>1.3839999999999999</v>
      </c>
      <c r="G96" s="4">
        <f t="shared" si="25"/>
        <v>0.39400000000000002</v>
      </c>
      <c r="H96" s="11">
        <v>2.7709999999999999</v>
      </c>
      <c r="I96" s="4">
        <v>1.385</v>
      </c>
      <c r="J96" s="3">
        <f t="shared" ref="J96:J120" si="26">(H96*0.025)+0.36+0.18</f>
        <v>0.60927500000000001</v>
      </c>
    </row>
    <row r="97" spans="1:10" x14ac:dyDescent="0.25">
      <c r="A97" s="9">
        <v>41985</v>
      </c>
      <c r="B97" s="10">
        <f t="shared" si="22"/>
        <v>0.29485000000000028</v>
      </c>
      <c r="C97" s="10">
        <f t="shared" si="23"/>
        <v>0.74785000000000024</v>
      </c>
      <c r="D97" s="10">
        <f t="shared" si="24"/>
        <v>0.45299999999999996</v>
      </c>
      <c r="E97" s="4">
        <v>2.351</v>
      </c>
      <c r="F97" s="4">
        <v>1.504</v>
      </c>
      <c r="G97" s="4">
        <f t="shared" si="25"/>
        <v>0.39400000000000002</v>
      </c>
      <c r="H97" s="11">
        <v>2.9260000000000002</v>
      </c>
      <c r="I97" s="4">
        <v>1.5649999999999999</v>
      </c>
      <c r="J97" s="3">
        <f t="shared" si="26"/>
        <v>0.61314999999999997</v>
      </c>
    </row>
    <row r="98" spans="1:10" x14ac:dyDescent="0.25">
      <c r="A98" s="9">
        <v>41978</v>
      </c>
      <c r="B98" s="10">
        <f t="shared" si="22"/>
        <v>0.22367499999999996</v>
      </c>
      <c r="C98" s="10">
        <f t="shared" si="23"/>
        <v>0.64467500000000011</v>
      </c>
      <c r="D98" s="10">
        <f t="shared" si="24"/>
        <v>0.42100000000000015</v>
      </c>
      <c r="E98" s="4">
        <v>2.4550000000000001</v>
      </c>
      <c r="F98" s="4">
        <v>1.64</v>
      </c>
      <c r="G98" s="4">
        <f t="shared" si="25"/>
        <v>0.39400000000000002</v>
      </c>
      <c r="H98" s="11">
        <v>3.0129999999999999</v>
      </c>
      <c r="I98" s="4">
        <v>1.7529999999999999</v>
      </c>
      <c r="J98" s="3">
        <f t="shared" si="26"/>
        <v>0.6153249999999999</v>
      </c>
    </row>
    <row r="99" spans="1:10" x14ac:dyDescent="0.25">
      <c r="A99" s="9">
        <v>41971</v>
      </c>
      <c r="B99" s="10">
        <f t="shared" si="22"/>
        <v>0.20000000000000007</v>
      </c>
      <c r="C99" s="10">
        <f t="shared" si="23"/>
        <v>0.53700000000000014</v>
      </c>
      <c r="D99" s="10">
        <f t="shared" si="24"/>
        <v>0.33700000000000008</v>
      </c>
      <c r="E99" s="4">
        <v>2.5190000000000001</v>
      </c>
      <c r="F99" s="4">
        <v>1.788</v>
      </c>
      <c r="G99" s="4">
        <f t="shared" si="25"/>
        <v>0.39400000000000002</v>
      </c>
      <c r="H99" s="11">
        <v>3.08</v>
      </c>
      <c r="I99" s="4">
        <v>1.9259999999999999</v>
      </c>
      <c r="J99" s="3">
        <f t="shared" si="26"/>
        <v>0.61699999999999999</v>
      </c>
    </row>
    <row r="100" spans="1:10" x14ac:dyDescent="0.25">
      <c r="A100" s="9">
        <v>41964</v>
      </c>
      <c r="B100" s="10">
        <f t="shared" si="22"/>
        <v>0.13452500000000012</v>
      </c>
      <c r="C100" s="10">
        <f t="shared" si="23"/>
        <v>0.50952500000000023</v>
      </c>
      <c r="D100" s="10">
        <f t="shared" si="24"/>
        <v>0.37500000000000011</v>
      </c>
      <c r="E100" s="4">
        <v>2.6360000000000001</v>
      </c>
      <c r="F100" s="4">
        <v>1.867</v>
      </c>
      <c r="G100" s="4">
        <f t="shared" si="25"/>
        <v>0.39400000000000002</v>
      </c>
      <c r="H100" s="11">
        <v>3.0990000000000002</v>
      </c>
      <c r="I100" s="4">
        <v>1.972</v>
      </c>
      <c r="J100" s="3">
        <f t="shared" si="26"/>
        <v>0.617475</v>
      </c>
    </row>
    <row r="101" spans="1:10" x14ac:dyDescent="0.25">
      <c r="A101" s="9">
        <v>41957</v>
      </c>
      <c r="B101" s="10">
        <f t="shared" si="22"/>
        <v>0.1892750000000003</v>
      </c>
      <c r="C101" s="10">
        <f t="shared" si="23"/>
        <v>0.48727500000000024</v>
      </c>
      <c r="D101" s="10">
        <f t="shared" si="24"/>
        <v>0.29799999999999993</v>
      </c>
      <c r="E101" s="4">
        <v>2.6859999999999999</v>
      </c>
      <c r="F101" s="4">
        <v>1.994</v>
      </c>
      <c r="G101" s="4">
        <f t="shared" si="25"/>
        <v>0.39400000000000002</v>
      </c>
      <c r="H101" s="11">
        <v>3.1890000000000001</v>
      </c>
      <c r="I101" s="4">
        <v>2.0819999999999999</v>
      </c>
      <c r="J101" s="3">
        <f t="shared" si="26"/>
        <v>0.61972499999999997</v>
      </c>
    </row>
    <row r="102" spans="1:10" x14ac:dyDescent="0.25">
      <c r="A102" s="9">
        <v>41950</v>
      </c>
      <c r="B102" s="10">
        <f t="shared" si="22"/>
        <v>0.2553249999999998</v>
      </c>
      <c r="C102" s="10">
        <f t="shared" si="23"/>
        <v>0.50832500000000003</v>
      </c>
      <c r="D102" s="10">
        <f t="shared" si="24"/>
        <v>0.25300000000000022</v>
      </c>
      <c r="E102" s="4">
        <v>2.7170000000000001</v>
      </c>
      <c r="F102" s="4">
        <v>2.0699999999999998</v>
      </c>
      <c r="G102" s="4">
        <f t="shared" si="25"/>
        <v>0.39400000000000002</v>
      </c>
      <c r="H102" s="11">
        <v>3.2269999999999999</v>
      </c>
      <c r="I102" s="4">
        <v>2.0979999999999999</v>
      </c>
      <c r="J102" s="3">
        <f t="shared" si="26"/>
        <v>0.62067499999999998</v>
      </c>
    </row>
    <row r="103" spans="1:10" x14ac:dyDescent="0.25">
      <c r="A103" s="9">
        <v>41943</v>
      </c>
      <c r="B103" s="10">
        <f t="shared" si="22"/>
        <v>0.19695000000000018</v>
      </c>
      <c r="C103" s="10">
        <f t="shared" si="23"/>
        <v>0.53995000000000026</v>
      </c>
      <c r="D103" s="10">
        <f t="shared" si="24"/>
        <v>0.34300000000000008</v>
      </c>
      <c r="E103" s="4">
        <v>2.806</v>
      </c>
      <c r="F103" s="4">
        <v>2.069</v>
      </c>
      <c r="G103" s="4">
        <f t="shared" si="25"/>
        <v>0.39400000000000002</v>
      </c>
      <c r="H103" s="11">
        <v>3.3220000000000001</v>
      </c>
      <c r="I103" s="4">
        <v>2.1589999999999998</v>
      </c>
      <c r="J103" s="3">
        <f t="shared" si="26"/>
        <v>0.62304999999999999</v>
      </c>
    </row>
    <row r="104" spans="1:10" x14ac:dyDescent="0.25">
      <c r="A104" s="9">
        <v>41936</v>
      </c>
      <c r="B104" s="10">
        <f t="shared" si="22"/>
        <v>0.17469999999999974</v>
      </c>
      <c r="C104" s="10">
        <f t="shared" si="23"/>
        <v>0.59469999999999978</v>
      </c>
      <c r="D104" s="10">
        <f t="shared" si="24"/>
        <v>0.42000000000000004</v>
      </c>
      <c r="E104" s="4">
        <v>2.87</v>
      </c>
      <c r="F104" s="4">
        <v>2.056</v>
      </c>
      <c r="G104" s="4">
        <f t="shared" si="25"/>
        <v>0.39400000000000002</v>
      </c>
      <c r="H104" s="11">
        <v>3.4119999999999999</v>
      </c>
      <c r="I104" s="4">
        <v>2.1920000000000002</v>
      </c>
      <c r="J104" s="3">
        <f t="shared" si="26"/>
        <v>0.62529999999999997</v>
      </c>
    </row>
    <row r="105" spans="1:10" x14ac:dyDescent="0.25">
      <c r="A105" s="9">
        <v>41929</v>
      </c>
      <c r="B105" s="10">
        <f t="shared" si="22"/>
        <v>0.15710000000000013</v>
      </c>
      <c r="C105" s="10">
        <f t="shared" si="23"/>
        <v>0.61410000000000009</v>
      </c>
      <c r="D105" s="10">
        <f t="shared" si="24"/>
        <v>0.45699999999999996</v>
      </c>
      <c r="E105" s="4">
        <v>2.944</v>
      </c>
      <c r="F105" s="4">
        <v>2.093</v>
      </c>
      <c r="G105" s="4">
        <f t="shared" si="25"/>
        <v>0.39400000000000002</v>
      </c>
      <c r="H105" s="11">
        <v>3.516</v>
      </c>
      <c r="I105" s="4">
        <v>2.274</v>
      </c>
      <c r="J105" s="3">
        <f t="shared" si="26"/>
        <v>0.6278999999999999</v>
      </c>
    </row>
    <row r="106" spans="1:10" x14ac:dyDescent="0.25">
      <c r="A106" s="9">
        <v>41922</v>
      </c>
      <c r="B106" s="10">
        <f t="shared" si="22"/>
        <v>0.20047499999999985</v>
      </c>
      <c r="C106" s="10">
        <f t="shared" si="23"/>
        <v>0.5114749999999999</v>
      </c>
      <c r="D106" s="10">
        <f t="shared" si="24"/>
        <v>0.31100000000000005</v>
      </c>
      <c r="E106" s="4">
        <v>2.9940000000000002</v>
      </c>
      <c r="F106" s="4">
        <v>2.2890000000000001</v>
      </c>
      <c r="G106" s="4">
        <f t="shared" si="25"/>
        <v>0.39400000000000002</v>
      </c>
      <c r="H106" s="11">
        <v>3.621</v>
      </c>
      <c r="I106" s="4">
        <v>2.4790000000000001</v>
      </c>
      <c r="J106" s="3">
        <f t="shared" si="26"/>
        <v>0.630525</v>
      </c>
    </row>
    <row r="107" spans="1:10" x14ac:dyDescent="0.25">
      <c r="A107" s="9">
        <v>41915</v>
      </c>
      <c r="B107" s="10">
        <f t="shared" si="22"/>
        <v>0.2127749999999996</v>
      </c>
      <c r="C107" s="10">
        <f t="shared" si="23"/>
        <v>0.3127749999999998</v>
      </c>
      <c r="D107" s="10">
        <f t="shared" si="24"/>
        <v>0.1000000000000002</v>
      </c>
      <c r="E107" s="4">
        <v>3.0590000000000002</v>
      </c>
      <c r="F107" s="4">
        <v>2.5649999999999999</v>
      </c>
      <c r="G107" s="4">
        <f t="shared" si="25"/>
        <v>0.39400000000000002</v>
      </c>
      <c r="H107" s="11">
        <v>3.6890000000000001</v>
      </c>
      <c r="I107" s="4">
        <v>2.7440000000000002</v>
      </c>
      <c r="J107" s="3">
        <f t="shared" si="26"/>
        <v>0.63222500000000004</v>
      </c>
    </row>
    <row r="108" spans="1:10" x14ac:dyDescent="0.25">
      <c r="A108" s="9">
        <v>41908</v>
      </c>
      <c r="B108" s="10">
        <f t="shared" si="22"/>
        <v>0.26170000000000004</v>
      </c>
      <c r="C108" s="10">
        <f t="shared" si="23"/>
        <v>0.34670000000000012</v>
      </c>
      <c r="D108" s="10">
        <f t="shared" si="24"/>
        <v>8.5000000000000075E-2</v>
      </c>
      <c r="E108" s="4">
        <v>3.121</v>
      </c>
      <c r="F108" s="4">
        <v>2.6419999999999999</v>
      </c>
      <c r="G108" s="4">
        <f t="shared" si="25"/>
        <v>0.39400000000000002</v>
      </c>
      <c r="H108" s="11">
        <v>3.6920000000000002</v>
      </c>
      <c r="I108" s="4">
        <v>2.7130000000000001</v>
      </c>
      <c r="J108" s="3">
        <f t="shared" si="26"/>
        <v>0.63229999999999997</v>
      </c>
    </row>
    <row r="109" spans="1:10" x14ac:dyDescent="0.25">
      <c r="A109" s="9">
        <v>41901</v>
      </c>
      <c r="B109" s="10">
        <f t="shared" si="22"/>
        <v>0.29724999999999968</v>
      </c>
      <c r="C109" s="10">
        <f t="shared" si="23"/>
        <v>0.4212499999999999</v>
      </c>
      <c r="D109" s="10">
        <f t="shared" si="24"/>
        <v>0.12400000000000022</v>
      </c>
      <c r="E109" s="4">
        <v>3.1110000000000002</v>
      </c>
      <c r="F109" s="4">
        <v>2.593</v>
      </c>
      <c r="G109" s="4">
        <f t="shared" si="25"/>
        <v>0.39400000000000002</v>
      </c>
      <c r="H109" s="11">
        <v>3.71</v>
      </c>
      <c r="I109" s="4">
        <v>2.6560000000000001</v>
      </c>
      <c r="J109" s="3">
        <f t="shared" si="26"/>
        <v>0.63274999999999992</v>
      </c>
    </row>
    <row r="110" spans="1:10" x14ac:dyDescent="0.25">
      <c r="A110" s="9">
        <v>41894</v>
      </c>
      <c r="B110" s="10">
        <f t="shared" si="22"/>
        <v>0.25475000000000014</v>
      </c>
      <c r="C110" s="10">
        <f t="shared" si="23"/>
        <v>0.46975000000000011</v>
      </c>
      <c r="D110" s="10">
        <f t="shared" si="24"/>
        <v>0.21499999999999997</v>
      </c>
      <c r="E110" s="4">
        <v>3.1640000000000001</v>
      </c>
      <c r="F110" s="4">
        <v>2.5550000000000002</v>
      </c>
      <c r="G110" s="4">
        <f t="shared" si="25"/>
        <v>0.39400000000000002</v>
      </c>
      <c r="H110" s="11">
        <v>3.77</v>
      </c>
      <c r="I110" s="4">
        <v>2.6659999999999999</v>
      </c>
      <c r="J110" s="3">
        <f t="shared" si="26"/>
        <v>0.63424999999999998</v>
      </c>
    </row>
    <row r="111" spans="1:10" x14ac:dyDescent="0.25">
      <c r="A111" s="9">
        <v>41887</v>
      </c>
      <c r="B111" s="10">
        <f t="shared" si="22"/>
        <v>0.10215000000000007</v>
      </c>
      <c r="C111" s="10">
        <f t="shared" si="23"/>
        <v>0.29315000000000002</v>
      </c>
      <c r="D111" s="10">
        <f t="shared" si="24"/>
        <v>0.19099999999999995</v>
      </c>
      <c r="E111" s="4">
        <v>3.2130000000000001</v>
      </c>
      <c r="F111" s="4">
        <v>2.6280000000000001</v>
      </c>
      <c r="G111" s="4">
        <f t="shared" si="25"/>
        <v>0.39400000000000002</v>
      </c>
      <c r="H111" s="11">
        <v>3.794</v>
      </c>
      <c r="I111" s="4">
        <v>2.8660000000000001</v>
      </c>
      <c r="J111" s="3">
        <f t="shared" si="26"/>
        <v>0.63484999999999991</v>
      </c>
    </row>
    <row r="112" spans="1:10" x14ac:dyDescent="0.25">
      <c r="A112" s="9">
        <v>41880</v>
      </c>
      <c r="B112" s="10">
        <f t="shared" si="22"/>
        <v>0.13177499999999986</v>
      </c>
      <c r="C112" s="10">
        <f t="shared" si="23"/>
        <v>0.32777500000000015</v>
      </c>
      <c r="D112" s="10">
        <f t="shared" si="24"/>
        <v>0.19600000000000029</v>
      </c>
      <c r="E112" s="4">
        <v>3.2320000000000002</v>
      </c>
      <c r="F112" s="4">
        <v>2.6419999999999999</v>
      </c>
      <c r="G112" s="4">
        <f t="shared" si="25"/>
        <v>0.39400000000000002</v>
      </c>
      <c r="H112" s="11">
        <v>3.8090000000000002</v>
      </c>
      <c r="I112" s="4">
        <v>2.8460000000000001</v>
      </c>
      <c r="J112" s="3">
        <f t="shared" si="26"/>
        <v>0.63522499999999993</v>
      </c>
    </row>
    <row r="113" spans="1:11" x14ac:dyDescent="0.25">
      <c r="A113" s="9">
        <v>41873</v>
      </c>
      <c r="B113" s="10">
        <f t="shared" si="22"/>
        <v>0.23367499999999997</v>
      </c>
      <c r="C113" s="10">
        <f t="shared" si="23"/>
        <v>0.41967500000000002</v>
      </c>
      <c r="D113" s="10">
        <f t="shared" si="24"/>
        <v>0.18600000000000005</v>
      </c>
      <c r="E113" s="4">
        <v>3.246</v>
      </c>
      <c r="F113" s="4">
        <v>2.6659999999999999</v>
      </c>
      <c r="G113" s="4">
        <f t="shared" si="25"/>
        <v>0.39400000000000002</v>
      </c>
      <c r="H113" s="11">
        <v>3.8530000000000002</v>
      </c>
      <c r="I113" s="4">
        <v>2.7970000000000002</v>
      </c>
      <c r="J113" s="3">
        <f t="shared" si="26"/>
        <v>0.63632500000000003</v>
      </c>
    </row>
    <row r="114" spans="1:11" x14ac:dyDescent="0.25">
      <c r="A114" s="9">
        <v>41866</v>
      </c>
      <c r="B114" s="10">
        <f t="shared" si="22"/>
        <v>0.17787499999999989</v>
      </c>
      <c r="C114" s="10">
        <f t="shared" si="23"/>
        <v>0.41287499999999988</v>
      </c>
      <c r="D114" s="10">
        <f t="shared" si="24"/>
        <v>0.23499999999999999</v>
      </c>
      <c r="E114" s="4">
        <v>3.262</v>
      </c>
      <c r="F114" s="4">
        <v>2.633</v>
      </c>
      <c r="G114" s="4">
        <f t="shared" si="25"/>
        <v>0.39400000000000002</v>
      </c>
      <c r="H114" s="11">
        <v>3.8849999999999998</v>
      </c>
      <c r="I114" s="4">
        <v>2.835</v>
      </c>
      <c r="J114" s="3">
        <f t="shared" si="26"/>
        <v>0.63712499999999994</v>
      </c>
    </row>
    <row r="115" spans="1:11" x14ac:dyDescent="0.25">
      <c r="A115" s="9">
        <v>41859</v>
      </c>
      <c r="B115" s="10">
        <f t="shared" si="22"/>
        <v>0.23917499999999969</v>
      </c>
      <c r="C115" s="10">
        <f t="shared" si="23"/>
        <v>0.50817499999999993</v>
      </c>
      <c r="D115" s="10">
        <f t="shared" si="24"/>
        <v>0.26900000000000024</v>
      </c>
      <c r="E115" s="4">
        <v>3.2610000000000001</v>
      </c>
      <c r="F115" s="4">
        <v>2.5979999999999999</v>
      </c>
      <c r="G115" s="4">
        <f t="shared" si="25"/>
        <v>0.39400000000000002</v>
      </c>
      <c r="H115" s="11">
        <v>3.9129999999999998</v>
      </c>
      <c r="I115" s="4">
        <v>2.7669999999999999</v>
      </c>
      <c r="J115" s="3">
        <f t="shared" si="26"/>
        <v>0.63782499999999998</v>
      </c>
    </row>
    <row r="116" spans="1:11" x14ac:dyDescent="0.25">
      <c r="A116" s="9">
        <v>41852</v>
      </c>
      <c r="B116" s="10">
        <f t="shared" si="22"/>
        <v>0.18874999999999986</v>
      </c>
      <c r="C116" s="10">
        <f t="shared" si="23"/>
        <v>0.47075</v>
      </c>
      <c r="D116" s="10">
        <f t="shared" si="24"/>
        <v>0.28200000000000014</v>
      </c>
      <c r="E116" s="4">
        <v>3.306</v>
      </c>
      <c r="F116" s="4">
        <v>2.63</v>
      </c>
      <c r="G116" s="4">
        <f t="shared" si="25"/>
        <v>0.39400000000000002</v>
      </c>
      <c r="H116" s="11">
        <v>3.93</v>
      </c>
      <c r="I116" s="4">
        <v>2.8210000000000002</v>
      </c>
      <c r="J116" s="3">
        <f t="shared" si="26"/>
        <v>0.63824999999999998</v>
      </c>
    </row>
    <row r="117" spans="1:11" x14ac:dyDescent="0.25">
      <c r="A117" s="9">
        <v>41845</v>
      </c>
      <c r="B117" s="10">
        <f t="shared" si="22"/>
        <v>0.26294999999999991</v>
      </c>
      <c r="C117" s="10">
        <f t="shared" si="23"/>
        <v>0.52894999999999959</v>
      </c>
      <c r="D117" s="10">
        <f t="shared" si="24"/>
        <v>0.26599999999999968</v>
      </c>
      <c r="E117" s="4">
        <v>3.34</v>
      </c>
      <c r="F117" s="4">
        <v>2.68</v>
      </c>
      <c r="G117" s="4">
        <f t="shared" si="25"/>
        <v>0.39400000000000002</v>
      </c>
      <c r="H117" s="11">
        <v>4.0019999999999998</v>
      </c>
      <c r="I117" s="4">
        <v>2.8330000000000002</v>
      </c>
      <c r="J117" s="3">
        <f t="shared" si="26"/>
        <v>0.64005000000000001</v>
      </c>
    </row>
    <row r="118" spans="1:11" x14ac:dyDescent="0.25">
      <c r="A118" s="9">
        <v>41838</v>
      </c>
      <c r="B118" s="10">
        <f t="shared" si="22"/>
        <v>0.2789250000000002</v>
      </c>
      <c r="C118" s="10">
        <f t="shared" si="23"/>
        <v>0.54192500000000021</v>
      </c>
      <c r="D118" s="10">
        <f t="shared" si="24"/>
        <v>0.26300000000000001</v>
      </c>
      <c r="E118" s="4">
        <v>3.355</v>
      </c>
      <c r="F118" s="4">
        <v>2.698</v>
      </c>
      <c r="G118" s="4">
        <f t="shared" si="25"/>
        <v>0.39400000000000002</v>
      </c>
      <c r="H118" s="11">
        <v>4.0430000000000001</v>
      </c>
      <c r="I118" s="4">
        <v>2.86</v>
      </c>
      <c r="J118" s="3">
        <f t="shared" si="26"/>
        <v>0.64107500000000006</v>
      </c>
    </row>
    <row r="119" spans="1:11" x14ac:dyDescent="0.25">
      <c r="A119" s="9">
        <v>41831</v>
      </c>
      <c r="B119" s="10">
        <f t="shared" si="22"/>
        <v>0.24805000000000044</v>
      </c>
      <c r="C119" s="10">
        <f t="shared" si="23"/>
        <v>0.52705000000000046</v>
      </c>
      <c r="D119" s="10">
        <f t="shared" si="24"/>
        <v>0.27900000000000003</v>
      </c>
      <c r="E119" s="4">
        <v>3.4180000000000001</v>
      </c>
      <c r="F119" s="4">
        <v>2.7450000000000001</v>
      </c>
      <c r="G119" s="4">
        <f t="shared" si="25"/>
        <v>0.39400000000000002</v>
      </c>
      <c r="H119" s="11">
        <v>4.1180000000000003</v>
      </c>
      <c r="I119" s="4">
        <v>2.948</v>
      </c>
      <c r="J119" s="3">
        <f t="shared" si="26"/>
        <v>0.64294999999999991</v>
      </c>
    </row>
    <row r="120" spans="1:11" x14ac:dyDescent="0.25">
      <c r="A120" s="12">
        <v>41824</v>
      </c>
      <c r="B120" s="13">
        <f t="shared" si="22"/>
        <v>0.17132500000000062</v>
      </c>
      <c r="C120" s="13">
        <f t="shared" si="23"/>
        <v>0.39132500000000048</v>
      </c>
      <c r="D120" s="13">
        <f t="shared" si="24"/>
        <v>0.21999999999999986</v>
      </c>
      <c r="E120" s="14">
        <v>3.4430000000000001</v>
      </c>
      <c r="F120" s="14">
        <v>2.8290000000000002</v>
      </c>
      <c r="G120" s="14">
        <f t="shared" si="25"/>
        <v>0.39400000000000002</v>
      </c>
      <c r="H120" s="15">
        <v>4.1870000000000003</v>
      </c>
      <c r="I120" s="14">
        <v>3.1509999999999998</v>
      </c>
      <c r="J120" s="16">
        <f t="shared" si="26"/>
        <v>0.644675</v>
      </c>
      <c r="K120" t="s">
        <v>20</v>
      </c>
    </row>
    <row r="121" spans="1:11" x14ac:dyDescent="0.25">
      <c r="A121" s="9">
        <v>41817</v>
      </c>
      <c r="B121" s="10">
        <f t="shared" si="22"/>
        <v>0.11217499999999925</v>
      </c>
      <c r="C121" s="10">
        <f t="shared" si="23"/>
        <v>0.29717499999999941</v>
      </c>
      <c r="D121" s="10">
        <f t="shared" si="24"/>
        <v>0.18500000000000016</v>
      </c>
      <c r="E121" s="4">
        <v>3.4620000000000002</v>
      </c>
      <c r="F121" s="4">
        <v>2.883</v>
      </c>
      <c r="G121" s="4">
        <f t="shared" si="25"/>
        <v>0.39400000000000002</v>
      </c>
      <c r="H121" s="11">
        <v>4.1929999999999996</v>
      </c>
      <c r="I121" s="4">
        <v>3.2160000000000002</v>
      </c>
      <c r="J121" s="3">
        <f>(H121*0.025)+0.395+0.18</f>
        <v>0.67982500000000001</v>
      </c>
    </row>
    <row r="122" spans="1:11" x14ac:dyDescent="0.25">
      <c r="A122" s="9">
        <v>41810</v>
      </c>
      <c r="B122" s="10">
        <f t="shared" si="22"/>
        <v>0.19420000000000004</v>
      </c>
      <c r="C122" s="10">
        <f t="shared" si="23"/>
        <v>0.34820000000000007</v>
      </c>
      <c r="D122" s="10">
        <f t="shared" si="24"/>
        <v>0.15400000000000003</v>
      </c>
      <c r="E122" s="4">
        <v>3.4649999999999999</v>
      </c>
      <c r="F122" s="4">
        <v>2.9169999999999998</v>
      </c>
      <c r="G122" s="4">
        <f t="shared" si="25"/>
        <v>0.39400000000000002</v>
      </c>
      <c r="H122" s="11">
        <v>4.1520000000000001</v>
      </c>
      <c r="I122" s="4">
        <v>3.125</v>
      </c>
      <c r="J122" s="3">
        <f t="shared" ref="J122:J172" si="27">(H122*0.025)+0.395+0.18</f>
        <v>0.67880000000000007</v>
      </c>
    </row>
    <row r="123" spans="1:11" x14ac:dyDescent="0.25">
      <c r="A123" s="9">
        <v>41803</v>
      </c>
      <c r="B123" s="10">
        <f t="shared" si="22"/>
        <v>0.2362749999999999</v>
      </c>
      <c r="C123" s="10">
        <f t="shared" si="23"/>
        <v>0.42527500000000007</v>
      </c>
      <c r="D123" s="10">
        <f t="shared" si="24"/>
        <v>0.18900000000000017</v>
      </c>
      <c r="E123" s="4">
        <v>3.415</v>
      </c>
      <c r="F123" s="4">
        <v>2.8319999999999999</v>
      </c>
      <c r="G123" s="4">
        <f t="shared" si="25"/>
        <v>0.39400000000000002</v>
      </c>
      <c r="H123" s="11">
        <v>4.149</v>
      </c>
      <c r="I123" s="4">
        <v>3.0449999999999999</v>
      </c>
      <c r="J123" s="3">
        <f t="shared" si="27"/>
        <v>0.67872500000000002</v>
      </c>
    </row>
    <row r="124" spans="1:11" x14ac:dyDescent="0.25">
      <c r="A124" s="9">
        <v>41796</v>
      </c>
      <c r="B124" s="10">
        <f t="shared" si="22"/>
        <v>0.16132500000000016</v>
      </c>
      <c r="C124" s="10">
        <f t="shared" si="23"/>
        <v>0.40732500000000027</v>
      </c>
      <c r="D124" s="10">
        <f t="shared" si="24"/>
        <v>0.24600000000000011</v>
      </c>
      <c r="E124" s="4">
        <v>3.4039999999999999</v>
      </c>
      <c r="F124" s="4">
        <v>2.7639999999999998</v>
      </c>
      <c r="G124" s="4">
        <f t="shared" si="25"/>
        <v>0.39400000000000002</v>
      </c>
      <c r="H124" s="11">
        <v>4.1470000000000002</v>
      </c>
      <c r="I124" s="4">
        <v>3.0609999999999999</v>
      </c>
      <c r="J124" s="3">
        <f t="shared" si="27"/>
        <v>0.67867500000000003</v>
      </c>
    </row>
    <row r="125" spans="1:11" x14ac:dyDescent="0.25">
      <c r="A125" s="9">
        <v>41789</v>
      </c>
      <c r="B125" s="10">
        <f t="shared" si="22"/>
        <v>0.16162499999999957</v>
      </c>
      <c r="C125" s="10">
        <f t="shared" si="23"/>
        <v>0.37162499999999965</v>
      </c>
      <c r="D125" s="10">
        <f t="shared" si="24"/>
        <v>0.21000000000000008</v>
      </c>
      <c r="E125" s="4">
        <v>3.4140000000000001</v>
      </c>
      <c r="F125" s="4">
        <v>2.81</v>
      </c>
      <c r="G125" s="4">
        <f t="shared" si="25"/>
        <v>0.39400000000000002</v>
      </c>
      <c r="H125" s="11">
        <v>4.1749999999999998</v>
      </c>
      <c r="I125" s="4">
        <v>3.1240000000000001</v>
      </c>
      <c r="J125" s="3">
        <f t="shared" si="27"/>
        <v>0.67937500000000006</v>
      </c>
    </row>
    <row r="126" spans="1:11" x14ac:dyDescent="0.25">
      <c r="A126" s="9">
        <v>41782</v>
      </c>
      <c r="B126" s="10">
        <f t="shared" si="22"/>
        <v>0.20749999999999991</v>
      </c>
      <c r="C126" s="10">
        <f t="shared" si="23"/>
        <v>0.42349999999999977</v>
      </c>
      <c r="D126" s="10">
        <f t="shared" si="24"/>
        <v>0.21599999999999986</v>
      </c>
      <c r="E126" s="4">
        <v>3.423</v>
      </c>
      <c r="F126" s="4">
        <v>2.8130000000000002</v>
      </c>
      <c r="G126" s="4">
        <f t="shared" si="25"/>
        <v>0.39400000000000002</v>
      </c>
      <c r="H126" s="11">
        <v>4.18</v>
      </c>
      <c r="I126" s="4">
        <v>3.077</v>
      </c>
      <c r="J126" s="3">
        <f t="shared" si="27"/>
        <v>0.67949999999999999</v>
      </c>
    </row>
    <row r="127" spans="1:11" x14ac:dyDescent="0.25">
      <c r="A127" s="9">
        <v>41775</v>
      </c>
      <c r="B127" s="10">
        <f t="shared" si="22"/>
        <v>0.23189999999999988</v>
      </c>
      <c r="C127" s="10">
        <f t="shared" si="23"/>
        <v>0.50489999999999968</v>
      </c>
      <c r="D127" s="10">
        <f t="shared" si="24"/>
        <v>0.2729999999999998</v>
      </c>
      <c r="E127" s="4">
        <v>3.4169999999999998</v>
      </c>
      <c r="F127" s="4">
        <v>2.75</v>
      </c>
      <c r="G127" s="4">
        <f t="shared" si="25"/>
        <v>0.39400000000000002</v>
      </c>
      <c r="H127" s="11">
        <v>4.2039999999999997</v>
      </c>
      <c r="I127" s="4">
        <v>3.0190000000000001</v>
      </c>
      <c r="J127" s="3">
        <f t="shared" si="27"/>
        <v>0.68009999999999993</v>
      </c>
    </row>
    <row r="128" spans="1:11" x14ac:dyDescent="0.25">
      <c r="A128" s="9">
        <v>41768</v>
      </c>
      <c r="B128" s="10">
        <f t="shared" si="22"/>
        <v>0.26345000000000074</v>
      </c>
      <c r="C128" s="10">
        <f t="shared" si="23"/>
        <v>0.6084500000000006</v>
      </c>
      <c r="D128" s="10">
        <f t="shared" si="24"/>
        <v>0.34499999999999986</v>
      </c>
      <c r="E128" s="4">
        <v>3.4369999999999998</v>
      </c>
      <c r="F128" s="4">
        <v>2.698</v>
      </c>
      <c r="G128" s="4">
        <f t="shared" si="25"/>
        <v>0.39400000000000002</v>
      </c>
      <c r="H128" s="11">
        <v>4.2220000000000004</v>
      </c>
      <c r="I128" s="4">
        <v>2.9329999999999998</v>
      </c>
      <c r="J128" s="3">
        <f t="shared" si="27"/>
        <v>0.68054999999999999</v>
      </c>
    </row>
    <row r="129" spans="1:10" x14ac:dyDescent="0.25">
      <c r="A129" s="9">
        <v>41761</v>
      </c>
      <c r="B129" s="10">
        <f t="shared" si="22"/>
        <v>0.18282500000000013</v>
      </c>
      <c r="C129" s="10">
        <f t="shared" si="23"/>
        <v>0.47982499999999995</v>
      </c>
      <c r="D129" s="10">
        <f t="shared" si="24"/>
        <v>0.29699999999999982</v>
      </c>
      <c r="E129" s="4">
        <v>3.452</v>
      </c>
      <c r="F129" s="4">
        <v>2.7610000000000001</v>
      </c>
      <c r="G129" s="4">
        <f t="shared" si="25"/>
        <v>0.39400000000000002</v>
      </c>
      <c r="H129" s="11">
        <v>4.2869999999999999</v>
      </c>
      <c r="I129" s="4">
        <v>3.125</v>
      </c>
      <c r="J129" s="3">
        <f t="shared" si="27"/>
        <v>0.68217499999999998</v>
      </c>
    </row>
    <row r="130" spans="1:10" x14ac:dyDescent="0.25">
      <c r="A130" s="9">
        <v>41754</v>
      </c>
      <c r="B130" s="10">
        <f t="shared" si="22"/>
        <v>0.17869999999999953</v>
      </c>
      <c r="C130" s="10">
        <f t="shared" si="23"/>
        <v>0.41669999999999963</v>
      </c>
      <c r="D130" s="10">
        <f t="shared" si="24"/>
        <v>0.2380000000000001</v>
      </c>
      <c r="E130" s="4">
        <v>3.468</v>
      </c>
      <c r="F130" s="4">
        <v>2.8359999999999999</v>
      </c>
      <c r="G130" s="4">
        <f t="shared" si="25"/>
        <v>0.39400000000000002</v>
      </c>
      <c r="H130" s="11">
        <v>4.3319999999999999</v>
      </c>
      <c r="I130" s="4">
        <v>3.2320000000000002</v>
      </c>
      <c r="J130" s="3">
        <f t="shared" si="27"/>
        <v>0.68330000000000002</v>
      </c>
    </row>
    <row r="131" spans="1:10" x14ac:dyDescent="0.25">
      <c r="A131" s="9">
        <v>41747</v>
      </c>
      <c r="B131" s="10">
        <f t="shared" si="22"/>
        <v>0.17135</v>
      </c>
      <c r="C131" s="10">
        <f t="shared" si="23"/>
        <v>0.38935000000000008</v>
      </c>
      <c r="D131" s="10">
        <f t="shared" si="24"/>
        <v>0.21800000000000008</v>
      </c>
      <c r="E131" s="4">
        <v>3.452</v>
      </c>
      <c r="F131" s="4">
        <v>2.84</v>
      </c>
      <c r="G131" s="4">
        <f t="shared" si="25"/>
        <v>0.39400000000000002</v>
      </c>
      <c r="H131" s="11">
        <v>4.306</v>
      </c>
      <c r="I131" s="4">
        <v>3.234</v>
      </c>
      <c r="J131" s="3">
        <f t="shared" si="27"/>
        <v>0.68264999999999998</v>
      </c>
    </row>
    <row r="132" spans="1:10" x14ac:dyDescent="0.25">
      <c r="A132" s="9">
        <v>41740</v>
      </c>
      <c r="B132" s="10">
        <f t="shared" si="22"/>
        <v>0.16189999999999982</v>
      </c>
      <c r="C132" s="10">
        <f t="shared" si="23"/>
        <v>0.40290000000000004</v>
      </c>
      <c r="D132" s="10">
        <f t="shared" si="24"/>
        <v>0.24100000000000021</v>
      </c>
      <c r="E132" s="4">
        <v>3.4430000000000001</v>
      </c>
      <c r="F132" s="4">
        <v>2.8079999999999998</v>
      </c>
      <c r="G132" s="4">
        <f t="shared" si="25"/>
        <v>0.39400000000000002</v>
      </c>
      <c r="H132" s="11">
        <v>4.2839999999999998</v>
      </c>
      <c r="I132" s="4">
        <v>3.1989999999999998</v>
      </c>
      <c r="J132" s="3">
        <f t="shared" si="27"/>
        <v>0.68209999999999993</v>
      </c>
    </row>
    <row r="133" spans="1:10" x14ac:dyDescent="0.25">
      <c r="A133" s="9">
        <v>41733</v>
      </c>
      <c r="B133" s="10">
        <f t="shared" si="22"/>
        <v>0.17835000000000012</v>
      </c>
      <c r="C133" s="10">
        <f t="shared" si="23"/>
        <v>0.45534999999999992</v>
      </c>
      <c r="D133" s="10">
        <f t="shared" si="24"/>
        <v>0.2769999999999998</v>
      </c>
      <c r="E133" s="4">
        <v>3.387</v>
      </c>
      <c r="F133" s="4">
        <v>2.7160000000000002</v>
      </c>
      <c r="G133" s="4">
        <f t="shared" si="25"/>
        <v>0.39400000000000002</v>
      </c>
      <c r="H133" s="11">
        <v>4.1059999999999999</v>
      </c>
      <c r="I133" s="4">
        <v>2.9729999999999999</v>
      </c>
      <c r="J133" s="3">
        <f t="shared" si="27"/>
        <v>0.67765000000000009</v>
      </c>
    </row>
    <row r="134" spans="1:10" x14ac:dyDescent="0.25">
      <c r="A134" s="9">
        <v>41726</v>
      </c>
      <c r="B134" s="10">
        <f t="shared" si="22"/>
        <v>0.1814749999999995</v>
      </c>
      <c r="C134" s="10">
        <f t="shared" si="23"/>
        <v>0.46147499999999986</v>
      </c>
      <c r="D134" s="10">
        <f t="shared" si="24"/>
        <v>0.28000000000000036</v>
      </c>
      <c r="E134" s="4">
        <v>3.3610000000000002</v>
      </c>
      <c r="F134" s="4">
        <v>2.6869999999999998</v>
      </c>
      <c r="G134" s="4">
        <f t="shared" si="25"/>
        <v>0.39400000000000002</v>
      </c>
      <c r="H134" s="11">
        <v>4.0609999999999999</v>
      </c>
      <c r="I134" s="4">
        <v>2.923</v>
      </c>
      <c r="J134" s="3">
        <f t="shared" si="27"/>
        <v>0.67652500000000004</v>
      </c>
    </row>
    <row r="135" spans="1:10" x14ac:dyDescent="0.25">
      <c r="A135" s="9">
        <v>41719</v>
      </c>
      <c r="B135" s="10">
        <f t="shared" si="22"/>
        <v>0.29557499999999981</v>
      </c>
      <c r="C135" s="10">
        <f t="shared" si="23"/>
        <v>0.52757500000000013</v>
      </c>
      <c r="D135" s="10">
        <f t="shared" si="24"/>
        <v>0.23200000000000032</v>
      </c>
      <c r="E135" s="4">
        <v>3.3450000000000002</v>
      </c>
      <c r="F135" s="4">
        <v>2.7189999999999999</v>
      </c>
      <c r="G135" s="4">
        <f t="shared" si="25"/>
        <v>0.39400000000000002</v>
      </c>
      <c r="H135" s="11">
        <v>4.0570000000000004</v>
      </c>
      <c r="I135" s="4">
        <v>2.8530000000000002</v>
      </c>
      <c r="J135" s="3">
        <f t="shared" si="27"/>
        <v>0.67642500000000005</v>
      </c>
    </row>
    <row r="136" spans="1:10" x14ac:dyDescent="0.25">
      <c r="A136" s="9">
        <v>41712</v>
      </c>
      <c r="B136" s="10">
        <f t="shared" si="22"/>
        <v>0.29275000000000018</v>
      </c>
      <c r="C136" s="10">
        <f t="shared" si="23"/>
        <v>0.49275000000000002</v>
      </c>
      <c r="D136" s="10">
        <f t="shared" si="24"/>
        <v>0.19999999999999984</v>
      </c>
      <c r="E136" s="4">
        <v>3.32</v>
      </c>
      <c r="F136" s="4">
        <v>2.726</v>
      </c>
      <c r="G136" s="4">
        <f t="shared" si="25"/>
        <v>0.39400000000000002</v>
      </c>
      <c r="H136" s="11">
        <v>4.05</v>
      </c>
      <c r="I136" s="4">
        <v>2.8809999999999998</v>
      </c>
      <c r="J136" s="3">
        <f t="shared" si="27"/>
        <v>0.67625000000000002</v>
      </c>
    </row>
    <row r="137" spans="1:10" x14ac:dyDescent="0.25">
      <c r="A137" s="9">
        <v>41705</v>
      </c>
      <c r="B137" s="10">
        <f t="shared" si="22"/>
        <v>0.32345000000000013</v>
      </c>
      <c r="C137" s="10">
        <f t="shared" si="23"/>
        <v>0.39445000000000041</v>
      </c>
      <c r="D137" s="10">
        <f t="shared" si="24"/>
        <v>7.1000000000000285E-2</v>
      </c>
      <c r="E137" s="4">
        <v>3.1960000000000002</v>
      </c>
      <c r="F137" s="4">
        <v>2.7309999999999999</v>
      </c>
      <c r="G137" s="4">
        <f t="shared" si="25"/>
        <v>0.39400000000000002</v>
      </c>
      <c r="H137" s="11">
        <v>3.9820000000000002</v>
      </c>
      <c r="I137" s="4">
        <v>2.9129999999999998</v>
      </c>
      <c r="J137" s="3">
        <f t="shared" si="27"/>
        <v>0.67454999999999998</v>
      </c>
    </row>
    <row r="138" spans="1:10" x14ac:dyDescent="0.25">
      <c r="A138" s="9">
        <v>41698</v>
      </c>
      <c r="B138" s="10">
        <f t="shared" si="22"/>
        <v>0.32335000000000014</v>
      </c>
      <c r="C138" s="10">
        <f t="shared" si="23"/>
        <v>0.32234999999999991</v>
      </c>
      <c r="D138" s="10">
        <f t="shared" si="24"/>
        <v>-1.0000000000002229E-3</v>
      </c>
      <c r="E138" s="4">
        <v>3.1539999999999999</v>
      </c>
      <c r="F138" s="4">
        <v>2.7610000000000001</v>
      </c>
      <c r="G138" s="4">
        <f t="shared" si="25"/>
        <v>0.39400000000000002</v>
      </c>
      <c r="H138" s="11">
        <v>3.9460000000000002</v>
      </c>
      <c r="I138" s="4">
        <v>2.95</v>
      </c>
      <c r="J138" s="3">
        <f t="shared" si="27"/>
        <v>0.67365000000000008</v>
      </c>
    </row>
    <row r="139" spans="1:10" x14ac:dyDescent="0.25">
      <c r="A139" s="9">
        <v>41691</v>
      </c>
      <c r="B139" s="10">
        <f t="shared" si="22"/>
        <v>0.34580000000000011</v>
      </c>
      <c r="C139" s="10">
        <f t="shared" si="23"/>
        <v>0.37079999999999969</v>
      </c>
      <c r="D139" s="10">
        <f t="shared" si="24"/>
        <v>2.4999999999999578E-2</v>
      </c>
      <c r="E139" s="4">
        <v>3.1309999999999998</v>
      </c>
      <c r="F139" s="4">
        <v>2.7120000000000002</v>
      </c>
      <c r="G139" s="4">
        <f t="shared" si="25"/>
        <v>0.39400000000000002</v>
      </c>
      <c r="H139" s="11">
        <v>3.8879999999999999</v>
      </c>
      <c r="I139" s="4">
        <v>2.8450000000000002</v>
      </c>
      <c r="J139" s="3">
        <f t="shared" si="27"/>
        <v>0.67220000000000002</v>
      </c>
    </row>
    <row r="140" spans="1:10" x14ac:dyDescent="0.25">
      <c r="A140" s="9">
        <v>41684</v>
      </c>
      <c r="B140" s="10">
        <f t="shared" ref="B140:B203" si="28">C140-D140</f>
        <v>0.23130000000000017</v>
      </c>
      <c r="C140" s="10">
        <f t="shared" ref="C140:C203" si="29">H140-I140-J140</f>
        <v>0.23829999999999996</v>
      </c>
      <c r="D140" s="10">
        <f t="shared" ref="D140:D203" si="30">E140-F140-G140</f>
        <v>6.9999999999997842E-3</v>
      </c>
      <c r="E140" s="4">
        <v>3.117</v>
      </c>
      <c r="F140" s="4">
        <v>2.7160000000000002</v>
      </c>
      <c r="G140" s="4">
        <f t="shared" si="25"/>
        <v>0.39400000000000002</v>
      </c>
      <c r="H140" s="11">
        <v>3.7879999999999998</v>
      </c>
      <c r="I140" s="4">
        <v>2.88</v>
      </c>
      <c r="J140" s="3">
        <f t="shared" si="27"/>
        <v>0.66969999999999996</v>
      </c>
    </row>
    <row r="141" spans="1:10" x14ac:dyDescent="0.25">
      <c r="A141" s="9">
        <v>41677</v>
      </c>
      <c r="B141" s="10">
        <f t="shared" si="28"/>
        <v>0.1710750000000002</v>
      </c>
      <c r="C141" s="10">
        <f t="shared" si="29"/>
        <v>0.25407500000000005</v>
      </c>
      <c r="D141" s="10">
        <f t="shared" si="30"/>
        <v>8.2999999999999852E-2</v>
      </c>
      <c r="E141" s="4">
        <v>3.07</v>
      </c>
      <c r="F141" s="4">
        <v>2.593</v>
      </c>
      <c r="G141" s="4">
        <f t="shared" ref="G141:G204" si="31">0.21+0.184</f>
        <v>0.39400000000000002</v>
      </c>
      <c r="H141" s="11">
        <v>3.7170000000000001</v>
      </c>
      <c r="I141" s="4">
        <v>2.7949999999999999</v>
      </c>
      <c r="J141" s="3">
        <f t="shared" si="27"/>
        <v>0.6679250000000001</v>
      </c>
    </row>
    <row r="142" spans="1:10" x14ac:dyDescent="0.25">
      <c r="A142" s="9">
        <v>41670</v>
      </c>
      <c r="B142" s="10">
        <f t="shared" si="28"/>
        <v>0.13417499999999971</v>
      </c>
      <c r="C142" s="10">
        <f t="shared" si="29"/>
        <v>0.25117499999999982</v>
      </c>
      <c r="D142" s="10">
        <f t="shared" si="30"/>
        <v>0.1170000000000001</v>
      </c>
      <c r="E142" s="4">
        <v>3.0569999999999999</v>
      </c>
      <c r="F142" s="4">
        <v>2.5459999999999998</v>
      </c>
      <c r="G142" s="4">
        <f t="shared" si="31"/>
        <v>0.39400000000000002</v>
      </c>
      <c r="H142" s="11">
        <v>3.633</v>
      </c>
      <c r="I142" s="4">
        <v>2.7160000000000002</v>
      </c>
      <c r="J142" s="3">
        <f t="shared" si="27"/>
        <v>0.665825</v>
      </c>
    </row>
    <row r="143" spans="1:10" x14ac:dyDescent="0.25">
      <c r="A143" s="9">
        <v>41663</v>
      </c>
      <c r="B143" s="10">
        <f t="shared" si="28"/>
        <v>0.21560000000000012</v>
      </c>
      <c r="C143" s="10">
        <f t="shared" si="29"/>
        <v>0.32759999999999989</v>
      </c>
      <c r="D143" s="10">
        <f t="shared" si="30"/>
        <v>0.11199999999999977</v>
      </c>
      <c r="E143" s="4">
        <v>3.0739999999999998</v>
      </c>
      <c r="F143" s="4">
        <v>2.5680000000000001</v>
      </c>
      <c r="G143" s="4">
        <f t="shared" si="31"/>
        <v>0.39400000000000002</v>
      </c>
      <c r="H143" s="11">
        <v>3.6160000000000001</v>
      </c>
      <c r="I143" s="4">
        <v>2.6230000000000002</v>
      </c>
      <c r="J143" s="3">
        <f t="shared" si="27"/>
        <v>0.66539999999999999</v>
      </c>
    </row>
    <row r="144" spans="1:10" x14ac:dyDescent="0.25">
      <c r="A144" s="9">
        <v>41656</v>
      </c>
      <c r="B144" s="10">
        <f t="shared" si="28"/>
        <v>0.32922499999999955</v>
      </c>
      <c r="C144" s="10">
        <f t="shared" si="29"/>
        <v>0.47022499999999967</v>
      </c>
      <c r="D144" s="10">
        <f t="shared" si="30"/>
        <v>0.14100000000000013</v>
      </c>
      <c r="E144" s="4">
        <v>3.0830000000000002</v>
      </c>
      <c r="F144" s="4">
        <v>2.548</v>
      </c>
      <c r="G144" s="4">
        <f t="shared" si="31"/>
        <v>0.39400000000000002</v>
      </c>
      <c r="H144" s="11">
        <v>3.6309999999999998</v>
      </c>
      <c r="I144" s="4">
        <v>2.4950000000000001</v>
      </c>
      <c r="J144" s="3">
        <f t="shared" si="27"/>
        <v>0.66577500000000001</v>
      </c>
    </row>
    <row r="145" spans="1:10" x14ac:dyDescent="0.25">
      <c r="A145" s="9">
        <v>41649</v>
      </c>
      <c r="B145" s="10">
        <f t="shared" si="28"/>
        <v>0.22314999999999963</v>
      </c>
      <c r="C145" s="10">
        <f t="shared" si="29"/>
        <v>0.37514999999999987</v>
      </c>
      <c r="D145" s="10">
        <f t="shared" si="30"/>
        <v>0.15200000000000025</v>
      </c>
      <c r="E145" s="4">
        <v>3.0960000000000001</v>
      </c>
      <c r="F145" s="4">
        <v>2.5499999999999998</v>
      </c>
      <c r="G145" s="4">
        <f t="shared" si="31"/>
        <v>0.39400000000000002</v>
      </c>
      <c r="H145" s="11">
        <v>3.6739999999999999</v>
      </c>
      <c r="I145" s="4">
        <v>2.6320000000000001</v>
      </c>
      <c r="J145" s="3">
        <f t="shared" si="27"/>
        <v>0.66684999999999994</v>
      </c>
    </row>
    <row r="146" spans="1:10" x14ac:dyDescent="0.25">
      <c r="A146" s="9">
        <v>41642</v>
      </c>
      <c r="B146" s="10">
        <f t="shared" si="28"/>
        <v>9.2949999999999977E-2</v>
      </c>
      <c r="C146" s="10">
        <f t="shared" si="29"/>
        <v>0.26394999999999991</v>
      </c>
      <c r="D146" s="10">
        <f t="shared" si="30"/>
        <v>0.17099999999999993</v>
      </c>
      <c r="E146" s="4">
        <v>3.1240000000000001</v>
      </c>
      <c r="F146" s="4">
        <v>2.5590000000000002</v>
      </c>
      <c r="G146" s="4">
        <f t="shared" si="31"/>
        <v>0.39400000000000002</v>
      </c>
      <c r="H146" s="11">
        <v>3.722</v>
      </c>
      <c r="I146" s="4">
        <v>2.79</v>
      </c>
      <c r="J146" s="3">
        <f t="shared" si="27"/>
        <v>0.66805000000000003</v>
      </c>
    </row>
    <row r="147" spans="1:10" x14ac:dyDescent="0.25">
      <c r="A147" s="9">
        <v>41635</v>
      </c>
      <c r="B147" s="10">
        <f t="shared" si="28"/>
        <v>0.10867500000000019</v>
      </c>
      <c r="C147" s="10">
        <f t="shared" si="29"/>
        <v>0.20667500000000016</v>
      </c>
      <c r="D147" s="10">
        <f t="shared" si="30"/>
        <v>9.7999999999999976E-2</v>
      </c>
      <c r="E147" s="4">
        <v>3.1320000000000001</v>
      </c>
      <c r="F147" s="4">
        <v>2.64</v>
      </c>
      <c r="G147" s="4">
        <f t="shared" si="31"/>
        <v>0.39400000000000002</v>
      </c>
      <c r="H147" s="11">
        <v>3.6930000000000001</v>
      </c>
      <c r="I147" s="4">
        <v>2.819</v>
      </c>
      <c r="J147" s="3">
        <f t="shared" si="27"/>
        <v>0.66732499999999995</v>
      </c>
    </row>
    <row r="148" spans="1:10" x14ac:dyDescent="0.25">
      <c r="A148" s="9">
        <v>41628</v>
      </c>
      <c r="B148" s="10">
        <f t="shared" si="28"/>
        <v>0.20530000000000015</v>
      </c>
      <c r="C148" s="10">
        <f t="shared" si="29"/>
        <v>0.38830000000000009</v>
      </c>
      <c r="D148" s="10">
        <f t="shared" si="30"/>
        <v>0.18299999999999994</v>
      </c>
      <c r="E148" s="4">
        <v>3.089</v>
      </c>
      <c r="F148" s="4">
        <v>2.512</v>
      </c>
      <c r="G148" s="4">
        <f t="shared" si="31"/>
        <v>0.39400000000000002</v>
      </c>
      <c r="H148" s="11">
        <v>3.6680000000000001</v>
      </c>
      <c r="I148" s="4">
        <v>2.613</v>
      </c>
      <c r="J148" s="3">
        <f t="shared" si="27"/>
        <v>0.66670000000000007</v>
      </c>
    </row>
    <row r="149" spans="1:10" x14ac:dyDescent="0.25">
      <c r="A149" s="9">
        <v>41621</v>
      </c>
      <c r="B149" s="10">
        <f t="shared" si="28"/>
        <v>0.16884999999999983</v>
      </c>
      <c r="C149" s="10">
        <f t="shared" si="29"/>
        <v>0.39484999999999992</v>
      </c>
      <c r="D149" s="10">
        <f t="shared" si="30"/>
        <v>0.22600000000000009</v>
      </c>
      <c r="E149" s="4">
        <v>3.0489999999999999</v>
      </c>
      <c r="F149" s="4">
        <v>2.4289999999999998</v>
      </c>
      <c r="G149" s="4">
        <f t="shared" si="31"/>
        <v>0.39400000000000002</v>
      </c>
      <c r="H149" s="11">
        <v>3.6459999999999999</v>
      </c>
      <c r="I149" s="4">
        <v>2.585</v>
      </c>
      <c r="J149" s="3">
        <f t="shared" si="27"/>
        <v>0.66615000000000002</v>
      </c>
    </row>
    <row r="150" spans="1:10" x14ac:dyDescent="0.25">
      <c r="A150" s="9">
        <v>41614</v>
      </c>
      <c r="B150" s="10">
        <f t="shared" si="28"/>
        <v>9.9724999999999953E-2</v>
      </c>
      <c r="C150" s="10">
        <f t="shared" si="29"/>
        <v>0.2997249999999998</v>
      </c>
      <c r="D150" s="10">
        <f t="shared" si="30"/>
        <v>0.19999999999999984</v>
      </c>
      <c r="E150" s="4">
        <v>3.08</v>
      </c>
      <c r="F150" s="4">
        <v>2.4860000000000002</v>
      </c>
      <c r="G150" s="4">
        <f t="shared" si="31"/>
        <v>0.39400000000000002</v>
      </c>
      <c r="H150" s="11">
        <v>3.6509999999999998</v>
      </c>
      <c r="I150" s="4">
        <v>2.6850000000000001</v>
      </c>
      <c r="J150" s="3">
        <f t="shared" si="27"/>
        <v>0.66627499999999995</v>
      </c>
    </row>
    <row r="151" spans="1:10" x14ac:dyDescent="0.25">
      <c r="A151" s="9">
        <v>41607</v>
      </c>
      <c r="B151" s="10">
        <f t="shared" si="28"/>
        <v>9.8149999999999626E-2</v>
      </c>
      <c r="C151" s="10">
        <f t="shared" si="29"/>
        <v>0.30214999999999992</v>
      </c>
      <c r="D151" s="10">
        <f t="shared" si="30"/>
        <v>0.20400000000000029</v>
      </c>
      <c r="E151" s="4">
        <v>3.1070000000000002</v>
      </c>
      <c r="F151" s="4">
        <v>2.5089999999999999</v>
      </c>
      <c r="G151" s="4">
        <f t="shared" si="31"/>
        <v>0.39400000000000002</v>
      </c>
      <c r="H151" s="11">
        <v>3.6339999999999999</v>
      </c>
      <c r="I151" s="4">
        <v>2.6659999999999999</v>
      </c>
      <c r="J151" s="3">
        <f t="shared" si="27"/>
        <v>0.66585000000000005</v>
      </c>
    </row>
    <row r="152" spans="1:10" x14ac:dyDescent="0.25">
      <c r="A152" s="9">
        <v>41600</v>
      </c>
      <c r="B152" s="10">
        <f t="shared" si="28"/>
        <v>0.14734999999999976</v>
      </c>
      <c r="C152" s="10">
        <f t="shared" si="29"/>
        <v>0.28534999999999977</v>
      </c>
      <c r="D152" s="10">
        <f t="shared" si="30"/>
        <v>0.13800000000000001</v>
      </c>
      <c r="E152" s="4">
        <v>3.1150000000000002</v>
      </c>
      <c r="F152" s="4">
        <v>2.5830000000000002</v>
      </c>
      <c r="G152" s="4">
        <f t="shared" si="31"/>
        <v>0.39400000000000002</v>
      </c>
      <c r="H152" s="11">
        <v>3.5859999999999999</v>
      </c>
      <c r="I152" s="4">
        <v>2.6360000000000001</v>
      </c>
      <c r="J152" s="3">
        <f t="shared" si="27"/>
        <v>0.66464999999999996</v>
      </c>
    </row>
    <row r="153" spans="1:10" x14ac:dyDescent="0.25">
      <c r="A153" s="9">
        <v>41593</v>
      </c>
      <c r="B153" s="10">
        <f t="shared" si="28"/>
        <v>0.14457500000000001</v>
      </c>
      <c r="C153" s="10">
        <f t="shared" si="29"/>
        <v>0.25057499999999999</v>
      </c>
      <c r="D153" s="10">
        <f t="shared" si="30"/>
        <v>0.10599999999999998</v>
      </c>
      <c r="E153" s="4">
        <v>2.9489999999999998</v>
      </c>
      <c r="F153" s="4">
        <v>2.4489999999999998</v>
      </c>
      <c r="G153" s="4">
        <f t="shared" si="31"/>
        <v>0.39400000000000002</v>
      </c>
      <c r="H153" s="11">
        <v>3.577</v>
      </c>
      <c r="I153" s="4">
        <v>2.6619999999999999</v>
      </c>
      <c r="J153" s="3">
        <f t="shared" si="27"/>
        <v>0.66442500000000004</v>
      </c>
    </row>
    <row r="154" spans="1:10" x14ac:dyDescent="0.25">
      <c r="A154" s="9">
        <v>41586</v>
      </c>
      <c r="B154" s="10">
        <f t="shared" si="28"/>
        <v>4.8700000000000299E-2</v>
      </c>
      <c r="C154" s="10">
        <f t="shared" si="29"/>
        <v>0.3037000000000003</v>
      </c>
      <c r="D154" s="10">
        <f t="shared" si="30"/>
        <v>0.255</v>
      </c>
      <c r="E154" s="4">
        <v>2.9460000000000002</v>
      </c>
      <c r="F154" s="4">
        <v>2.2970000000000002</v>
      </c>
      <c r="G154" s="4">
        <f t="shared" si="31"/>
        <v>0.39400000000000002</v>
      </c>
      <c r="H154" s="11">
        <v>3.6120000000000001</v>
      </c>
      <c r="I154" s="4">
        <v>2.6429999999999998</v>
      </c>
      <c r="J154" s="3">
        <f t="shared" si="27"/>
        <v>0.6653</v>
      </c>
    </row>
    <row r="155" spans="1:10" x14ac:dyDescent="0.25">
      <c r="A155" s="9">
        <v>41579</v>
      </c>
      <c r="B155" s="10">
        <f t="shared" si="28"/>
        <v>0.1609750000000002</v>
      </c>
      <c r="C155" s="10">
        <f t="shared" si="29"/>
        <v>0.33197500000000013</v>
      </c>
      <c r="D155" s="10">
        <f t="shared" si="30"/>
        <v>0.17099999999999993</v>
      </c>
      <c r="E155" s="4">
        <v>2.972</v>
      </c>
      <c r="F155" s="4">
        <v>2.407</v>
      </c>
      <c r="G155" s="4">
        <f t="shared" si="31"/>
        <v>0.39400000000000002</v>
      </c>
      <c r="H155" s="11">
        <v>3.681</v>
      </c>
      <c r="I155" s="4">
        <v>2.6819999999999999</v>
      </c>
      <c r="J155" s="3">
        <f t="shared" si="27"/>
        <v>0.66702499999999998</v>
      </c>
    </row>
    <row r="156" spans="1:10" x14ac:dyDescent="0.25">
      <c r="A156" s="9">
        <v>41572</v>
      </c>
      <c r="B156" s="10">
        <f t="shared" si="28"/>
        <v>0.10267500000000018</v>
      </c>
      <c r="C156" s="10">
        <f t="shared" si="29"/>
        <v>0.30167500000000014</v>
      </c>
      <c r="D156" s="10">
        <f t="shared" si="30"/>
        <v>0.19899999999999995</v>
      </c>
      <c r="E156" s="4">
        <v>3.0169999999999999</v>
      </c>
      <c r="F156" s="4">
        <v>2.4239999999999999</v>
      </c>
      <c r="G156" s="4">
        <f t="shared" si="31"/>
        <v>0.39400000000000002</v>
      </c>
      <c r="H156" s="11">
        <v>3.7330000000000001</v>
      </c>
      <c r="I156" s="4">
        <v>2.7629999999999999</v>
      </c>
      <c r="J156" s="3">
        <f t="shared" si="27"/>
        <v>0.66832500000000006</v>
      </c>
    </row>
    <row r="157" spans="1:10" x14ac:dyDescent="0.25">
      <c r="A157" s="9">
        <v>41565</v>
      </c>
      <c r="B157" s="10">
        <f t="shared" si="28"/>
        <v>0.15200000000000002</v>
      </c>
      <c r="C157" s="10">
        <f t="shared" si="29"/>
        <v>0.25099999999999989</v>
      </c>
      <c r="D157" s="10">
        <f t="shared" si="30"/>
        <v>9.8999999999999866E-2</v>
      </c>
      <c r="E157" s="4">
        <v>3.0640000000000001</v>
      </c>
      <c r="F157" s="4">
        <v>2.5710000000000002</v>
      </c>
      <c r="G157" s="4">
        <f t="shared" si="31"/>
        <v>0.39400000000000002</v>
      </c>
      <c r="H157" s="11">
        <v>3.76</v>
      </c>
      <c r="I157" s="4">
        <v>2.84</v>
      </c>
      <c r="J157" s="3">
        <f t="shared" si="27"/>
        <v>0.66900000000000004</v>
      </c>
    </row>
    <row r="158" spans="1:10" x14ac:dyDescent="0.25">
      <c r="A158" s="9">
        <v>41558</v>
      </c>
      <c r="B158" s="10">
        <f t="shared" si="28"/>
        <v>0.21712499999999946</v>
      </c>
      <c r="C158" s="10">
        <f t="shared" si="29"/>
        <v>0.3521249999999998</v>
      </c>
      <c r="D158" s="10">
        <f t="shared" si="30"/>
        <v>0.13500000000000034</v>
      </c>
      <c r="E158" s="4">
        <v>3.0630000000000002</v>
      </c>
      <c r="F158" s="4">
        <v>2.5339999999999998</v>
      </c>
      <c r="G158" s="4">
        <f t="shared" si="31"/>
        <v>0.39400000000000002</v>
      </c>
      <c r="H158" s="11">
        <v>3.7949999999999999</v>
      </c>
      <c r="I158" s="4">
        <v>2.7730000000000001</v>
      </c>
      <c r="J158" s="3">
        <f t="shared" si="27"/>
        <v>0.669875</v>
      </c>
    </row>
    <row r="159" spans="1:10" x14ac:dyDescent="0.25">
      <c r="A159" s="9">
        <v>41551</v>
      </c>
      <c r="B159" s="10">
        <f t="shared" si="28"/>
        <v>0.27629999999999988</v>
      </c>
      <c r="C159" s="10">
        <f t="shared" si="29"/>
        <v>0.47929999999999984</v>
      </c>
      <c r="D159" s="10">
        <f t="shared" si="30"/>
        <v>0.20299999999999996</v>
      </c>
      <c r="E159" s="4">
        <v>3.0819999999999999</v>
      </c>
      <c r="F159" s="4">
        <v>2.4849999999999999</v>
      </c>
      <c r="G159" s="4">
        <f t="shared" si="31"/>
        <v>0.39400000000000002</v>
      </c>
      <c r="H159" s="11">
        <v>3.8679999999999999</v>
      </c>
      <c r="I159" s="4">
        <v>2.7170000000000001</v>
      </c>
      <c r="J159" s="3">
        <f t="shared" si="27"/>
        <v>0.67169999999999996</v>
      </c>
    </row>
    <row r="160" spans="1:10" x14ac:dyDescent="0.25">
      <c r="A160" s="9">
        <v>41544</v>
      </c>
      <c r="B160" s="10">
        <f t="shared" si="28"/>
        <v>0.26705000000000056</v>
      </c>
      <c r="C160" s="10">
        <f t="shared" si="29"/>
        <v>0.50405000000000033</v>
      </c>
      <c r="D160" s="10">
        <f t="shared" si="30"/>
        <v>0.23699999999999977</v>
      </c>
      <c r="E160" s="4">
        <v>3.1459999999999999</v>
      </c>
      <c r="F160" s="4">
        <v>2.5150000000000001</v>
      </c>
      <c r="G160" s="4">
        <f t="shared" si="31"/>
        <v>0.39400000000000002</v>
      </c>
      <c r="H160" s="11">
        <v>3.9580000000000002</v>
      </c>
      <c r="I160" s="4">
        <v>2.78</v>
      </c>
      <c r="J160" s="3">
        <f t="shared" si="27"/>
        <v>0.67395000000000005</v>
      </c>
    </row>
    <row r="161" spans="1:11" x14ac:dyDescent="0.25">
      <c r="A161" s="9">
        <v>41537</v>
      </c>
      <c r="B161" s="10">
        <f t="shared" si="28"/>
        <v>0.24434999999999973</v>
      </c>
      <c r="C161" s="10">
        <f t="shared" si="29"/>
        <v>0.48434999999999961</v>
      </c>
      <c r="D161" s="10">
        <f t="shared" si="30"/>
        <v>0.23999999999999988</v>
      </c>
      <c r="E161" s="4">
        <v>3.198</v>
      </c>
      <c r="F161" s="4">
        <v>2.5640000000000001</v>
      </c>
      <c r="G161" s="4">
        <f t="shared" si="31"/>
        <v>0.39400000000000002</v>
      </c>
      <c r="H161" s="11">
        <v>4.0259999999999998</v>
      </c>
      <c r="I161" s="4">
        <v>2.8660000000000001</v>
      </c>
      <c r="J161" s="3">
        <f t="shared" si="27"/>
        <v>0.67565000000000008</v>
      </c>
    </row>
    <row r="162" spans="1:11" x14ac:dyDescent="0.25">
      <c r="A162" s="9">
        <v>41530</v>
      </c>
      <c r="B162" s="10">
        <f t="shared" si="28"/>
        <v>4.8074999999999979E-2</v>
      </c>
      <c r="C162" s="10">
        <f t="shared" si="29"/>
        <v>0.30407499999999987</v>
      </c>
      <c r="D162" s="10">
        <f t="shared" si="30"/>
        <v>0.25599999999999989</v>
      </c>
      <c r="E162" s="4">
        <v>3.2759999999999998</v>
      </c>
      <c r="F162" s="4">
        <v>2.6259999999999999</v>
      </c>
      <c r="G162" s="4">
        <f t="shared" si="31"/>
        <v>0.39400000000000002</v>
      </c>
      <c r="H162" s="11">
        <v>4.077</v>
      </c>
      <c r="I162" s="4">
        <v>3.0960000000000001</v>
      </c>
      <c r="J162" s="3">
        <f t="shared" si="27"/>
        <v>0.676925</v>
      </c>
    </row>
    <row r="163" spans="1:11" x14ac:dyDescent="0.25">
      <c r="A163" s="9">
        <v>41523</v>
      </c>
      <c r="B163" s="10">
        <f t="shared" si="28"/>
        <v>0.17477500000000001</v>
      </c>
      <c r="C163" s="10">
        <f t="shared" si="29"/>
        <v>0.36677499999999985</v>
      </c>
      <c r="D163" s="10">
        <f t="shared" si="30"/>
        <v>0.19199999999999984</v>
      </c>
      <c r="E163" s="4">
        <v>3.347</v>
      </c>
      <c r="F163" s="4">
        <v>2.7610000000000001</v>
      </c>
      <c r="G163" s="4">
        <f t="shared" si="31"/>
        <v>0.39400000000000002</v>
      </c>
      <c r="H163" s="11">
        <v>3.9689999999999999</v>
      </c>
      <c r="I163" s="4">
        <v>2.9279999999999999</v>
      </c>
      <c r="J163" s="3">
        <f t="shared" si="27"/>
        <v>0.67422500000000007</v>
      </c>
    </row>
    <row r="164" spans="1:11" x14ac:dyDescent="0.25">
      <c r="A164" s="9">
        <v>41516</v>
      </c>
      <c r="B164" s="10">
        <f t="shared" si="28"/>
        <v>0.30904999999999971</v>
      </c>
      <c r="C164" s="10">
        <f t="shared" si="29"/>
        <v>0.36804999999999999</v>
      </c>
      <c r="D164" s="10">
        <f t="shared" si="30"/>
        <v>5.9000000000000274E-2</v>
      </c>
      <c r="E164" s="4">
        <v>3.3690000000000002</v>
      </c>
      <c r="F164" s="4">
        <v>2.9159999999999999</v>
      </c>
      <c r="G164" s="4">
        <f t="shared" si="31"/>
        <v>0.39400000000000002</v>
      </c>
      <c r="H164" s="11">
        <v>3.8780000000000001</v>
      </c>
      <c r="I164" s="4">
        <v>2.8380000000000001</v>
      </c>
      <c r="J164" s="3">
        <f t="shared" si="27"/>
        <v>0.67195000000000005</v>
      </c>
    </row>
    <row r="165" spans="1:11" x14ac:dyDescent="0.25">
      <c r="A165" s="9">
        <v>41509</v>
      </c>
      <c r="B165" s="10">
        <f t="shared" si="28"/>
        <v>0.3038999999999995</v>
      </c>
      <c r="C165" s="10">
        <f t="shared" si="29"/>
        <v>0.4038999999999997</v>
      </c>
      <c r="D165" s="10">
        <f t="shared" si="30"/>
        <v>0.1000000000000002</v>
      </c>
      <c r="E165" s="4">
        <v>3.375</v>
      </c>
      <c r="F165" s="4">
        <v>2.8809999999999998</v>
      </c>
      <c r="G165" s="4">
        <f t="shared" si="31"/>
        <v>0.39400000000000002</v>
      </c>
      <c r="H165" s="11">
        <v>3.8439999999999999</v>
      </c>
      <c r="I165" s="4">
        <v>2.7690000000000001</v>
      </c>
      <c r="J165" s="3">
        <f t="shared" si="27"/>
        <v>0.67110000000000003</v>
      </c>
    </row>
    <row r="166" spans="1:11" x14ac:dyDescent="0.25">
      <c r="A166" s="9">
        <v>41502</v>
      </c>
      <c r="B166" s="10">
        <f t="shared" si="28"/>
        <v>0.20062500000000016</v>
      </c>
      <c r="C166" s="10">
        <f t="shared" si="29"/>
        <v>0.33562500000000006</v>
      </c>
      <c r="D166" s="10">
        <f t="shared" si="30"/>
        <v>0.1349999999999999</v>
      </c>
      <c r="E166" s="4">
        <v>3.387</v>
      </c>
      <c r="F166" s="4">
        <v>2.8580000000000001</v>
      </c>
      <c r="G166" s="4">
        <f t="shared" si="31"/>
        <v>0.39400000000000002</v>
      </c>
      <c r="H166" s="11">
        <v>3.855</v>
      </c>
      <c r="I166" s="4">
        <v>2.8479999999999999</v>
      </c>
      <c r="J166" s="3">
        <f t="shared" si="27"/>
        <v>0.67137500000000006</v>
      </c>
    </row>
    <row r="167" spans="1:11" x14ac:dyDescent="0.25">
      <c r="A167" s="9">
        <v>41495</v>
      </c>
      <c r="B167" s="10">
        <f t="shared" si="28"/>
        <v>0.22442500000000043</v>
      </c>
      <c r="C167" s="10">
        <f t="shared" si="29"/>
        <v>0.46642500000000009</v>
      </c>
      <c r="D167" s="10">
        <f t="shared" si="30"/>
        <v>0.24199999999999966</v>
      </c>
      <c r="E167" s="4">
        <v>3.4129999999999998</v>
      </c>
      <c r="F167" s="4">
        <v>2.7770000000000001</v>
      </c>
      <c r="G167" s="4">
        <f t="shared" si="31"/>
        <v>0.39400000000000002</v>
      </c>
      <c r="H167" s="11">
        <v>3.9430000000000001</v>
      </c>
      <c r="I167" s="4">
        <v>2.8029999999999999</v>
      </c>
      <c r="J167" s="3">
        <f t="shared" si="27"/>
        <v>0.67357500000000003</v>
      </c>
    </row>
    <row r="168" spans="1:11" x14ac:dyDescent="0.25">
      <c r="A168" s="9">
        <v>41488</v>
      </c>
      <c r="B168" s="10">
        <f t="shared" si="28"/>
        <v>0.20879999999999976</v>
      </c>
      <c r="C168" s="10">
        <f t="shared" si="29"/>
        <v>0.38679999999999981</v>
      </c>
      <c r="D168" s="10">
        <f t="shared" si="30"/>
        <v>0.17800000000000005</v>
      </c>
      <c r="E168" s="4">
        <v>3.4590000000000001</v>
      </c>
      <c r="F168" s="4">
        <v>2.887</v>
      </c>
      <c r="G168" s="4">
        <f t="shared" si="31"/>
        <v>0.39400000000000002</v>
      </c>
      <c r="H168" s="11">
        <v>4.008</v>
      </c>
      <c r="I168" s="4">
        <v>2.9460000000000002</v>
      </c>
      <c r="J168" s="3">
        <f t="shared" si="27"/>
        <v>0.67520000000000002</v>
      </c>
    </row>
    <row r="169" spans="1:11" x14ac:dyDescent="0.25">
      <c r="A169" s="9">
        <v>41481</v>
      </c>
      <c r="B169" s="10">
        <f t="shared" si="28"/>
        <v>0.19424999999999992</v>
      </c>
      <c r="C169" s="10">
        <f t="shared" si="29"/>
        <v>0.41425000000000023</v>
      </c>
      <c r="D169" s="10">
        <f t="shared" si="30"/>
        <v>0.22000000000000031</v>
      </c>
      <c r="E169" s="4">
        <v>3.4940000000000002</v>
      </c>
      <c r="F169" s="4">
        <v>2.88</v>
      </c>
      <c r="G169" s="4">
        <f t="shared" si="31"/>
        <v>0.39400000000000002</v>
      </c>
      <c r="H169" s="11">
        <v>4.07</v>
      </c>
      <c r="I169" s="4">
        <v>2.9790000000000001</v>
      </c>
      <c r="J169" s="3">
        <f t="shared" si="27"/>
        <v>0.67674999999999996</v>
      </c>
    </row>
    <row r="170" spans="1:11" x14ac:dyDescent="0.25">
      <c r="A170" s="9">
        <v>41474</v>
      </c>
      <c r="B170" s="10">
        <f t="shared" si="28"/>
        <v>0.11302499999999938</v>
      </c>
      <c r="C170" s="10">
        <f t="shared" si="29"/>
        <v>0.26902499999999963</v>
      </c>
      <c r="D170" s="10">
        <f t="shared" si="30"/>
        <v>0.15600000000000025</v>
      </c>
      <c r="E170" s="4">
        <v>3.5030000000000001</v>
      </c>
      <c r="F170" s="4">
        <v>2.9529999999999998</v>
      </c>
      <c r="G170" s="4">
        <f t="shared" si="31"/>
        <v>0.39400000000000002</v>
      </c>
      <c r="H170" s="11">
        <v>4.1189999999999998</v>
      </c>
      <c r="I170" s="4">
        <v>3.1720000000000002</v>
      </c>
      <c r="J170" s="3">
        <f t="shared" si="27"/>
        <v>0.67797499999999999</v>
      </c>
    </row>
    <row r="171" spans="1:11" x14ac:dyDescent="0.25">
      <c r="A171" s="9">
        <v>41467</v>
      </c>
      <c r="B171" s="10">
        <f t="shared" si="28"/>
        <v>0.12635000000000007</v>
      </c>
      <c r="C171" s="10">
        <f t="shared" si="29"/>
        <v>0.29034999999999989</v>
      </c>
      <c r="D171" s="10">
        <f t="shared" si="30"/>
        <v>0.16399999999999981</v>
      </c>
      <c r="E171" s="4">
        <v>3.4159999999999999</v>
      </c>
      <c r="F171" s="4">
        <v>2.8580000000000001</v>
      </c>
      <c r="G171" s="4">
        <f t="shared" si="31"/>
        <v>0.39400000000000002</v>
      </c>
      <c r="H171" s="11">
        <v>4.1059999999999999</v>
      </c>
      <c r="I171" s="4">
        <v>3.1379999999999999</v>
      </c>
      <c r="J171" s="3">
        <f t="shared" si="27"/>
        <v>0.67765000000000009</v>
      </c>
    </row>
    <row r="172" spans="1:11" x14ac:dyDescent="0.25">
      <c r="A172" s="12">
        <v>41460</v>
      </c>
      <c r="B172" s="13">
        <f t="shared" si="28"/>
        <v>0.22062499999999974</v>
      </c>
      <c r="C172" s="13">
        <f t="shared" si="29"/>
        <v>0.44662499999999983</v>
      </c>
      <c r="D172" s="13">
        <f t="shared" si="30"/>
        <v>0.22600000000000009</v>
      </c>
      <c r="E172" s="14">
        <v>3.2829999999999999</v>
      </c>
      <c r="F172" s="14">
        <v>2.6629999999999998</v>
      </c>
      <c r="G172" s="14">
        <f t="shared" si="31"/>
        <v>0.39400000000000002</v>
      </c>
      <c r="H172" s="15">
        <v>4.0549999999999997</v>
      </c>
      <c r="I172" s="14">
        <v>2.9319999999999999</v>
      </c>
      <c r="J172" s="16">
        <f t="shared" si="27"/>
        <v>0.67637499999999995</v>
      </c>
      <c r="K172" t="s">
        <v>21</v>
      </c>
    </row>
    <row r="173" spans="1:11" x14ac:dyDescent="0.25">
      <c r="A173" s="9">
        <v>41453</v>
      </c>
      <c r="B173" s="10">
        <f t="shared" si="28"/>
        <v>0.20712500000000011</v>
      </c>
      <c r="C173" s="10">
        <f t="shared" si="29"/>
        <v>0.54212500000000019</v>
      </c>
      <c r="D173" s="10">
        <f t="shared" si="30"/>
        <v>0.33500000000000008</v>
      </c>
      <c r="E173" s="4">
        <v>3.302</v>
      </c>
      <c r="F173" s="4">
        <v>2.573</v>
      </c>
      <c r="G173" s="4">
        <f t="shared" si="31"/>
        <v>0.39400000000000002</v>
      </c>
      <c r="H173" s="11">
        <v>4.0750000000000002</v>
      </c>
      <c r="I173" s="4">
        <v>2.891</v>
      </c>
      <c r="J173" s="3">
        <f>(H173*0.025)+0.36+0.18</f>
        <v>0.64187499999999997</v>
      </c>
    </row>
    <row r="174" spans="1:11" x14ac:dyDescent="0.25">
      <c r="A174" s="9">
        <v>41446</v>
      </c>
      <c r="B174" s="10">
        <f t="shared" si="28"/>
        <v>0.10397499999999971</v>
      </c>
      <c r="C174" s="10">
        <f t="shared" si="29"/>
        <v>0.3339749999999998</v>
      </c>
      <c r="D174" s="10">
        <f t="shared" si="30"/>
        <v>0.23000000000000009</v>
      </c>
      <c r="E174" s="4">
        <v>3.343</v>
      </c>
      <c r="F174" s="4">
        <v>2.7189999999999999</v>
      </c>
      <c r="G174" s="4">
        <f t="shared" si="31"/>
        <v>0.39400000000000002</v>
      </c>
      <c r="H174" s="11">
        <v>4.1609999999999996</v>
      </c>
      <c r="I174" s="4">
        <v>3.1829999999999998</v>
      </c>
      <c r="J174" s="3">
        <f t="shared" ref="J174:J224" si="32">(H174*0.025)+0.36+0.18</f>
        <v>0.64402499999999996</v>
      </c>
    </row>
    <row r="175" spans="1:11" x14ac:dyDescent="0.25">
      <c r="A175" s="9">
        <v>41439</v>
      </c>
      <c r="B175" s="10">
        <f t="shared" si="28"/>
        <v>0.11697499999999994</v>
      </c>
      <c r="C175" s="10">
        <f t="shared" si="29"/>
        <v>0.30897500000000022</v>
      </c>
      <c r="D175" s="10">
        <f t="shared" si="30"/>
        <v>0.19200000000000028</v>
      </c>
      <c r="E175" s="4">
        <v>3.3380000000000001</v>
      </c>
      <c r="F175" s="4">
        <v>2.7519999999999998</v>
      </c>
      <c r="G175" s="4">
        <f t="shared" si="31"/>
        <v>0.39400000000000002</v>
      </c>
      <c r="H175" s="11">
        <v>4.0410000000000004</v>
      </c>
      <c r="I175" s="4">
        <v>3.0910000000000002</v>
      </c>
      <c r="J175" s="3">
        <f t="shared" si="32"/>
        <v>0.64102499999999996</v>
      </c>
    </row>
    <row r="176" spans="1:11" x14ac:dyDescent="0.25">
      <c r="A176" s="9">
        <v>41432</v>
      </c>
      <c r="B176" s="10">
        <f t="shared" si="28"/>
        <v>0.22785000000000022</v>
      </c>
      <c r="C176" s="10">
        <f t="shared" si="29"/>
        <v>0.44885000000000042</v>
      </c>
      <c r="D176" s="10">
        <f t="shared" si="30"/>
        <v>0.2210000000000002</v>
      </c>
      <c r="E176" s="4">
        <v>3.3210000000000002</v>
      </c>
      <c r="F176" s="4">
        <v>2.706</v>
      </c>
      <c r="G176" s="4">
        <f t="shared" si="31"/>
        <v>0.39400000000000002</v>
      </c>
      <c r="H176" s="11">
        <v>4.0060000000000002</v>
      </c>
      <c r="I176" s="4">
        <v>2.9169999999999998</v>
      </c>
      <c r="J176" s="3">
        <f t="shared" si="32"/>
        <v>0.64015</v>
      </c>
    </row>
    <row r="177" spans="1:10" x14ac:dyDescent="0.25">
      <c r="A177" s="9">
        <v>41425</v>
      </c>
      <c r="B177" s="10">
        <f t="shared" si="28"/>
        <v>0.23112500000000036</v>
      </c>
      <c r="C177" s="10">
        <f t="shared" si="29"/>
        <v>0.51212500000000016</v>
      </c>
      <c r="D177" s="10">
        <f t="shared" si="30"/>
        <v>0.28099999999999981</v>
      </c>
      <c r="E177" s="4">
        <v>3.3239999999999998</v>
      </c>
      <c r="F177" s="4">
        <v>2.649</v>
      </c>
      <c r="G177" s="4">
        <f t="shared" si="31"/>
        <v>0.39400000000000002</v>
      </c>
      <c r="H177" s="11">
        <v>3.9950000000000001</v>
      </c>
      <c r="I177" s="4">
        <v>2.843</v>
      </c>
      <c r="J177" s="3">
        <f t="shared" si="32"/>
        <v>0.63987499999999997</v>
      </c>
    </row>
    <row r="178" spans="1:10" x14ac:dyDescent="0.25">
      <c r="A178" s="9">
        <v>41418</v>
      </c>
      <c r="B178" s="10">
        <f t="shared" si="28"/>
        <v>0.21887500000000026</v>
      </c>
      <c r="C178" s="10">
        <f t="shared" si="29"/>
        <v>0.49087500000000017</v>
      </c>
      <c r="D178" s="10">
        <f t="shared" si="30"/>
        <v>0.27199999999999991</v>
      </c>
      <c r="E178" s="4">
        <v>3.347</v>
      </c>
      <c r="F178" s="4">
        <v>2.681</v>
      </c>
      <c r="G178" s="4">
        <f t="shared" si="31"/>
        <v>0.39400000000000002</v>
      </c>
      <c r="H178" s="11">
        <v>4.0449999999999999</v>
      </c>
      <c r="I178" s="4">
        <v>2.9129999999999998</v>
      </c>
      <c r="J178" s="3">
        <f t="shared" si="32"/>
        <v>0.64112499999999994</v>
      </c>
    </row>
    <row r="179" spans="1:10" x14ac:dyDescent="0.25">
      <c r="A179" s="9">
        <v>41411</v>
      </c>
      <c r="B179" s="10">
        <f t="shared" si="28"/>
        <v>0.17385000000000062</v>
      </c>
      <c r="C179" s="10">
        <f t="shared" si="29"/>
        <v>0.38985000000000047</v>
      </c>
      <c r="D179" s="10">
        <f t="shared" si="30"/>
        <v>0.21599999999999986</v>
      </c>
      <c r="E179" s="4">
        <v>3.3679999999999999</v>
      </c>
      <c r="F179" s="4">
        <v>2.758</v>
      </c>
      <c r="G179" s="4">
        <f t="shared" si="31"/>
        <v>0.39400000000000002</v>
      </c>
      <c r="H179" s="11">
        <v>4.0860000000000003</v>
      </c>
      <c r="I179" s="4">
        <v>3.0539999999999998</v>
      </c>
      <c r="J179" s="3">
        <f t="shared" si="32"/>
        <v>0.64215</v>
      </c>
    </row>
    <row r="180" spans="1:10" x14ac:dyDescent="0.25">
      <c r="A180" s="9">
        <v>41404</v>
      </c>
      <c r="B180" s="10">
        <f t="shared" si="28"/>
        <v>1.4724999999999988E-2</v>
      </c>
      <c r="C180" s="10">
        <f t="shared" si="29"/>
        <v>0.2387250000000003</v>
      </c>
      <c r="D180" s="10">
        <f t="shared" si="30"/>
        <v>0.22400000000000031</v>
      </c>
      <c r="E180" s="4">
        <v>3.3730000000000002</v>
      </c>
      <c r="F180" s="4">
        <v>2.7549999999999999</v>
      </c>
      <c r="G180" s="4">
        <f t="shared" si="31"/>
        <v>0.39400000000000002</v>
      </c>
      <c r="H180" s="11">
        <v>4.0910000000000002</v>
      </c>
      <c r="I180" s="4">
        <v>3.21</v>
      </c>
      <c r="J180" s="3">
        <f t="shared" si="32"/>
        <v>0.64227499999999993</v>
      </c>
    </row>
    <row r="181" spans="1:10" x14ac:dyDescent="0.25">
      <c r="A181" s="9">
        <v>41397</v>
      </c>
      <c r="B181" s="10">
        <f t="shared" si="28"/>
        <v>0.14737499999999992</v>
      </c>
      <c r="C181" s="10">
        <f t="shared" si="29"/>
        <v>0.39837499999999992</v>
      </c>
      <c r="D181" s="10">
        <f t="shared" si="30"/>
        <v>0.251</v>
      </c>
      <c r="E181" s="4">
        <v>3.3279999999999998</v>
      </c>
      <c r="F181" s="4">
        <v>2.6829999999999998</v>
      </c>
      <c r="G181" s="4">
        <f t="shared" si="31"/>
        <v>0.39400000000000002</v>
      </c>
      <c r="H181" s="11">
        <v>3.9449999999999998</v>
      </c>
      <c r="I181" s="4">
        <v>2.9079999999999999</v>
      </c>
      <c r="J181" s="3">
        <f t="shared" si="32"/>
        <v>0.638625</v>
      </c>
    </row>
    <row r="182" spans="1:10" x14ac:dyDescent="0.25">
      <c r="A182" s="9">
        <v>41390</v>
      </c>
      <c r="B182" s="10">
        <f t="shared" si="28"/>
        <v>0.13807499999999973</v>
      </c>
      <c r="C182" s="10">
        <f t="shared" si="29"/>
        <v>0.41207499999999986</v>
      </c>
      <c r="D182" s="10">
        <f t="shared" si="30"/>
        <v>0.27400000000000013</v>
      </c>
      <c r="E182" s="4">
        <v>3.3420000000000001</v>
      </c>
      <c r="F182" s="4">
        <v>2.6739999999999999</v>
      </c>
      <c r="G182" s="4">
        <f t="shared" si="31"/>
        <v>0.39400000000000002</v>
      </c>
      <c r="H182" s="11">
        <v>3.9169999999999998</v>
      </c>
      <c r="I182" s="4">
        <v>2.867</v>
      </c>
      <c r="J182" s="3">
        <f t="shared" si="32"/>
        <v>0.63792499999999996</v>
      </c>
    </row>
    <row r="183" spans="1:10" x14ac:dyDescent="0.25">
      <c r="A183" s="9">
        <v>41383</v>
      </c>
      <c r="B183" s="10">
        <f t="shared" si="28"/>
        <v>0.1462</v>
      </c>
      <c r="C183" s="10">
        <f t="shared" si="29"/>
        <v>0.46120000000000005</v>
      </c>
      <c r="D183" s="10">
        <f t="shared" si="30"/>
        <v>0.31500000000000006</v>
      </c>
      <c r="E183" s="4">
        <v>3.367</v>
      </c>
      <c r="F183" s="4">
        <v>2.6579999999999999</v>
      </c>
      <c r="G183" s="4">
        <f t="shared" si="31"/>
        <v>0.39400000000000002</v>
      </c>
      <c r="H183" s="11">
        <v>3.952</v>
      </c>
      <c r="I183" s="4">
        <v>2.8519999999999999</v>
      </c>
      <c r="J183" s="3">
        <f t="shared" si="32"/>
        <v>0.63880000000000003</v>
      </c>
    </row>
    <row r="184" spans="1:10" x14ac:dyDescent="0.25">
      <c r="A184" s="9">
        <v>41376</v>
      </c>
      <c r="B184" s="10">
        <f t="shared" si="28"/>
        <v>0.14202499999999985</v>
      </c>
      <c r="C184" s="10">
        <f t="shared" si="29"/>
        <v>0.4700249999999998</v>
      </c>
      <c r="D184" s="10">
        <f t="shared" si="30"/>
        <v>0.32799999999999996</v>
      </c>
      <c r="E184" s="4">
        <v>3.4</v>
      </c>
      <c r="F184" s="4">
        <v>2.6779999999999999</v>
      </c>
      <c r="G184" s="4">
        <f t="shared" si="31"/>
        <v>0.39400000000000002</v>
      </c>
      <c r="H184" s="11">
        <v>4.0389999999999997</v>
      </c>
      <c r="I184" s="4">
        <v>2.9279999999999999</v>
      </c>
      <c r="J184" s="3">
        <f t="shared" si="32"/>
        <v>0.64097499999999996</v>
      </c>
    </row>
    <row r="185" spans="1:10" x14ac:dyDescent="0.25">
      <c r="A185" s="9">
        <v>41369</v>
      </c>
      <c r="B185" s="10">
        <f t="shared" si="28"/>
        <v>0.14635000000000009</v>
      </c>
      <c r="C185" s="10">
        <f t="shared" si="29"/>
        <v>0.48434999999999984</v>
      </c>
      <c r="D185" s="10">
        <f t="shared" si="30"/>
        <v>0.33799999999999975</v>
      </c>
      <c r="E185" s="4">
        <v>3.4569999999999999</v>
      </c>
      <c r="F185" s="4">
        <v>2.7250000000000001</v>
      </c>
      <c r="G185" s="4">
        <f t="shared" si="31"/>
        <v>0.39400000000000002</v>
      </c>
      <c r="H185" s="11">
        <v>4.1059999999999999</v>
      </c>
      <c r="I185" s="4">
        <v>2.9790000000000001</v>
      </c>
      <c r="J185" s="3">
        <f t="shared" si="32"/>
        <v>0.64264999999999994</v>
      </c>
    </row>
    <row r="186" spans="1:10" x14ac:dyDescent="0.25">
      <c r="A186" s="9">
        <v>41362</v>
      </c>
      <c r="B186" s="10">
        <f t="shared" si="28"/>
        <v>0.17862499999999992</v>
      </c>
      <c r="C186" s="10">
        <f t="shared" si="29"/>
        <v>0.4056249999999999</v>
      </c>
      <c r="D186" s="10">
        <f t="shared" si="30"/>
        <v>0.22699999999999998</v>
      </c>
      <c r="E186" s="4">
        <v>3.5070000000000001</v>
      </c>
      <c r="F186" s="4">
        <v>2.8860000000000001</v>
      </c>
      <c r="G186" s="4">
        <f t="shared" si="31"/>
        <v>0.39400000000000002</v>
      </c>
      <c r="H186" s="11">
        <v>4.1349999999999998</v>
      </c>
      <c r="I186" s="4">
        <v>3.0859999999999999</v>
      </c>
      <c r="J186" s="3">
        <f t="shared" si="32"/>
        <v>0.64337500000000003</v>
      </c>
    </row>
    <row r="187" spans="1:10" x14ac:dyDescent="0.25">
      <c r="A187" s="9">
        <v>41355</v>
      </c>
      <c r="B187" s="10">
        <f t="shared" si="28"/>
        <v>0.29367500000000002</v>
      </c>
      <c r="C187" s="10">
        <f t="shared" si="29"/>
        <v>0.55967500000000014</v>
      </c>
      <c r="D187" s="10">
        <f t="shared" si="30"/>
        <v>0.26600000000000013</v>
      </c>
      <c r="E187" s="4">
        <v>3.512</v>
      </c>
      <c r="F187" s="4">
        <v>2.8519999999999999</v>
      </c>
      <c r="G187" s="4">
        <f t="shared" si="31"/>
        <v>0.39400000000000002</v>
      </c>
      <c r="H187" s="11">
        <v>4.173</v>
      </c>
      <c r="I187" s="4">
        <v>2.9689999999999999</v>
      </c>
      <c r="J187" s="3">
        <f t="shared" si="32"/>
        <v>0.64432500000000004</v>
      </c>
    </row>
    <row r="188" spans="1:10" x14ac:dyDescent="0.25">
      <c r="A188" s="9">
        <v>41348</v>
      </c>
      <c r="B188" s="10">
        <f t="shared" si="28"/>
        <v>0.36629999999999996</v>
      </c>
      <c r="C188" s="10">
        <f t="shared" si="29"/>
        <v>0.57029999999999981</v>
      </c>
      <c r="D188" s="10">
        <f t="shared" si="30"/>
        <v>0.20399999999999985</v>
      </c>
      <c r="E188" s="4">
        <v>3.532</v>
      </c>
      <c r="F188" s="4">
        <v>2.9340000000000002</v>
      </c>
      <c r="G188" s="4">
        <f t="shared" si="31"/>
        <v>0.39400000000000002</v>
      </c>
      <c r="H188" s="11">
        <v>4.2279999999999998</v>
      </c>
      <c r="I188" s="4">
        <v>3.012</v>
      </c>
      <c r="J188" s="3">
        <f t="shared" si="32"/>
        <v>0.64569999999999994</v>
      </c>
    </row>
    <row r="189" spans="1:10" x14ac:dyDescent="0.25">
      <c r="A189" s="9">
        <v>41341</v>
      </c>
      <c r="B189" s="10">
        <f t="shared" si="28"/>
        <v>0.35980000000000001</v>
      </c>
      <c r="C189" s="10">
        <f t="shared" si="29"/>
        <v>0.58880000000000021</v>
      </c>
      <c r="D189" s="10">
        <f t="shared" si="30"/>
        <v>0.2290000000000002</v>
      </c>
      <c r="E189" s="4">
        <v>3.5110000000000001</v>
      </c>
      <c r="F189" s="4">
        <v>2.8879999999999999</v>
      </c>
      <c r="G189" s="4">
        <f t="shared" si="31"/>
        <v>0.39400000000000002</v>
      </c>
      <c r="H189" s="11">
        <v>4.2880000000000003</v>
      </c>
      <c r="I189" s="4">
        <v>3.052</v>
      </c>
      <c r="J189" s="3">
        <f t="shared" si="32"/>
        <v>0.6472</v>
      </c>
    </row>
    <row r="190" spans="1:10" x14ac:dyDescent="0.25">
      <c r="A190" s="9">
        <v>41334</v>
      </c>
      <c r="B190" s="10">
        <f t="shared" si="28"/>
        <v>0.25367499999999998</v>
      </c>
      <c r="C190" s="10">
        <f t="shared" si="29"/>
        <v>0.4986750000000002</v>
      </c>
      <c r="D190" s="10">
        <f t="shared" si="30"/>
        <v>0.24500000000000022</v>
      </c>
      <c r="E190" s="4">
        <v>3.5630000000000002</v>
      </c>
      <c r="F190" s="4">
        <v>2.9239999999999999</v>
      </c>
      <c r="G190" s="4">
        <f t="shared" si="31"/>
        <v>0.39400000000000002</v>
      </c>
      <c r="H190" s="11">
        <v>4.3330000000000002</v>
      </c>
      <c r="I190" s="4">
        <v>3.1859999999999999</v>
      </c>
      <c r="J190" s="3">
        <f t="shared" si="32"/>
        <v>0.64832500000000004</v>
      </c>
    </row>
    <row r="191" spans="1:10" x14ac:dyDescent="0.25">
      <c r="A191" s="9">
        <v>41327</v>
      </c>
      <c r="B191" s="10">
        <f t="shared" si="28"/>
        <v>0.14732500000000059</v>
      </c>
      <c r="C191" s="10">
        <f t="shared" si="29"/>
        <v>0.32732500000000042</v>
      </c>
      <c r="D191" s="10">
        <f t="shared" si="30"/>
        <v>0.17999999999999983</v>
      </c>
      <c r="E191" s="4">
        <v>3.6139999999999999</v>
      </c>
      <c r="F191" s="4">
        <v>3.04</v>
      </c>
      <c r="G191" s="4">
        <f t="shared" si="31"/>
        <v>0.39400000000000002</v>
      </c>
      <c r="H191" s="11">
        <v>4.3470000000000004</v>
      </c>
      <c r="I191" s="4">
        <v>3.371</v>
      </c>
      <c r="J191" s="3">
        <f t="shared" si="32"/>
        <v>0.648675</v>
      </c>
    </row>
    <row r="192" spans="1:10" x14ac:dyDescent="0.25">
      <c r="A192" s="9">
        <v>41320</v>
      </c>
      <c r="B192" s="10">
        <f t="shared" si="28"/>
        <v>0.12004999999999966</v>
      </c>
      <c r="C192" s="10">
        <f t="shared" si="29"/>
        <v>0.30204999999999971</v>
      </c>
      <c r="D192" s="10">
        <f t="shared" si="30"/>
        <v>0.18200000000000005</v>
      </c>
      <c r="E192" s="4">
        <v>3.5430000000000001</v>
      </c>
      <c r="F192" s="4">
        <v>2.9670000000000001</v>
      </c>
      <c r="G192" s="4">
        <f t="shared" si="31"/>
        <v>0.39400000000000002</v>
      </c>
      <c r="H192" s="11">
        <v>4.3179999999999996</v>
      </c>
      <c r="I192" s="4">
        <v>3.3679999999999999</v>
      </c>
      <c r="J192" s="3">
        <f t="shared" si="32"/>
        <v>0.64795000000000003</v>
      </c>
    </row>
    <row r="193" spans="1:10" x14ac:dyDescent="0.25">
      <c r="A193" s="9">
        <v>41313</v>
      </c>
      <c r="B193" s="10">
        <f t="shared" si="28"/>
        <v>3.9200000000000013E-2</v>
      </c>
      <c r="C193" s="10">
        <f t="shared" si="29"/>
        <v>0.19520000000000026</v>
      </c>
      <c r="D193" s="10">
        <f t="shared" si="30"/>
        <v>0.15600000000000025</v>
      </c>
      <c r="E193" s="4">
        <v>3.3780000000000001</v>
      </c>
      <c r="F193" s="4">
        <v>2.8279999999999998</v>
      </c>
      <c r="G193" s="4">
        <f t="shared" si="31"/>
        <v>0.39400000000000002</v>
      </c>
      <c r="H193" s="11">
        <v>4.1920000000000002</v>
      </c>
      <c r="I193" s="4">
        <v>3.3519999999999999</v>
      </c>
      <c r="J193" s="3">
        <f t="shared" si="32"/>
        <v>0.64480000000000004</v>
      </c>
    </row>
    <row r="194" spans="1:10" x14ac:dyDescent="0.25">
      <c r="A194" s="9">
        <v>41306</v>
      </c>
      <c r="B194" s="10">
        <f t="shared" si="28"/>
        <v>-2.4949999999999917E-2</v>
      </c>
      <c r="C194" s="10">
        <f t="shared" si="29"/>
        <v>0.11805000000000043</v>
      </c>
      <c r="D194" s="10">
        <f t="shared" si="30"/>
        <v>0.14300000000000035</v>
      </c>
      <c r="E194" s="4">
        <v>3.3410000000000002</v>
      </c>
      <c r="F194" s="4">
        <v>2.8039999999999998</v>
      </c>
      <c r="G194" s="4">
        <f t="shared" si="31"/>
        <v>0.39400000000000002</v>
      </c>
      <c r="H194" s="11">
        <v>4.0380000000000003</v>
      </c>
      <c r="I194" s="4">
        <v>3.2789999999999999</v>
      </c>
      <c r="J194" s="3">
        <f t="shared" si="32"/>
        <v>0.64094999999999991</v>
      </c>
    </row>
    <row r="195" spans="1:10" x14ac:dyDescent="0.25">
      <c r="A195" s="9">
        <v>41299</v>
      </c>
      <c r="B195" s="10">
        <f t="shared" si="28"/>
        <v>0.10157500000000008</v>
      </c>
      <c r="C195" s="10">
        <f t="shared" si="29"/>
        <v>0.19457500000000016</v>
      </c>
      <c r="D195" s="10">
        <f t="shared" si="30"/>
        <v>9.3000000000000083E-2</v>
      </c>
      <c r="E195" s="4">
        <v>3.1560000000000001</v>
      </c>
      <c r="F195" s="4">
        <v>2.669</v>
      </c>
      <c r="G195" s="4">
        <f t="shared" si="31"/>
        <v>0.39400000000000002</v>
      </c>
      <c r="H195" s="11">
        <v>3.7770000000000001</v>
      </c>
      <c r="I195" s="4">
        <v>2.948</v>
      </c>
      <c r="J195" s="3">
        <f t="shared" si="32"/>
        <v>0.63442500000000002</v>
      </c>
    </row>
    <row r="196" spans="1:10" x14ac:dyDescent="0.25">
      <c r="A196" s="9">
        <v>41292</v>
      </c>
      <c r="B196" s="10">
        <f t="shared" si="28"/>
        <v>0.18932499999999985</v>
      </c>
      <c r="C196" s="10">
        <f t="shared" si="29"/>
        <v>0.34832499999999977</v>
      </c>
      <c r="D196" s="10">
        <f t="shared" si="30"/>
        <v>0.15899999999999992</v>
      </c>
      <c r="E196" s="4">
        <v>3.1589999999999998</v>
      </c>
      <c r="F196" s="4">
        <v>2.6059999999999999</v>
      </c>
      <c r="G196" s="4">
        <f t="shared" si="31"/>
        <v>0.39400000000000002</v>
      </c>
      <c r="H196" s="11">
        <v>3.7469999999999999</v>
      </c>
      <c r="I196" s="4">
        <v>2.7650000000000001</v>
      </c>
      <c r="J196" s="3">
        <f t="shared" si="32"/>
        <v>0.63367499999999999</v>
      </c>
    </row>
    <row r="197" spans="1:10" x14ac:dyDescent="0.25">
      <c r="A197" s="9">
        <v>41285</v>
      </c>
      <c r="B197" s="10">
        <f t="shared" si="28"/>
        <v>0.15954999999999975</v>
      </c>
      <c r="C197" s="10">
        <f t="shared" si="29"/>
        <v>0.29654999999999987</v>
      </c>
      <c r="D197" s="10">
        <f t="shared" si="30"/>
        <v>0.13700000000000012</v>
      </c>
      <c r="E197" s="4">
        <v>3.177</v>
      </c>
      <c r="F197" s="4">
        <v>2.6459999999999999</v>
      </c>
      <c r="G197" s="4">
        <f t="shared" si="31"/>
        <v>0.39400000000000002</v>
      </c>
      <c r="H197" s="11">
        <v>3.698</v>
      </c>
      <c r="I197" s="4">
        <v>2.7690000000000001</v>
      </c>
      <c r="J197" s="3">
        <f t="shared" si="32"/>
        <v>0.63244999999999996</v>
      </c>
    </row>
    <row r="198" spans="1:10" x14ac:dyDescent="0.25">
      <c r="A198" s="9">
        <v>41278</v>
      </c>
      <c r="B198" s="10">
        <f t="shared" si="28"/>
        <v>7.9600000000000226E-2</v>
      </c>
      <c r="C198" s="10">
        <f t="shared" si="29"/>
        <v>0.21660000000000035</v>
      </c>
      <c r="D198" s="10">
        <f t="shared" si="30"/>
        <v>0.13700000000000012</v>
      </c>
      <c r="E198" s="4">
        <v>3.1739999999999999</v>
      </c>
      <c r="F198" s="4">
        <v>2.6429999999999998</v>
      </c>
      <c r="G198" s="4">
        <f t="shared" si="31"/>
        <v>0.39400000000000002</v>
      </c>
      <c r="H198" s="11">
        <v>3.6560000000000001</v>
      </c>
      <c r="I198" s="4">
        <v>2.8079999999999998</v>
      </c>
      <c r="J198" s="3">
        <f t="shared" si="32"/>
        <v>0.63139999999999996</v>
      </c>
    </row>
    <row r="199" spans="1:10" x14ac:dyDescent="0.25">
      <c r="A199" s="9">
        <v>41271</v>
      </c>
      <c r="B199" s="10">
        <f t="shared" si="28"/>
        <v>0.11470000000000002</v>
      </c>
      <c r="C199" s="10">
        <f t="shared" si="29"/>
        <v>0.18370000000000009</v>
      </c>
      <c r="D199" s="10">
        <f t="shared" si="30"/>
        <v>6.9000000000000061E-2</v>
      </c>
      <c r="E199" s="4">
        <v>3.0760000000000001</v>
      </c>
      <c r="F199" s="4">
        <v>2.613</v>
      </c>
      <c r="G199" s="4">
        <f t="shared" si="31"/>
        <v>0.39400000000000002</v>
      </c>
      <c r="H199" s="11">
        <v>3.6120000000000001</v>
      </c>
      <c r="I199" s="4">
        <v>2.798</v>
      </c>
      <c r="J199" s="3">
        <f t="shared" si="32"/>
        <v>0.63029999999999997</v>
      </c>
    </row>
    <row r="200" spans="1:10" x14ac:dyDescent="0.25">
      <c r="A200" s="9">
        <v>41264</v>
      </c>
      <c r="B200" s="10">
        <f t="shared" si="28"/>
        <v>0.25832500000000025</v>
      </c>
      <c r="C200" s="10">
        <f t="shared" si="29"/>
        <v>0.40432500000000027</v>
      </c>
      <c r="D200" s="10">
        <f t="shared" si="30"/>
        <v>0.14600000000000002</v>
      </c>
      <c r="E200" s="4">
        <v>3.0289999999999999</v>
      </c>
      <c r="F200" s="4">
        <v>2.4889999999999999</v>
      </c>
      <c r="G200" s="4">
        <f t="shared" si="31"/>
        <v>0.39400000000000002</v>
      </c>
      <c r="H200" s="11">
        <v>3.5870000000000002</v>
      </c>
      <c r="I200" s="4">
        <v>2.5529999999999999</v>
      </c>
      <c r="J200" s="3">
        <f t="shared" si="32"/>
        <v>0.62967499999999998</v>
      </c>
    </row>
    <row r="201" spans="1:10" x14ac:dyDescent="0.25">
      <c r="A201" s="9">
        <v>41257</v>
      </c>
      <c r="B201" s="10">
        <f t="shared" si="28"/>
        <v>0.17127499999999962</v>
      </c>
      <c r="C201" s="10">
        <f t="shared" si="29"/>
        <v>0.44427499999999986</v>
      </c>
      <c r="D201" s="10">
        <f t="shared" si="30"/>
        <v>0.27300000000000024</v>
      </c>
      <c r="E201" s="4">
        <v>3.0110000000000001</v>
      </c>
      <c r="F201" s="4">
        <v>2.3439999999999999</v>
      </c>
      <c r="G201" s="4">
        <f t="shared" si="31"/>
        <v>0.39400000000000002</v>
      </c>
      <c r="H201" s="11">
        <v>3.589</v>
      </c>
      <c r="I201" s="4">
        <v>2.5150000000000001</v>
      </c>
      <c r="J201" s="3">
        <f t="shared" si="32"/>
        <v>0.62972499999999998</v>
      </c>
    </row>
    <row r="202" spans="1:10" x14ac:dyDescent="0.25">
      <c r="A202" s="9">
        <v>41250</v>
      </c>
      <c r="B202" s="10">
        <f t="shared" si="28"/>
        <v>0.21975000000000022</v>
      </c>
      <c r="C202" s="10">
        <f t="shared" si="29"/>
        <v>0.46475</v>
      </c>
      <c r="D202" s="10">
        <f t="shared" si="30"/>
        <v>0.24499999999999977</v>
      </c>
      <c r="E202" s="4">
        <v>3.0939999999999999</v>
      </c>
      <c r="F202" s="4">
        <v>2.4550000000000001</v>
      </c>
      <c r="G202" s="4">
        <f t="shared" si="31"/>
        <v>0.39400000000000002</v>
      </c>
      <c r="H202" s="11">
        <v>3.69</v>
      </c>
      <c r="I202" s="4">
        <v>2.593</v>
      </c>
      <c r="J202" s="3">
        <f t="shared" si="32"/>
        <v>0.63224999999999998</v>
      </c>
    </row>
    <row r="203" spans="1:10" x14ac:dyDescent="0.25">
      <c r="A203" s="9">
        <v>41243</v>
      </c>
      <c r="B203" s="10">
        <f t="shared" si="28"/>
        <v>0.10424999999999984</v>
      </c>
      <c r="C203" s="10">
        <f t="shared" si="29"/>
        <v>0.30624999999999991</v>
      </c>
      <c r="D203" s="10">
        <f t="shared" si="30"/>
        <v>0.20200000000000007</v>
      </c>
      <c r="E203" s="4">
        <v>3.121</v>
      </c>
      <c r="F203" s="4">
        <v>2.5249999999999999</v>
      </c>
      <c r="G203" s="4">
        <f t="shared" si="31"/>
        <v>0.39400000000000002</v>
      </c>
      <c r="H203" s="11">
        <v>3.75</v>
      </c>
      <c r="I203" s="4">
        <v>2.81</v>
      </c>
      <c r="J203" s="3">
        <f t="shared" si="32"/>
        <v>0.63375000000000004</v>
      </c>
    </row>
    <row r="204" spans="1:10" x14ac:dyDescent="0.25">
      <c r="A204" s="9">
        <v>41236</v>
      </c>
      <c r="B204" s="10">
        <f t="shared" ref="B204:B267" si="33">C204-D204</f>
        <v>0.17137499999999994</v>
      </c>
      <c r="C204" s="10">
        <f t="shared" ref="C204:C267" si="34">H204-I204-J204</f>
        <v>0.32137499999999997</v>
      </c>
      <c r="D204" s="10">
        <f t="shared" ref="D204:D267" si="35">E204-F204-G204</f>
        <v>0.15000000000000002</v>
      </c>
      <c r="E204" s="4">
        <v>3.133</v>
      </c>
      <c r="F204" s="4">
        <v>2.589</v>
      </c>
      <c r="G204" s="4">
        <f t="shared" si="31"/>
        <v>0.39400000000000002</v>
      </c>
      <c r="H204" s="11">
        <v>3.7850000000000001</v>
      </c>
      <c r="I204" s="4">
        <v>2.8290000000000002</v>
      </c>
      <c r="J204" s="3">
        <f t="shared" si="32"/>
        <v>0.63462499999999999</v>
      </c>
    </row>
    <row r="205" spans="1:10" x14ac:dyDescent="0.25">
      <c r="A205" s="9">
        <v>41229</v>
      </c>
      <c r="B205" s="10">
        <f t="shared" si="33"/>
        <v>0.16337499999999983</v>
      </c>
      <c r="C205" s="10">
        <f t="shared" si="34"/>
        <v>0.38437500000000002</v>
      </c>
      <c r="D205" s="10">
        <f t="shared" si="35"/>
        <v>0.2210000000000002</v>
      </c>
      <c r="E205" s="4">
        <v>3.129</v>
      </c>
      <c r="F205" s="4">
        <v>2.5139999999999998</v>
      </c>
      <c r="G205" s="4">
        <f t="shared" ref="G205:G268" si="36">0.21+0.184</f>
        <v>0.39400000000000002</v>
      </c>
      <c r="H205" s="11">
        <v>3.8250000000000002</v>
      </c>
      <c r="I205" s="4">
        <v>2.8050000000000002</v>
      </c>
      <c r="J205" s="3">
        <f t="shared" si="32"/>
        <v>0.635625</v>
      </c>
    </row>
    <row r="206" spans="1:10" x14ac:dyDescent="0.25">
      <c r="A206" s="9">
        <v>41222</v>
      </c>
      <c r="B206" s="10">
        <f t="shared" si="33"/>
        <v>0.1912500000000007</v>
      </c>
      <c r="C206" s="10">
        <f t="shared" si="34"/>
        <v>0.44925000000000037</v>
      </c>
      <c r="D206" s="10">
        <f t="shared" si="35"/>
        <v>0.25799999999999967</v>
      </c>
      <c r="E206" s="4">
        <v>3.1629999999999998</v>
      </c>
      <c r="F206" s="4">
        <v>2.5110000000000001</v>
      </c>
      <c r="G206" s="4">
        <f t="shared" si="36"/>
        <v>0.39400000000000002</v>
      </c>
      <c r="H206" s="11">
        <v>3.87</v>
      </c>
      <c r="I206" s="4">
        <v>2.7839999999999998</v>
      </c>
      <c r="J206" s="3">
        <f t="shared" si="32"/>
        <v>0.63674999999999993</v>
      </c>
    </row>
    <row r="207" spans="1:10" x14ac:dyDescent="0.25">
      <c r="A207" s="9">
        <v>41215</v>
      </c>
      <c r="B207" s="10">
        <f t="shared" si="33"/>
        <v>0.30739999999999978</v>
      </c>
      <c r="C207" s="10">
        <f t="shared" si="34"/>
        <v>0.69240000000000013</v>
      </c>
      <c r="D207" s="10">
        <f t="shared" si="35"/>
        <v>0.38500000000000034</v>
      </c>
      <c r="E207" s="4">
        <v>3.2320000000000002</v>
      </c>
      <c r="F207" s="4">
        <v>2.4529999999999998</v>
      </c>
      <c r="G207" s="4">
        <f t="shared" si="36"/>
        <v>0.39400000000000002</v>
      </c>
      <c r="H207" s="11">
        <v>4.024</v>
      </c>
      <c r="I207" s="4">
        <v>2.6909999999999998</v>
      </c>
      <c r="J207" s="3">
        <f t="shared" si="32"/>
        <v>0.64060000000000006</v>
      </c>
    </row>
    <row r="208" spans="1:10" x14ac:dyDescent="0.25">
      <c r="A208" s="9">
        <v>41208</v>
      </c>
      <c r="B208" s="10">
        <f t="shared" si="33"/>
        <v>0.4478500000000003</v>
      </c>
      <c r="C208" s="10">
        <f t="shared" si="34"/>
        <v>0.84685000000000044</v>
      </c>
      <c r="D208" s="10">
        <f t="shared" si="35"/>
        <v>0.39900000000000013</v>
      </c>
      <c r="E208" s="4">
        <v>3.3090000000000002</v>
      </c>
      <c r="F208" s="4">
        <v>2.516</v>
      </c>
      <c r="G208" s="4">
        <f t="shared" si="36"/>
        <v>0.39400000000000002</v>
      </c>
      <c r="H208" s="11">
        <v>4.2060000000000004</v>
      </c>
      <c r="I208" s="4">
        <v>2.714</v>
      </c>
      <c r="J208" s="3">
        <f t="shared" si="32"/>
        <v>0.64515</v>
      </c>
    </row>
    <row r="209" spans="1:11" x14ac:dyDescent="0.25">
      <c r="A209" s="9">
        <v>41201</v>
      </c>
      <c r="B209" s="10">
        <f t="shared" si="33"/>
        <v>0.5681750000000001</v>
      </c>
      <c r="C209" s="10">
        <f t="shared" si="34"/>
        <v>0.84217499999999978</v>
      </c>
      <c r="D209" s="10">
        <f t="shared" si="35"/>
        <v>0.27399999999999969</v>
      </c>
      <c r="E209" s="4">
        <v>3.4169999999999998</v>
      </c>
      <c r="F209" s="4">
        <v>2.7490000000000001</v>
      </c>
      <c r="G209" s="4">
        <f t="shared" si="36"/>
        <v>0.39400000000000002</v>
      </c>
      <c r="H209" s="11">
        <v>4.4729999999999999</v>
      </c>
      <c r="I209" s="4">
        <v>2.9790000000000001</v>
      </c>
      <c r="J209" s="3">
        <f t="shared" si="32"/>
        <v>0.65182499999999999</v>
      </c>
    </row>
    <row r="210" spans="1:11" x14ac:dyDescent="0.25">
      <c r="A210" s="9">
        <v>41194</v>
      </c>
      <c r="B210" s="10">
        <f t="shared" si="33"/>
        <v>0.530725</v>
      </c>
      <c r="C210" s="10">
        <f t="shared" si="34"/>
        <v>0.59272499999999995</v>
      </c>
      <c r="D210" s="10">
        <f t="shared" si="35"/>
        <v>6.1999999999999944E-2</v>
      </c>
      <c r="E210" s="4">
        <v>3.4910000000000001</v>
      </c>
      <c r="F210" s="4">
        <v>3.0350000000000001</v>
      </c>
      <c r="G210" s="4">
        <f t="shared" si="36"/>
        <v>0.39400000000000002</v>
      </c>
      <c r="H210" s="11">
        <v>4.6909999999999998</v>
      </c>
      <c r="I210" s="4">
        <v>3.4409999999999998</v>
      </c>
      <c r="J210" s="3">
        <f t="shared" si="32"/>
        <v>0.65727500000000005</v>
      </c>
    </row>
    <row r="211" spans="1:11" x14ac:dyDescent="0.25">
      <c r="A211" s="9">
        <v>41187</v>
      </c>
      <c r="B211" s="10">
        <f t="shared" si="33"/>
        <v>0.3246</v>
      </c>
      <c r="C211" s="10">
        <f t="shared" si="34"/>
        <v>0.41659999999999975</v>
      </c>
      <c r="D211" s="10">
        <f t="shared" si="35"/>
        <v>9.1999999999999749E-2</v>
      </c>
      <c r="E211" s="4">
        <v>3.4969999999999999</v>
      </c>
      <c r="F211" s="4">
        <v>3.0110000000000001</v>
      </c>
      <c r="G211" s="4">
        <f t="shared" si="36"/>
        <v>0.39400000000000002</v>
      </c>
      <c r="H211" s="11">
        <v>4.7359999999999998</v>
      </c>
      <c r="I211" s="4">
        <v>3.661</v>
      </c>
      <c r="J211" s="3">
        <f t="shared" si="32"/>
        <v>0.65839999999999999</v>
      </c>
    </row>
    <row r="212" spans="1:11" x14ac:dyDescent="0.25">
      <c r="A212" s="9">
        <v>41180</v>
      </c>
      <c r="B212" s="10">
        <f t="shared" si="33"/>
        <v>0.24567500000000042</v>
      </c>
      <c r="C212" s="10">
        <f t="shared" si="34"/>
        <v>0.399675</v>
      </c>
      <c r="D212" s="10">
        <f t="shared" si="35"/>
        <v>0.15399999999999958</v>
      </c>
      <c r="E212" s="4">
        <v>3.5339999999999998</v>
      </c>
      <c r="F212" s="4">
        <v>2.9860000000000002</v>
      </c>
      <c r="G212" s="4">
        <f t="shared" si="36"/>
        <v>0.39400000000000002</v>
      </c>
      <c r="H212" s="11">
        <v>4.2130000000000001</v>
      </c>
      <c r="I212" s="4">
        <v>3.1680000000000001</v>
      </c>
      <c r="J212" s="3">
        <f t="shared" si="32"/>
        <v>0.64532499999999993</v>
      </c>
    </row>
    <row r="213" spans="1:11" x14ac:dyDescent="0.25">
      <c r="A213" s="9">
        <v>41173</v>
      </c>
      <c r="B213" s="10">
        <f t="shared" si="33"/>
        <v>0.13597499999999973</v>
      </c>
      <c r="C213" s="10">
        <f t="shared" si="34"/>
        <v>0.34597499999999981</v>
      </c>
      <c r="D213" s="10">
        <f t="shared" si="35"/>
        <v>0.21000000000000008</v>
      </c>
      <c r="E213" s="4">
        <v>3.5840000000000001</v>
      </c>
      <c r="F213" s="4">
        <v>2.98</v>
      </c>
      <c r="G213" s="4">
        <f t="shared" si="36"/>
        <v>0.39400000000000002</v>
      </c>
      <c r="H213" s="11">
        <v>4.1609999999999996</v>
      </c>
      <c r="I213" s="4">
        <v>3.1709999999999998</v>
      </c>
      <c r="J213" s="3">
        <f t="shared" si="32"/>
        <v>0.64402499999999996</v>
      </c>
    </row>
    <row r="214" spans="1:11" x14ac:dyDescent="0.25">
      <c r="A214" s="9">
        <v>41166</v>
      </c>
      <c r="B214" s="10">
        <f t="shared" si="33"/>
        <v>0.29282500000000022</v>
      </c>
      <c r="C214" s="10">
        <f t="shared" si="34"/>
        <v>0.4348249999999998</v>
      </c>
      <c r="D214" s="10">
        <f t="shared" si="35"/>
        <v>0.14199999999999957</v>
      </c>
      <c r="E214" s="4">
        <v>3.6349999999999998</v>
      </c>
      <c r="F214" s="4">
        <v>3.0990000000000002</v>
      </c>
      <c r="G214" s="4">
        <f t="shared" si="36"/>
        <v>0.39400000000000002</v>
      </c>
      <c r="H214" s="11">
        <v>4.1669999999999998</v>
      </c>
      <c r="I214" s="4">
        <v>3.0880000000000001</v>
      </c>
      <c r="J214" s="3">
        <f t="shared" si="32"/>
        <v>0.64417499999999994</v>
      </c>
    </row>
    <row r="215" spans="1:11" x14ac:dyDescent="0.25">
      <c r="A215" s="9">
        <v>41159</v>
      </c>
      <c r="B215" s="10">
        <f t="shared" si="33"/>
        <v>0.17197499999999966</v>
      </c>
      <c r="C215" s="10">
        <f t="shared" si="34"/>
        <v>0.31797499999999967</v>
      </c>
      <c r="D215" s="10">
        <f t="shared" si="35"/>
        <v>0.14600000000000002</v>
      </c>
      <c r="E215" s="4">
        <v>3.6179999999999999</v>
      </c>
      <c r="F215" s="4">
        <v>3.0779999999999998</v>
      </c>
      <c r="G215" s="4">
        <f t="shared" si="36"/>
        <v>0.39400000000000002</v>
      </c>
      <c r="H215" s="11">
        <v>4.2009999999999996</v>
      </c>
      <c r="I215" s="4">
        <v>3.238</v>
      </c>
      <c r="J215" s="3">
        <f t="shared" si="32"/>
        <v>0.64502499999999996</v>
      </c>
    </row>
    <row r="216" spans="1:11" x14ac:dyDescent="0.25">
      <c r="A216" s="9">
        <v>41152</v>
      </c>
      <c r="B216" s="10">
        <f t="shared" si="33"/>
        <v>0.29802499999999998</v>
      </c>
      <c r="C216" s="10">
        <f t="shared" si="34"/>
        <v>0.38702500000000006</v>
      </c>
      <c r="D216" s="10">
        <f t="shared" si="35"/>
        <v>8.9000000000000079E-2</v>
      </c>
      <c r="E216" s="4">
        <v>3.6219999999999999</v>
      </c>
      <c r="F216" s="4">
        <v>3.1389999999999998</v>
      </c>
      <c r="G216" s="4">
        <f t="shared" si="36"/>
        <v>0.39400000000000002</v>
      </c>
      <c r="H216" s="11">
        <v>4.1989999999999998</v>
      </c>
      <c r="I216" s="4">
        <v>3.1669999999999998</v>
      </c>
      <c r="J216" s="3">
        <f t="shared" si="32"/>
        <v>0.64497499999999997</v>
      </c>
    </row>
    <row r="217" spans="1:11" x14ac:dyDescent="0.25">
      <c r="A217" s="9">
        <v>41145</v>
      </c>
      <c r="B217" s="10">
        <f t="shared" si="33"/>
        <v>0.2951250000000003</v>
      </c>
      <c r="C217" s="10">
        <f t="shared" si="34"/>
        <v>0.45912500000000012</v>
      </c>
      <c r="D217" s="10">
        <f t="shared" si="35"/>
        <v>0.16399999999999981</v>
      </c>
      <c r="E217" s="4">
        <v>3.5369999999999999</v>
      </c>
      <c r="F217" s="4">
        <v>2.9790000000000001</v>
      </c>
      <c r="G217" s="4">
        <f t="shared" si="36"/>
        <v>0.39400000000000002</v>
      </c>
      <c r="H217" s="11">
        <v>4.1950000000000003</v>
      </c>
      <c r="I217" s="4">
        <v>3.0910000000000002</v>
      </c>
      <c r="J217" s="3">
        <f t="shared" si="32"/>
        <v>0.64487499999999998</v>
      </c>
    </row>
    <row r="218" spans="1:11" x14ac:dyDescent="0.25">
      <c r="A218" s="9">
        <v>41138</v>
      </c>
      <c r="B218" s="10">
        <f t="shared" si="33"/>
        <v>0.18180000000000041</v>
      </c>
      <c r="C218" s="10">
        <f t="shared" si="34"/>
        <v>0.35880000000000012</v>
      </c>
      <c r="D218" s="10">
        <f t="shared" si="35"/>
        <v>0.17699999999999971</v>
      </c>
      <c r="E218" s="4">
        <v>3.5009999999999999</v>
      </c>
      <c r="F218" s="4">
        <v>2.93</v>
      </c>
      <c r="G218" s="4">
        <f t="shared" si="36"/>
        <v>0.39400000000000002</v>
      </c>
      <c r="H218" s="11">
        <v>4.1680000000000001</v>
      </c>
      <c r="I218" s="4">
        <v>3.165</v>
      </c>
      <c r="J218" s="3">
        <f t="shared" si="32"/>
        <v>0.64419999999999999</v>
      </c>
    </row>
    <row r="219" spans="1:11" x14ac:dyDescent="0.25">
      <c r="A219" s="9">
        <v>41131</v>
      </c>
      <c r="B219" s="10">
        <f t="shared" si="33"/>
        <v>0.13309999999999966</v>
      </c>
      <c r="C219" s="10">
        <f t="shared" si="34"/>
        <v>0.33009999999999984</v>
      </c>
      <c r="D219" s="10">
        <f t="shared" si="35"/>
        <v>0.19700000000000017</v>
      </c>
      <c r="E219" s="4">
        <v>3.4980000000000002</v>
      </c>
      <c r="F219" s="4">
        <v>2.907</v>
      </c>
      <c r="G219" s="4">
        <f t="shared" si="36"/>
        <v>0.39400000000000002</v>
      </c>
      <c r="H219" s="11">
        <v>4.1559999999999997</v>
      </c>
      <c r="I219" s="4">
        <v>3.1819999999999999</v>
      </c>
      <c r="J219" s="3">
        <f t="shared" si="32"/>
        <v>0.64389999999999992</v>
      </c>
    </row>
    <row r="220" spans="1:11" x14ac:dyDescent="0.25">
      <c r="A220" s="9">
        <v>41124</v>
      </c>
      <c r="B220" s="10">
        <f t="shared" si="33"/>
        <v>9.6575000000000188E-2</v>
      </c>
      <c r="C220" s="10">
        <f t="shared" si="34"/>
        <v>0.33857499999999985</v>
      </c>
      <c r="D220" s="10">
        <f t="shared" si="35"/>
        <v>0.24199999999999966</v>
      </c>
      <c r="E220" s="4">
        <v>3.4169999999999998</v>
      </c>
      <c r="F220" s="4">
        <v>2.7810000000000001</v>
      </c>
      <c r="G220" s="4">
        <f t="shared" si="36"/>
        <v>0.39400000000000002</v>
      </c>
      <c r="H220" s="11">
        <v>3.9369999999999998</v>
      </c>
      <c r="I220" s="4">
        <v>2.96</v>
      </c>
      <c r="J220" s="3">
        <f t="shared" si="32"/>
        <v>0.63842500000000002</v>
      </c>
    </row>
    <row r="221" spans="1:11" x14ac:dyDescent="0.25">
      <c r="A221" s="9">
        <v>41117</v>
      </c>
      <c r="B221" s="10">
        <f t="shared" si="33"/>
        <v>5.422500000000019E-2</v>
      </c>
      <c r="C221" s="10">
        <f t="shared" si="34"/>
        <v>0.3482249999999999</v>
      </c>
      <c r="D221" s="10">
        <f t="shared" si="35"/>
        <v>0.29399999999999971</v>
      </c>
      <c r="E221" s="4">
        <v>3.3319999999999999</v>
      </c>
      <c r="F221" s="4">
        <v>2.6440000000000001</v>
      </c>
      <c r="G221" s="4">
        <f t="shared" si="36"/>
        <v>0.39400000000000002</v>
      </c>
      <c r="H221" s="11">
        <v>3.871</v>
      </c>
      <c r="I221" s="4">
        <v>2.8860000000000001</v>
      </c>
      <c r="J221" s="3">
        <f t="shared" si="32"/>
        <v>0.63677499999999998</v>
      </c>
    </row>
    <row r="222" spans="1:11" x14ac:dyDescent="0.25">
      <c r="A222" s="9">
        <v>41110</v>
      </c>
      <c r="B222" s="10">
        <f t="shared" si="33"/>
        <v>0.14367499999999966</v>
      </c>
      <c r="C222" s="10">
        <f t="shared" si="34"/>
        <v>0.36867499999999986</v>
      </c>
      <c r="D222" s="10">
        <f t="shared" si="35"/>
        <v>0.2250000000000002</v>
      </c>
      <c r="E222" s="4">
        <v>3.3220000000000001</v>
      </c>
      <c r="F222" s="4">
        <v>2.7029999999999998</v>
      </c>
      <c r="G222" s="4">
        <f t="shared" si="36"/>
        <v>0.39400000000000002</v>
      </c>
      <c r="H222" s="11">
        <v>3.8929999999999998</v>
      </c>
      <c r="I222" s="4">
        <v>2.887</v>
      </c>
      <c r="J222" s="3">
        <f t="shared" si="32"/>
        <v>0.63732499999999992</v>
      </c>
    </row>
    <row r="223" spans="1:11" x14ac:dyDescent="0.25">
      <c r="A223" s="9">
        <v>41103</v>
      </c>
      <c r="B223" s="10">
        <f t="shared" si="33"/>
        <v>0.22597500000000015</v>
      </c>
      <c r="C223" s="10">
        <f t="shared" si="34"/>
        <v>0.45497500000000035</v>
      </c>
      <c r="D223" s="10">
        <f t="shared" si="35"/>
        <v>0.2290000000000002</v>
      </c>
      <c r="E223" s="4">
        <v>3.2370000000000001</v>
      </c>
      <c r="F223" s="4">
        <v>2.6139999999999999</v>
      </c>
      <c r="G223" s="4">
        <f t="shared" si="36"/>
        <v>0.39400000000000002</v>
      </c>
      <c r="H223" s="11">
        <v>3.8010000000000002</v>
      </c>
      <c r="I223" s="4">
        <v>2.7109999999999999</v>
      </c>
      <c r="J223" s="3">
        <f t="shared" si="32"/>
        <v>0.63502499999999995</v>
      </c>
    </row>
    <row r="224" spans="1:11" x14ac:dyDescent="0.25">
      <c r="A224" s="12">
        <v>41096</v>
      </c>
      <c r="B224" s="13">
        <f t="shared" si="33"/>
        <v>0.18040000000000045</v>
      </c>
      <c r="C224" s="13">
        <f t="shared" si="34"/>
        <v>0.37640000000000029</v>
      </c>
      <c r="D224" s="13">
        <f t="shared" si="35"/>
        <v>0.19599999999999984</v>
      </c>
      <c r="E224" s="14">
        <v>3.1739999999999999</v>
      </c>
      <c r="F224" s="14">
        <v>2.5840000000000001</v>
      </c>
      <c r="G224" s="14">
        <f t="shared" si="36"/>
        <v>0.39400000000000002</v>
      </c>
      <c r="H224" s="15">
        <v>3.7440000000000002</v>
      </c>
      <c r="I224" s="14">
        <v>2.734</v>
      </c>
      <c r="J224" s="16">
        <f t="shared" si="32"/>
        <v>0.63359999999999994</v>
      </c>
      <c r="K224" t="s">
        <v>20</v>
      </c>
    </row>
    <row r="225" spans="1:10" x14ac:dyDescent="0.25">
      <c r="A225" s="9">
        <v>41089</v>
      </c>
      <c r="B225" s="10">
        <f t="shared" si="33"/>
        <v>0.11482499999999984</v>
      </c>
      <c r="C225" s="10">
        <f t="shared" si="34"/>
        <v>0.44582499999999992</v>
      </c>
      <c r="D225" s="10">
        <f t="shared" si="35"/>
        <v>0.33100000000000007</v>
      </c>
      <c r="E225" s="4">
        <v>3.1579999999999999</v>
      </c>
      <c r="F225" s="4">
        <v>2.4329999999999998</v>
      </c>
      <c r="G225" s="4">
        <f t="shared" si="36"/>
        <v>0.39400000000000002</v>
      </c>
      <c r="H225" s="11">
        <v>3.7669999999999999</v>
      </c>
      <c r="I225" s="4">
        <v>2.69</v>
      </c>
      <c r="J225" s="3">
        <f>(H225*0.025)+0.357+0.18</f>
        <v>0.63117500000000004</v>
      </c>
    </row>
    <row r="226" spans="1:10" x14ac:dyDescent="0.25">
      <c r="A226" s="9">
        <v>41082</v>
      </c>
      <c r="B226" s="10">
        <f t="shared" si="33"/>
        <v>0.46875000000000011</v>
      </c>
      <c r="C226" s="10">
        <f t="shared" si="34"/>
        <v>0.80974999999999997</v>
      </c>
      <c r="D226" s="10">
        <f t="shared" si="35"/>
        <v>0.34099999999999986</v>
      </c>
      <c r="E226" s="4">
        <v>3.198</v>
      </c>
      <c r="F226" s="4">
        <v>2.4630000000000001</v>
      </c>
      <c r="G226" s="4">
        <f t="shared" si="36"/>
        <v>0.39400000000000002</v>
      </c>
      <c r="H226" s="11">
        <v>3.89</v>
      </c>
      <c r="I226" s="4">
        <v>2.4460000000000002</v>
      </c>
      <c r="J226" s="3">
        <f t="shared" ref="J226:J277" si="37">(H226*0.025)+0.357+0.18</f>
        <v>0.63424999999999998</v>
      </c>
    </row>
    <row r="227" spans="1:10" x14ac:dyDescent="0.25">
      <c r="A227" s="9">
        <v>41075</v>
      </c>
      <c r="B227" s="10">
        <f t="shared" si="33"/>
        <v>0.46032500000000021</v>
      </c>
      <c r="C227" s="10">
        <f t="shared" si="34"/>
        <v>0.77732500000000004</v>
      </c>
      <c r="D227" s="10">
        <f t="shared" si="35"/>
        <v>0.31699999999999984</v>
      </c>
      <c r="E227" s="4">
        <v>3.2829999999999999</v>
      </c>
      <c r="F227" s="4">
        <v>2.5720000000000001</v>
      </c>
      <c r="G227" s="4">
        <f t="shared" si="36"/>
        <v>0.39400000000000002</v>
      </c>
      <c r="H227" s="11">
        <v>4.0270000000000001</v>
      </c>
      <c r="I227" s="4">
        <v>2.6120000000000001</v>
      </c>
      <c r="J227" s="3">
        <f t="shared" si="37"/>
        <v>0.63767499999999999</v>
      </c>
    </row>
    <row r="228" spans="1:10" x14ac:dyDescent="0.25">
      <c r="A228" s="9">
        <v>41068</v>
      </c>
      <c r="B228" s="10">
        <f t="shared" si="33"/>
        <v>0.46252499999999996</v>
      </c>
      <c r="C228" s="10">
        <f t="shared" si="34"/>
        <v>0.81752500000000006</v>
      </c>
      <c r="D228" s="10">
        <f t="shared" si="35"/>
        <v>0.35500000000000009</v>
      </c>
      <c r="E228" s="4">
        <v>3.3330000000000002</v>
      </c>
      <c r="F228" s="4">
        <v>2.5840000000000001</v>
      </c>
      <c r="G228" s="4">
        <f t="shared" si="36"/>
        <v>0.39400000000000002</v>
      </c>
      <c r="H228" s="11">
        <v>4.1790000000000003</v>
      </c>
      <c r="I228" s="4">
        <v>2.72</v>
      </c>
      <c r="J228" s="3">
        <f t="shared" si="37"/>
        <v>0.64147500000000002</v>
      </c>
    </row>
    <row r="229" spans="1:10" x14ac:dyDescent="0.25">
      <c r="A229" s="9">
        <v>41061</v>
      </c>
      <c r="B229" s="10">
        <f t="shared" si="33"/>
        <v>0.25187499999999974</v>
      </c>
      <c r="C229" s="10">
        <f t="shared" si="34"/>
        <v>0.63387499999999997</v>
      </c>
      <c r="D229" s="10">
        <f t="shared" si="35"/>
        <v>0.38200000000000023</v>
      </c>
      <c r="E229" s="4">
        <v>3.4380000000000002</v>
      </c>
      <c r="F229" s="4">
        <v>2.6619999999999999</v>
      </c>
      <c r="G229" s="4">
        <f t="shared" si="36"/>
        <v>0.39400000000000002</v>
      </c>
      <c r="H229" s="11">
        <v>4.2850000000000001</v>
      </c>
      <c r="I229" s="4">
        <v>3.0070000000000001</v>
      </c>
      <c r="J229" s="3">
        <f t="shared" si="37"/>
        <v>0.64412500000000006</v>
      </c>
    </row>
    <row r="230" spans="1:10" x14ac:dyDescent="0.25">
      <c r="A230" s="9">
        <v>41054</v>
      </c>
      <c r="B230" s="10">
        <f t="shared" si="33"/>
        <v>0.22634999999999972</v>
      </c>
      <c r="C230" s="10">
        <f t="shared" si="34"/>
        <v>0.58735000000000004</v>
      </c>
      <c r="D230" s="10">
        <f t="shared" si="35"/>
        <v>0.36100000000000032</v>
      </c>
      <c r="E230" s="4">
        <v>3.4940000000000002</v>
      </c>
      <c r="F230" s="4">
        <v>2.7389999999999999</v>
      </c>
      <c r="G230" s="4">
        <f t="shared" si="36"/>
        <v>0.39400000000000002</v>
      </c>
      <c r="H230" s="11">
        <v>4.3460000000000001</v>
      </c>
      <c r="I230" s="4">
        <v>3.113</v>
      </c>
      <c r="J230" s="3">
        <f t="shared" si="37"/>
        <v>0.64565000000000006</v>
      </c>
    </row>
    <row r="231" spans="1:10" x14ac:dyDescent="0.25">
      <c r="A231" s="9">
        <v>41047</v>
      </c>
      <c r="B231" s="10">
        <f t="shared" si="33"/>
        <v>5.1349999999999896E-2</v>
      </c>
      <c r="C231" s="10">
        <f t="shared" si="34"/>
        <v>0.46535000000000015</v>
      </c>
      <c r="D231" s="10">
        <f t="shared" si="35"/>
        <v>0.41400000000000026</v>
      </c>
      <c r="E231" s="4">
        <v>3.5630000000000002</v>
      </c>
      <c r="F231" s="4">
        <v>2.7549999999999999</v>
      </c>
      <c r="G231" s="4">
        <f t="shared" si="36"/>
        <v>0.39400000000000002</v>
      </c>
      <c r="H231" s="11">
        <v>4.3860000000000001</v>
      </c>
      <c r="I231" s="4">
        <v>3.274</v>
      </c>
      <c r="J231" s="3">
        <f t="shared" si="37"/>
        <v>0.64664999999999995</v>
      </c>
    </row>
    <row r="232" spans="1:10" x14ac:dyDescent="0.25">
      <c r="A232" s="9">
        <v>41040</v>
      </c>
      <c r="B232" s="10">
        <f t="shared" si="33"/>
        <v>3.6950000000000371E-2</v>
      </c>
      <c r="C232" s="10">
        <f t="shared" si="34"/>
        <v>0.45495000000000019</v>
      </c>
      <c r="D232" s="10">
        <f t="shared" si="35"/>
        <v>0.41799999999999982</v>
      </c>
      <c r="E232" s="4">
        <v>3.6379999999999999</v>
      </c>
      <c r="F232" s="4">
        <v>2.8260000000000001</v>
      </c>
      <c r="G232" s="4">
        <f t="shared" si="36"/>
        <v>0.39400000000000002</v>
      </c>
      <c r="H232" s="11">
        <v>4.4420000000000002</v>
      </c>
      <c r="I232" s="4">
        <v>3.339</v>
      </c>
      <c r="J232" s="3">
        <f t="shared" si="37"/>
        <v>0.64805000000000001</v>
      </c>
    </row>
    <row r="233" spans="1:10" x14ac:dyDescent="0.25">
      <c r="A233" s="9">
        <v>41033</v>
      </c>
      <c r="B233" s="10">
        <f t="shared" si="33"/>
        <v>-0.11960000000000004</v>
      </c>
      <c r="C233" s="10">
        <f t="shared" si="34"/>
        <v>0.30240000000000022</v>
      </c>
      <c r="D233" s="10">
        <f t="shared" si="35"/>
        <v>0.42200000000000026</v>
      </c>
      <c r="E233" s="4">
        <v>3.6920000000000002</v>
      </c>
      <c r="F233" s="4">
        <v>2.8759999999999999</v>
      </c>
      <c r="G233" s="4">
        <f t="shared" si="36"/>
        <v>0.39400000000000002</v>
      </c>
      <c r="H233" s="11">
        <v>4.2640000000000002</v>
      </c>
      <c r="I233" s="4">
        <v>3.3180000000000001</v>
      </c>
      <c r="J233" s="3">
        <f t="shared" si="37"/>
        <v>0.64359999999999995</v>
      </c>
    </row>
    <row r="234" spans="1:10" x14ac:dyDescent="0.25">
      <c r="A234" s="9">
        <v>41026</v>
      </c>
      <c r="B234" s="10">
        <f t="shared" si="33"/>
        <v>-5.3874999999999673E-2</v>
      </c>
      <c r="C234" s="10">
        <f t="shared" si="34"/>
        <v>0.33012500000000033</v>
      </c>
      <c r="D234" s="10">
        <f t="shared" si="35"/>
        <v>0.38400000000000001</v>
      </c>
      <c r="E234" s="4">
        <v>3.7650000000000001</v>
      </c>
      <c r="F234" s="4">
        <v>2.9870000000000001</v>
      </c>
      <c r="G234" s="4">
        <f t="shared" si="36"/>
        <v>0.39400000000000002</v>
      </c>
      <c r="H234" s="11">
        <v>4.2350000000000003</v>
      </c>
      <c r="I234" s="4">
        <v>3.262</v>
      </c>
      <c r="J234" s="3">
        <f t="shared" si="37"/>
        <v>0.64287499999999997</v>
      </c>
    </row>
    <row r="235" spans="1:10" x14ac:dyDescent="0.25">
      <c r="A235" s="9">
        <v>41019</v>
      </c>
      <c r="B235" s="10">
        <f t="shared" si="33"/>
        <v>3.6675000000000568E-2</v>
      </c>
      <c r="C235" s="10">
        <f t="shared" si="34"/>
        <v>0.39967500000000022</v>
      </c>
      <c r="D235" s="10">
        <f t="shared" si="35"/>
        <v>0.36299999999999966</v>
      </c>
      <c r="E235" s="4">
        <v>3.8159999999999998</v>
      </c>
      <c r="F235" s="4">
        <v>3.0590000000000002</v>
      </c>
      <c r="G235" s="4">
        <f t="shared" si="36"/>
        <v>0.39400000000000002</v>
      </c>
      <c r="H235" s="11">
        <v>4.2530000000000001</v>
      </c>
      <c r="I235" s="4">
        <v>3.21</v>
      </c>
      <c r="J235" s="3">
        <f t="shared" si="37"/>
        <v>0.64332499999999992</v>
      </c>
    </row>
    <row r="236" spans="1:10" x14ac:dyDescent="0.25">
      <c r="A236" s="9">
        <v>41012</v>
      </c>
      <c r="B236" s="10">
        <f t="shared" si="33"/>
        <v>0.1066999999999998</v>
      </c>
      <c r="C236" s="10">
        <f t="shared" si="34"/>
        <v>0.38969999999999982</v>
      </c>
      <c r="D236" s="10">
        <f t="shared" si="35"/>
        <v>0.28300000000000003</v>
      </c>
      <c r="E236" s="4">
        <v>3.85</v>
      </c>
      <c r="F236" s="4">
        <v>3.173</v>
      </c>
      <c r="G236" s="4">
        <f t="shared" si="36"/>
        <v>0.39400000000000002</v>
      </c>
      <c r="H236" s="11">
        <v>4.2919999999999998</v>
      </c>
      <c r="I236" s="4">
        <v>3.258</v>
      </c>
      <c r="J236" s="3">
        <f t="shared" si="37"/>
        <v>0.64429999999999998</v>
      </c>
    </row>
    <row r="237" spans="1:10" x14ac:dyDescent="0.25">
      <c r="A237" s="9">
        <v>41005</v>
      </c>
      <c r="B237" s="10">
        <f t="shared" si="33"/>
        <v>0.23424999999999974</v>
      </c>
      <c r="C237" s="10">
        <f t="shared" si="34"/>
        <v>0.44024999999999981</v>
      </c>
      <c r="D237" s="10">
        <f t="shared" si="35"/>
        <v>0.20600000000000007</v>
      </c>
      <c r="E237" s="4">
        <v>3.85</v>
      </c>
      <c r="F237" s="4">
        <v>3.25</v>
      </c>
      <c r="G237" s="4">
        <f t="shared" si="36"/>
        <v>0.39400000000000002</v>
      </c>
      <c r="H237" s="11">
        <v>4.3499999999999996</v>
      </c>
      <c r="I237" s="4">
        <v>3.2639999999999998</v>
      </c>
      <c r="J237" s="3">
        <f t="shared" si="37"/>
        <v>0.64575000000000005</v>
      </c>
    </row>
    <row r="238" spans="1:10" x14ac:dyDescent="0.25">
      <c r="A238" s="9">
        <v>40998</v>
      </c>
      <c r="B238" s="10">
        <f t="shared" si="33"/>
        <v>0.17537499999999995</v>
      </c>
      <c r="C238" s="10">
        <f t="shared" si="34"/>
        <v>0.40837499999999971</v>
      </c>
      <c r="D238" s="10">
        <f t="shared" si="35"/>
        <v>0.23299999999999976</v>
      </c>
      <c r="E238" s="4">
        <v>3.867</v>
      </c>
      <c r="F238" s="4">
        <v>3.24</v>
      </c>
      <c r="G238" s="4">
        <f t="shared" si="36"/>
        <v>0.39400000000000002</v>
      </c>
      <c r="H238" s="11">
        <v>4.3849999999999998</v>
      </c>
      <c r="I238" s="4">
        <v>3.33</v>
      </c>
      <c r="J238" s="3">
        <f t="shared" si="37"/>
        <v>0.64662500000000001</v>
      </c>
    </row>
    <row r="239" spans="1:10" x14ac:dyDescent="0.25">
      <c r="A239" s="9">
        <v>40991</v>
      </c>
      <c r="B239" s="10">
        <f t="shared" si="33"/>
        <v>0.25522499999999992</v>
      </c>
      <c r="C239" s="10">
        <f t="shared" si="34"/>
        <v>0.47122500000000023</v>
      </c>
      <c r="D239" s="10">
        <f t="shared" si="35"/>
        <v>0.2160000000000003</v>
      </c>
      <c r="E239" s="4">
        <v>3.8250000000000002</v>
      </c>
      <c r="F239" s="4">
        <v>3.2149999999999999</v>
      </c>
      <c r="G239" s="4">
        <f t="shared" si="36"/>
        <v>0.39400000000000002</v>
      </c>
      <c r="H239" s="11">
        <v>4.431</v>
      </c>
      <c r="I239" s="4">
        <v>3.3119999999999998</v>
      </c>
      <c r="J239" s="3">
        <f t="shared" si="37"/>
        <v>0.64777499999999999</v>
      </c>
    </row>
    <row r="240" spans="1:10" x14ac:dyDescent="0.25">
      <c r="A240" s="9">
        <v>40984</v>
      </c>
      <c r="B240" s="10">
        <f t="shared" si="33"/>
        <v>0.20284999999999986</v>
      </c>
      <c r="C240" s="10">
        <f t="shared" si="34"/>
        <v>0.42984999999999984</v>
      </c>
      <c r="D240" s="10">
        <f t="shared" si="35"/>
        <v>0.22699999999999998</v>
      </c>
      <c r="E240" s="4">
        <v>3.7759999999999998</v>
      </c>
      <c r="F240" s="4">
        <v>3.1549999999999998</v>
      </c>
      <c r="G240" s="4">
        <f t="shared" si="36"/>
        <v>0.39400000000000002</v>
      </c>
      <c r="H240" s="11">
        <v>4.4459999999999997</v>
      </c>
      <c r="I240" s="4">
        <v>3.3679999999999999</v>
      </c>
      <c r="J240" s="3">
        <f t="shared" si="37"/>
        <v>0.64815</v>
      </c>
    </row>
    <row r="241" spans="1:10" x14ac:dyDescent="0.25">
      <c r="A241" s="9">
        <v>40977</v>
      </c>
      <c r="B241" s="10">
        <f t="shared" si="33"/>
        <v>9.7974999999999923E-2</v>
      </c>
      <c r="C241" s="10">
        <f t="shared" si="34"/>
        <v>0.30997499999999978</v>
      </c>
      <c r="D241" s="10">
        <f t="shared" si="35"/>
        <v>0.21199999999999986</v>
      </c>
      <c r="E241" s="4">
        <v>3.71</v>
      </c>
      <c r="F241" s="4">
        <v>3.1040000000000001</v>
      </c>
      <c r="G241" s="4">
        <f t="shared" si="36"/>
        <v>0.39400000000000002</v>
      </c>
      <c r="H241" s="11">
        <v>4.4409999999999998</v>
      </c>
      <c r="I241" s="4">
        <v>3.4830000000000001</v>
      </c>
      <c r="J241" s="3">
        <f t="shared" si="37"/>
        <v>0.64802499999999996</v>
      </c>
    </row>
    <row r="242" spans="1:10" x14ac:dyDescent="0.25">
      <c r="A242" s="9">
        <v>40970</v>
      </c>
      <c r="B242" s="10">
        <f t="shared" si="33"/>
        <v>7.5825000000000142E-2</v>
      </c>
      <c r="C242" s="10">
        <f t="shared" si="34"/>
        <v>0.19482500000000003</v>
      </c>
      <c r="D242" s="10">
        <f t="shared" si="35"/>
        <v>0.11899999999999988</v>
      </c>
      <c r="E242" s="4">
        <v>3.58</v>
      </c>
      <c r="F242" s="4">
        <v>3.0670000000000002</v>
      </c>
      <c r="G242" s="4">
        <f t="shared" si="36"/>
        <v>0.39400000000000002</v>
      </c>
      <c r="H242" s="11">
        <v>4.407</v>
      </c>
      <c r="I242" s="4">
        <v>3.5649999999999999</v>
      </c>
      <c r="J242" s="3">
        <f t="shared" si="37"/>
        <v>0.64717500000000006</v>
      </c>
    </row>
    <row r="243" spans="1:10" x14ac:dyDescent="0.25">
      <c r="A243" s="9">
        <v>40963</v>
      </c>
      <c r="B243" s="10">
        <f t="shared" si="33"/>
        <v>9.4200000000000617E-2</v>
      </c>
      <c r="C243" s="10">
        <f t="shared" si="34"/>
        <v>0.13520000000000021</v>
      </c>
      <c r="D243" s="10">
        <f t="shared" si="35"/>
        <v>4.0999999999999592E-2</v>
      </c>
      <c r="E243" s="4">
        <v>3.55</v>
      </c>
      <c r="F243" s="4">
        <v>3.1150000000000002</v>
      </c>
      <c r="G243" s="4">
        <f t="shared" si="36"/>
        <v>0.39400000000000002</v>
      </c>
      <c r="H243" s="11">
        <v>4.3520000000000003</v>
      </c>
      <c r="I243" s="4">
        <v>3.5710000000000002</v>
      </c>
      <c r="J243" s="3">
        <f t="shared" si="37"/>
        <v>0.64579999999999993</v>
      </c>
    </row>
    <row r="244" spans="1:10" x14ac:dyDescent="0.25">
      <c r="A244" s="9">
        <v>40956</v>
      </c>
      <c r="B244" s="10">
        <f t="shared" si="33"/>
        <v>9.7925000000000373E-2</v>
      </c>
      <c r="C244" s="10">
        <f t="shared" si="34"/>
        <v>0.19692500000000024</v>
      </c>
      <c r="D244" s="10">
        <f t="shared" si="35"/>
        <v>9.8999999999999866E-2</v>
      </c>
      <c r="E244" s="4">
        <v>3.4809999999999999</v>
      </c>
      <c r="F244" s="4">
        <v>2.988</v>
      </c>
      <c r="G244" s="4">
        <f t="shared" si="36"/>
        <v>0.39400000000000002</v>
      </c>
      <c r="H244" s="11">
        <v>4.1230000000000002</v>
      </c>
      <c r="I244" s="4">
        <v>3.286</v>
      </c>
      <c r="J244" s="3">
        <f t="shared" si="37"/>
        <v>0.64007499999999995</v>
      </c>
    </row>
    <row r="245" spans="1:10" x14ac:dyDescent="0.25">
      <c r="A245" s="9">
        <v>40949</v>
      </c>
      <c r="B245" s="10">
        <f t="shared" si="33"/>
        <v>8.5050000000000181E-2</v>
      </c>
      <c r="C245" s="10">
        <f t="shared" si="34"/>
        <v>0.17905000000000015</v>
      </c>
      <c r="D245" s="10">
        <f t="shared" si="35"/>
        <v>9.3999999999999972E-2</v>
      </c>
      <c r="E245" s="4">
        <v>3.4359999999999999</v>
      </c>
      <c r="F245" s="4">
        <v>2.948</v>
      </c>
      <c r="G245" s="4">
        <f t="shared" si="36"/>
        <v>0.39400000000000002</v>
      </c>
      <c r="H245" s="11">
        <v>3.9180000000000001</v>
      </c>
      <c r="I245" s="4">
        <v>3.1040000000000001</v>
      </c>
      <c r="J245" s="3">
        <f t="shared" si="37"/>
        <v>0.6349499999999999</v>
      </c>
    </row>
    <row r="246" spans="1:10" x14ac:dyDescent="0.25">
      <c r="A246" s="9">
        <v>40942</v>
      </c>
      <c r="B246" s="10">
        <f t="shared" si="33"/>
        <v>0.11477500000000018</v>
      </c>
      <c r="C246" s="10">
        <f t="shared" si="34"/>
        <v>0.23977500000000029</v>
      </c>
      <c r="D246" s="10">
        <f t="shared" si="35"/>
        <v>0.12500000000000011</v>
      </c>
      <c r="E246" s="4">
        <v>3.3940000000000001</v>
      </c>
      <c r="F246" s="4">
        <v>2.875</v>
      </c>
      <c r="G246" s="4">
        <f t="shared" si="36"/>
        <v>0.39400000000000002</v>
      </c>
      <c r="H246" s="11">
        <v>3.8490000000000002</v>
      </c>
      <c r="I246" s="4">
        <v>2.976</v>
      </c>
      <c r="J246" s="3">
        <f t="shared" si="37"/>
        <v>0.63322499999999993</v>
      </c>
    </row>
    <row r="247" spans="1:10" x14ac:dyDescent="0.25">
      <c r="A247" s="9">
        <v>40935</v>
      </c>
      <c r="B247" s="10">
        <f t="shared" si="33"/>
        <v>0.12119999999999942</v>
      </c>
      <c r="C247" s="10">
        <f t="shared" si="34"/>
        <v>0.24919999999999964</v>
      </c>
      <c r="D247" s="10">
        <f t="shared" si="35"/>
        <v>0.12800000000000022</v>
      </c>
      <c r="E247" s="4">
        <v>3.3490000000000002</v>
      </c>
      <c r="F247" s="4">
        <v>2.827</v>
      </c>
      <c r="G247" s="4">
        <f t="shared" si="36"/>
        <v>0.39400000000000002</v>
      </c>
      <c r="H247" s="11">
        <v>3.8319999999999999</v>
      </c>
      <c r="I247" s="4">
        <v>2.95</v>
      </c>
      <c r="J247" s="3">
        <f t="shared" si="37"/>
        <v>0.63280000000000003</v>
      </c>
    </row>
    <row r="248" spans="1:10" x14ac:dyDescent="0.25">
      <c r="A248" s="9">
        <v>40928</v>
      </c>
      <c r="B248" s="10">
        <f t="shared" si="33"/>
        <v>0.18515000000000004</v>
      </c>
      <c r="C248" s="10">
        <f t="shared" si="34"/>
        <v>0.2451500000000002</v>
      </c>
      <c r="D248" s="10">
        <f t="shared" si="35"/>
        <v>6.0000000000000164E-2</v>
      </c>
      <c r="E248" s="4">
        <v>3.2440000000000002</v>
      </c>
      <c r="F248" s="4">
        <v>2.79</v>
      </c>
      <c r="G248" s="4">
        <f t="shared" si="36"/>
        <v>0.39400000000000002</v>
      </c>
      <c r="H248" s="11">
        <v>3.794</v>
      </c>
      <c r="I248" s="4">
        <v>2.9169999999999998</v>
      </c>
      <c r="J248" s="3">
        <f t="shared" si="37"/>
        <v>0.63185000000000002</v>
      </c>
    </row>
    <row r="249" spans="1:10" x14ac:dyDescent="0.25">
      <c r="A249" s="9">
        <v>40921</v>
      </c>
      <c r="B249" s="10">
        <f t="shared" si="33"/>
        <v>0.20967500000000061</v>
      </c>
      <c r="C249" s="10">
        <f t="shared" si="34"/>
        <v>0.28567500000000035</v>
      </c>
      <c r="D249" s="10">
        <f t="shared" si="35"/>
        <v>7.5999999999999734E-2</v>
      </c>
      <c r="E249" s="4">
        <v>3.206</v>
      </c>
      <c r="F249" s="4">
        <v>2.7360000000000002</v>
      </c>
      <c r="G249" s="4">
        <f t="shared" si="36"/>
        <v>0.39400000000000002</v>
      </c>
      <c r="H249" s="11">
        <v>3.7730000000000001</v>
      </c>
      <c r="I249" s="4">
        <v>2.8559999999999999</v>
      </c>
      <c r="J249" s="3">
        <f t="shared" si="37"/>
        <v>0.63132499999999991</v>
      </c>
    </row>
    <row r="250" spans="1:10" x14ac:dyDescent="0.25">
      <c r="A250" s="9">
        <v>40914</v>
      </c>
      <c r="B250" s="10">
        <f t="shared" si="33"/>
        <v>0.12855000000000005</v>
      </c>
      <c r="C250" s="10">
        <f t="shared" si="34"/>
        <v>0.20555000000000012</v>
      </c>
      <c r="D250" s="10">
        <f t="shared" si="35"/>
        <v>7.7000000000000068E-2</v>
      </c>
      <c r="E250" s="4">
        <v>3.18</v>
      </c>
      <c r="F250" s="4">
        <v>2.7090000000000001</v>
      </c>
      <c r="G250" s="4">
        <f t="shared" si="36"/>
        <v>0.39400000000000002</v>
      </c>
      <c r="H250" s="11">
        <v>3.778</v>
      </c>
      <c r="I250" s="4">
        <v>2.9409999999999998</v>
      </c>
      <c r="J250" s="3">
        <f t="shared" si="37"/>
        <v>0.63145000000000007</v>
      </c>
    </row>
    <row r="251" spans="1:10" x14ac:dyDescent="0.25">
      <c r="A251" s="9">
        <v>40907</v>
      </c>
      <c r="B251" s="10">
        <f t="shared" si="33"/>
        <v>0.1163000000000004</v>
      </c>
      <c r="C251" s="10">
        <f t="shared" si="34"/>
        <v>0.16530000000000045</v>
      </c>
      <c r="D251" s="10">
        <f t="shared" si="35"/>
        <v>4.9000000000000044E-2</v>
      </c>
      <c r="E251" s="4">
        <v>3.06</v>
      </c>
      <c r="F251" s="4">
        <v>2.617</v>
      </c>
      <c r="G251" s="4">
        <f t="shared" si="36"/>
        <v>0.39400000000000002</v>
      </c>
      <c r="H251" s="11">
        <v>3.7080000000000002</v>
      </c>
      <c r="I251" s="4">
        <v>2.9129999999999998</v>
      </c>
      <c r="J251" s="3">
        <f t="shared" si="37"/>
        <v>0.62969999999999993</v>
      </c>
    </row>
    <row r="252" spans="1:10" x14ac:dyDescent="0.25">
      <c r="A252" s="9">
        <v>40900</v>
      </c>
      <c r="B252" s="10">
        <f t="shared" si="33"/>
        <v>0.14312499999999984</v>
      </c>
      <c r="C252" s="10">
        <f t="shared" si="34"/>
        <v>0.25612499999999994</v>
      </c>
      <c r="D252" s="10">
        <f t="shared" si="35"/>
        <v>0.1130000000000001</v>
      </c>
      <c r="E252" s="4">
        <v>3.0630000000000002</v>
      </c>
      <c r="F252" s="4">
        <v>2.556</v>
      </c>
      <c r="G252" s="4">
        <f t="shared" si="36"/>
        <v>0.39400000000000002</v>
      </c>
      <c r="H252" s="11">
        <v>3.6349999999999998</v>
      </c>
      <c r="I252" s="4">
        <v>2.7509999999999999</v>
      </c>
      <c r="J252" s="3">
        <f t="shared" si="37"/>
        <v>0.62787499999999996</v>
      </c>
    </row>
    <row r="253" spans="1:10" x14ac:dyDescent="0.25">
      <c r="A253" s="9">
        <v>40893</v>
      </c>
      <c r="B253" s="10">
        <f t="shared" si="33"/>
        <v>0.21707500000000024</v>
      </c>
      <c r="C253" s="10">
        <f t="shared" si="34"/>
        <v>0.36607499999999993</v>
      </c>
      <c r="D253" s="10">
        <f t="shared" si="35"/>
        <v>0.14899999999999969</v>
      </c>
      <c r="E253" s="4">
        <v>3.0259999999999998</v>
      </c>
      <c r="F253" s="4">
        <v>2.4830000000000001</v>
      </c>
      <c r="G253" s="4">
        <f t="shared" si="36"/>
        <v>0.39400000000000002</v>
      </c>
      <c r="H253" s="11">
        <v>3.597</v>
      </c>
      <c r="I253" s="4">
        <v>2.6040000000000001</v>
      </c>
      <c r="J253" s="3">
        <f t="shared" si="37"/>
        <v>0.62692499999999995</v>
      </c>
    </row>
    <row r="254" spans="1:10" x14ac:dyDescent="0.25">
      <c r="A254" s="9">
        <v>40886</v>
      </c>
      <c r="B254" s="10">
        <f t="shared" si="33"/>
        <v>0.25592499999999985</v>
      </c>
      <c r="C254" s="10">
        <f t="shared" si="34"/>
        <v>0.38992499999999986</v>
      </c>
      <c r="D254" s="10">
        <f t="shared" si="35"/>
        <v>0.13400000000000001</v>
      </c>
      <c r="E254" s="4">
        <v>3.06</v>
      </c>
      <c r="F254" s="4">
        <v>2.532</v>
      </c>
      <c r="G254" s="4">
        <f t="shared" si="36"/>
        <v>0.39400000000000002</v>
      </c>
      <c r="H254" s="11">
        <v>3.6429999999999998</v>
      </c>
      <c r="I254" s="4">
        <v>2.625</v>
      </c>
      <c r="J254" s="3">
        <f t="shared" si="37"/>
        <v>0.62807499999999994</v>
      </c>
    </row>
    <row r="255" spans="1:10" x14ac:dyDescent="0.25">
      <c r="A255" s="9">
        <v>40879</v>
      </c>
      <c r="B255" s="10">
        <f t="shared" si="33"/>
        <v>0.31340000000000001</v>
      </c>
      <c r="C255" s="10">
        <f t="shared" si="34"/>
        <v>0.48740000000000006</v>
      </c>
      <c r="D255" s="10">
        <f t="shared" si="35"/>
        <v>0.17400000000000004</v>
      </c>
      <c r="E255" s="4">
        <v>3.0739999999999998</v>
      </c>
      <c r="F255" s="4">
        <v>2.5059999999999998</v>
      </c>
      <c r="G255" s="4">
        <f t="shared" si="36"/>
        <v>0.39400000000000002</v>
      </c>
      <c r="H255" s="11">
        <v>3.7040000000000002</v>
      </c>
      <c r="I255" s="4">
        <v>2.5870000000000002</v>
      </c>
      <c r="J255" s="3">
        <f t="shared" si="37"/>
        <v>0.62959999999999994</v>
      </c>
    </row>
    <row r="256" spans="1:10" x14ac:dyDescent="0.25">
      <c r="A256" s="9">
        <v>40872</v>
      </c>
      <c r="B256" s="10">
        <f t="shared" si="33"/>
        <v>0.29409999999999969</v>
      </c>
      <c r="C256" s="10">
        <f t="shared" si="34"/>
        <v>0.53709999999999969</v>
      </c>
      <c r="D256" s="10">
        <f t="shared" si="35"/>
        <v>0.24299999999999999</v>
      </c>
      <c r="E256" s="4">
        <v>3.09</v>
      </c>
      <c r="F256" s="4">
        <v>2.4529999999999998</v>
      </c>
      <c r="G256" s="4">
        <f t="shared" si="36"/>
        <v>0.39400000000000002</v>
      </c>
      <c r="H256" s="11">
        <v>3.7559999999999998</v>
      </c>
      <c r="I256" s="4">
        <v>2.5880000000000001</v>
      </c>
      <c r="J256" s="3">
        <f t="shared" si="37"/>
        <v>0.63090000000000002</v>
      </c>
    </row>
    <row r="257" spans="1:10" x14ac:dyDescent="0.25">
      <c r="A257" s="9">
        <v>40865</v>
      </c>
      <c r="B257" s="10">
        <f t="shared" si="33"/>
        <v>0.33252499999999985</v>
      </c>
      <c r="C257" s="10">
        <f t="shared" si="34"/>
        <v>0.57052499999999995</v>
      </c>
      <c r="D257" s="10">
        <f t="shared" si="35"/>
        <v>0.2380000000000001</v>
      </c>
      <c r="E257" s="4">
        <v>3.1080000000000001</v>
      </c>
      <c r="F257" s="4">
        <v>2.476</v>
      </c>
      <c r="G257" s="4">
        <f t="shared" si="36"/>
        <v>0.39400000000000002</v>
      </c>
      <c r="H257" s="11">
        <v>3.819</v>
      </c>
      <c r="I257" s="4">
        <v>2.6160000000000001</v>
      </c>
      <c r="J257" s="3">
        <f t="shared" si="37"/>
        <v>0.6324749999999999</v>
      </c>
    </row>
    <row r="258" spans="1:10" x14ac:dyDescent="0.25">
      <c r="A258" s="9">
        <v>40858</v>
      </c>
      <c r="B258" s="10">
        <f t="shared" si="33"/>
        <v>0.20855000000000035</v>
      </c>
      <c r="C258" s="10">
        <f t="shared" si="34"/>
        <v>0.37155000000000027</v>
      </c>
      <c r="D258" s="10">
        <f t="shared" si="35"/>
        <v>0.16299999999999992</v>
      </c>
      <c r="E258" s="4">
        <v>3.19</v>
      </c>
      <c r="F258" s="4">
        <v>2.633</v>
      </c>
      <c r="G258" s="4">
        <f t="shared" si="36"/>
        <v>0.39400000000000002</v>
      </c>
      <c r="H258" s="11">
        <v>3.8980000000000001</v>
      </c>
      <c r="I258" s="4">
        <v>2.8919999999999999</v>
      </c>
      <c r="J258" s="3">
        <f t="shared" si="37"/>
        <v>0.63444999999999996</v>
      </c>
    </row>
    <row r="259" spans="1:10" x14ac:dyDescent="0.25">
      <c r="A259" s="9">
        <v>40851</v>
      </c>
      <c r="B259" s="10">
        <f t="shared" si="33"/>
        <v>0.15612499999999985</v>
      </c>
      <c r="C259" s="10">
        <f t="shared" si="34"/>
        <v>0.32612499999999989</v>
      </c>
      <c r="D259" s="10">
        <f t="shared" si="35"/>
        <v>0.17000000000000004</v>
      </c>
      <c r="E259" s="4">
        <v>3.1850000000000001</v>
      </c>
      <c r="F259" s="4">
        <v>2.621</v>
      </c>
      <c r="G259" s="4">
        <f t="shared" si="36"/>
        <v>0.39400000000000002</v>
      </c>
      <c r="H259" s="11">
        <v>3.915</v>
      </c>
      <c r="I259" s="4">
        <v>2.9540000000000002</v>
      </c>
      <c r="J259" s="3">
        <f t="shared" si="37"/>
        <v>0.63487499999999997</v>
      </c>
    </row>
    <row r="260" spans="1:10" x14ac:dyDescent="0.25">
      <c r="A260" s="9">
        <v>40844</v>
      </c>
      <c r="B260" s="10">
        <f t="shared" si="33"/>
        <v>0.25667499999999943</v>
      </c>
      <c r="C260" s="10">
        <f t="shared" si="34"/>
        <v>0.40467499999999967</v>
      </c>
      <c r="D260" s="10">
        <f t="shared" si="35"/>
        <v>0.14800000000000024</v>
      </c>
      <c r="E260" s="4">
        <v>3.2170000000000001</v>
      </c>
      <c r="F260" s="4">
        <v>2.6749999999999998</v>
      </c>
      <c r="G260" s="4">
        <f t="shared" si="36"/>
        <v>0.39400000000000002</v>
      </c>
      <c r="H260" s="11">
        <v>3.8929999999999998</v>
      </c>
      <c r="I260" s="4">
        <v>2.8540000000000001</v>
      </c>
      <c r="J260" s="3">
        <f t="shared" si="37"/>
        <v>0.63432500000000003</v>
      </c>
    </row>
    <row r="261" spans="1:10" x14ac:dyDescent="0.25">
      <c r="A261" s="9">
        <v>40837</v>
      </c>
      <c r="B261" s="10">
        <f t="shared" si="33"/>
        <v>0.14260000000000006</v>
      </c>
      <c r="C261" s="10">
        <f t="shared" si="34"/>
        <v>0.29359999999999997</v>
      </c>
      <c r="D261" s="10">
        <f t="shared" si="35"/>
        <v>0.15099999999999991</v>
      </c>
      <c r="E261" s="4">
        <v>3.238</v>
      </c>
      <c r="F261" s="4">
        <v>2.6930000000000001</v>
      </c>
      <c r="G261" s="4">
        <f t="shared" si="36"/>
        <v>0.39400000000000002</v>
      </c>
      <c r="H261" s="11">
        <v>3.8959999999999999</v>
      </c>
      <c r="I261" s="4">
        <v>2.968</v>
      </c>
      <c r="J261" s="3">
        <f t="shared" si="37"/>
        <v>0.63439999999999996</v>
      </c>
    </row>
    <row r="262" spans="1:10" x14ac:dyDescent="0.25">
      <c r="A262" s="9">
        <v>40830</v>
      </c>
      <c r="B262" s="10">
        <f t="shared" si="33"/>
        <v>8.0125000000000224E-2</v>
      </c>
      <c r="C262" s="10">
        <f t="shared" si="34"/>
        <v>0.15012500000000017</v>
      </c>
      <c r="D262" s="10">
        <f t="shared" si="35"/>
        <v>6.9999999999999951E-2</v>
      </c>
      <c r="E262" s="4">
        <v>3.2410000000000001</v>
      </c>
      <c r="F262" s="4">
        <v>2.7770000000000001</v>
      </c>
      <c r="G262" s="4">
        <f t="shared" si="36"/>
        <v>0.39400000000000002</v>
      </c>
      <c r="H262" s="11">
        <v>3.915</v>
      </c>
      <c r="I262" s="4">
        <v>3.13</v>
      </c>
      <c r="J262" s="3">
        <f t="shared" si="37"/>
        <v>0.63487499999999997</v>
      </c>
    </row>
    <row r="263" spans="1:10" x14ac:dyDescent="0.25">
      <c r="A263" s="9">
        <v>40823</v>
      </c>
      <c r="B263" s="10">
        <f t="shared" si="33"/>
        <v>0.2238500000000001</v>
      </c>
      <c r="C263" s="10">
        <f t="shared" si="34"/>
        <v>0.36285000000000001</v>
      </c>
      <c r="D263" s="10">
        <f t="shared" si="35"/>
        <v>0.1389999999999999</v>
      </c>
      <c r="E263" s="4">
        <v>3.1659999999999999</v>
      </c>
      <c r="F263" s="4">
        <v>2.633</v>
      </c>
      <c r="G263" s="4">
        <f t="shared" si="36"/>
        <v>0.39400000000000002</v>
      </c>
      <c r="H263" s="11">
        <v>3.8460000000000001</v>
      </c>
      <c r="I263" s="4">
        <v>2.85</v>
      </c>
      <c r="J263" s="3">
        <f t="shared" si="37"/>
        <v>0.63314999999999999</v>
      </c>
    </row>
    <row r="264" spans="1:10" x14ac:dyDescent="0.25">
      <c r="A264" s="9">
        <v>40816</v>
      </c>
      <c r="B264" s="10">
        <f t="shared" si="33"/>
        <v>0.21162500000000006</v>
      </c>
      <c r="C264" s="10">
        <f t="shared" si="34"/>
        <v>0.43962499999999993</v>
      </c>
      <c r="D264" s="10">
        <f t="shared" si="35"/>
        <v>0.22799999999999987</v>
      </c>
      <c r="E264" s="4">
        <v>3.1909999999999998</v>
      </c>
      <c r="F264" s="4">
        <v>2.569</v>
      </c>
      <c r="G264" s="4">
        <f t="shared" si="36"/>
        <v>0.39400000000000002</v>
      </c>
      <c r="H264" s="11">
        <v>3.855</v>
      </c>
      <c r="I264" s="4">
        <v>2.782</v>
      </c>
      <c r="J264" s="3">
        <f t="shared" si="37"/>
        <v>0.63337500000000002</v>
      </c>
    </row>
    <row r="265" spans="1:10" x14ac:dyDescent="0.25">
      <c r="A265" s="9">
        <v>40809</v>
      </c>
      <c r="B265" s="10">
        <f t="shared" si="33"/>
        <v>0.22012500000000035</v>
      </c>
      <c r="C265" s="10">
        <f t="shared" si="34"/>
        <v>0.50312499999999993</v>
      </c>
      <c r="D265" s="10">
        <f t="shared" si="35"/>
        <v>0.28299999999999959</v>
      </c>
      <c r="E265" s="4">
        <v>3.26</v>
      </c>
      <c r="F265" s="4">
        <v>2.5830000000000002</v>
      </c>
      <c r="G265" s="4">
        <f t="shared" si="36"/>
        <v>0.39400000000000002</v>
      </c>
      <c r="H265" s="11">
        <v>3.915</v>
      </c>
      <c r="I265" s="4">
        <v>2.7770000000000001</v>
      </c>
      <c r="J265" s="3">
        <f t="shared" si="37"/>
        <v>0.63487499999999997</v>
      </c>
    </row>
    <row r="266" spans="1:10" x14ac:dyDescent="0.25">
      <c r="A266" s="9">
        <v>40802</v>
      </c>
      <c r="B266" s="10">
        <f t="shared" si="33"/>
        <v>0.13605000000000056</v>
      </c>
      <c r="C266" s="10">
        <f t="shared" si="34"/>
        <v>0.39305000000000034</v>
      </c>
      <c r="D266" s="10">
        <f t="shared" si="35"/>
        <v>0.25699999999999978</v>
      </c>
      <c r="E266" s="4">
        <v>3.371</v>
      </c>
      <c r="F266" s="4">
        <v>2.72</v>
      </c>
      <c r="G266" s="4">
        <f t="shared" si="36"/>
        <v>0.39400000000000002</v>
      </c>
      <c r="H266" s="11">
        <v>3.9580000000000002</v>
      </c>
      <c r="I266" s="4">
        <v>2.9289999999999998</v>
      </c>
      <c r="J266" s="3">
        <f t="shared" si="37"/>
        <v>0.63595000000000002</v>
      </c>
    </row>
    <row r="267" spans="1:10" x14ac:dyDescent="0.25">
      <c r="A267" s="9">
        <v>40795</v>
      </c>
      <c r="B267" s="10">
        <f t="shared" si="33"/>
        <v>8.0625000000000502E-2</v>
      </c>
      <c r="C267" s="10">
        <f t="shared" si="34"/>
        <v>0.24962500000000021</v>
      </c>
      <c r="D267" s="10">
        <f t="shared" si="35"/>
        <v>0.16899999999999971</v>
      </c>
      <c r="E267" s="4">
        <v>3.4039999999999999</v>
      </c>
      <c r="F267" s="4">
        <v>2.8410000000000002</v>
      </c>
      <c r="G267" s="4">
        <f t="shared" si="36"/>
        <v>0.39400000000000002</v>
      </c>
      <c r="H267" s="11">
        <v>3.9750000000000001</v>
      </c>
      <c r="I267" s="4">
        <v>3.089</v>
      </c>
      <c r="J267" s="3">
        <f t="shared" si="37"/>
        <v>0.63637499999999991</v>
      </c>
    </row>
    <row r="268" spans="1:10" x14ac:dyDescent="0.25">
      <c r="A268" s="9">
        <v>40788</v>
      </c>
      <c r="B268" s="10">
        <f t="shared" ref="B268:B300" si="38">C268-D268</f>
        <v>1.9725000000000104E-2</v>
      </c>
      <c r="C268" s="10">
        <f t="shared" ref="C268:C300" si="39">H268-I268-J268</f>
        <v>0.13472499999999998</v>
      </c>
      <c r="D268" s="10">
        <f t="shared" ref="D268:D300" si="40">E268-F268-G268</f>
        <v>0.11499999999999988</v>
      </c>
      <c r="E268" s="4">
        <v>3.4289999999999998</v>
      </c>
      <c r="F268" s="4">
        <v>2.92</v>
      </c>
      <c r="G268" s="4">
        <f t="shared" si="36"/>
        <v>0.39400000000000002</v>
      </c>
      <c r="H268" s="11">
        <v>3.9710000000000001</v>
      </c>
      <c r="I268" s="4">
        <v>3.2</v>
      </c>
      <c r="J268" s="3">
        <f t="shared" si="37"/>
        <v>0.63627499999999992</v>
      </c>
    </row>
    <row r="269" spans="1:10" x14ac:dyDescent="0.25">
      <c r="A269" s="9">
        <v>40781</v>
      </c>
      <c r="B269" s="10">
        <f t="shared" si="38"/>
        <v>0.10794999999999999</v>
      </c>
      <c r="C269" s="10">
        <f t="shared" si="39"/>
        <v>0.2589499999999999</v>
      </c>
      <c r="D269" s="10">
        <f t="shared" si="40"/>
        <v>0.15099999999999991</v>
      </c>
      <c r="E269" s="4">
        <v>3.411</v>
      </c>
      <c r="F269" s="4">
        <v>2.8660000000000001</v>
      </c>
      <c r="G269" s="4">
        <f t="shared" ref="G269:G300" si="41">0.21+0.184</f>
        <v>0.39400000000000002</v>
      </c>
      <c r="H269" s="11">
        <v>3.8420000000000001</v>
      </c>
      <c r="I269" s="4">
        <v>2.95</v>
      </c>
      <c r="J269" s="3">
        <f t="shared" si="37"/>
        <v>0.63305</v>
      </c>
    </row>
    <row r="270" spans="1:10" x14ac:dyDescent="0.25">
      <c r="A270" s="9">
        <v>40774</v>
      </c>
      <c r="B270" s="10">
        <f t="shared" si="38"/>
        <v>6.1750000000000416E-2</v>
      </c>
      <c r="C270" s="10">
        <f t="shared" si="39"/>
        <v>0.32675000000000021</v>
      </c>
      <c r="D270" s="10">
        <f t="shared" si="40"/>
        <v>0.26499999999999979</v>
      </c>
      <c r="E270" s="4">
        <v>3.4319999999999999</v>
      </c>
      <c r="F270" s="4">
        <v>2.7730000000000001</v>
      </c>
      <c r="G270" s="4">
        <f t="shared" si="41"/>
        <v>0.39400000000000002</v>
      </c>
      <c r="H270" s="11">
        <v>3.77</v>
      </c>
      <c r="I270" s="4">
        <v>2.8119999999999998</v>
      </c>
      <c r="J270" s="3">
        <f t="shared" si="37"/>
        <v>0.63124999999999998</v>
      </c>
    </row>
    <row r="271" spans="1:10" x14ac:dyDescent="0.25">
      <c r="A271" s="9">
        <v>40767</v>
      </c>
      <c r="B271" s="10">
        <f t="shared" si="38"/>
        <v>7.2425000000000184E-2</v>
      </c>
      <c r="C271" s="10">
        <f t="shared" si="39"/>
        <v>0.46942500000000009</v>
      </c>
      <c r="D271" s="10">
        <f t="shared" si="40"/>
        <v>0.39699999999999991</v>
      </c>
      <c r="E271" s="4">
        <v>3.464</v>
      </c>
      <c r="F271" s="4">
        <v>2.673</v>
      </c>
      <c r="G271" s="4">
        <f t="shared" si="41"/>
        <v>0.39400000000000002</v>
      </c>
      <c r="H271" s="11">
        <v>3.7429999999999999</v>
      </c>
      <c r="I271" s="4">
        <v>2.6429999999999998</v>
      </c>
      <c r="J271" s="3">
        <f t="shared" si="37"/>
        <v>0.630575</v>
      </c>
    </row>
    <row r="272" spans="1:10" x14ac:dyDescent="0.25">
      <c r="A272" s="9">
        <v>40760</v>
      </c>
      <c r="B272" s="10">
        <f t="shared" si="38"/>
        <v>0.11139999999999961</v>
      </c>
      <c r="C272" s="10">
        <f t="shared" si="39"/>
        <v>0.44339999999999957</v>
      </c>
      <c r="D272" s="10">
        <f t="shared" si="40"/>
        <v>0.33199999999999996</v>
      </c>
      <c r="E272" s="4">
        <v>3.5419999999999998</v>
      </c>
      <c r="F272" s="4">
        <v>2.8159999999999998</v>
      </c>
      <c r="G272" s="4">
        <f t="shared" si="41"/>
        <v>0.39400000000000002</v>
      </c>
      <c r="H272" s="11">
        <v>3.8239999999999998</v>
      </c>
      <c r="I272" s="4">
        <v>2.7480000000000002</v>
      </c>
      <c r="J272" s="3">
        <f t="shared" si="37"/>
        <v>0.63260000000000005</v>
      </c>
    </row>
    <row r="273" spans="1:11" x14ac:dyDescent="0.25">
      <c r="A273" s="9">
        <v>40753</v>
      </c>
      <c r="B273" s="10">
        <f t="shared" si="38"/>
        <v>0.12287500000000062</v>
      </c>
      <c r="C273" s="10">
        <f t="shared" si="39"/>
        <v>0.31187500000000035</v>
      </c>
      <c r="D273" s="10">
        <f t="shared" si="40"/>
        <v>0.18899999999999972</v>
      </c>
      <c r="E273" s="4">
        <v>3.5819999999999999</v>
      </c>
      <c r="F273" s="4">
        <v>2.9990000000000001</v>
      </c>
      <c r="G273" s="4">
        <f t="shared" si="41"/>
        <v>0.39400000000000002</v>
      </c>
      <c r="H273" s="11">
        <v>3.8450000000000002</v>
      </c>
      <c r="I273" s="4">
        <v>2.9</v>
      </c>
      <c r="J273" s="3">
        <f t="shared" si="37"/>
        <v>0.63312499999999994</v>
      </c>
    </row>
    <row r="274" spans="1:11" x14ac:dyDescent="0.25">
      <c r="A274" s="9">
        <v>40746</v>
      </c>
      <c r="B274" s="10">
        <f t="shared" si="38"/>
        <v>8.2425000000000082E-2</v>
      </c>
      <c r="C274" s="10">
        <f t="shared" si="39"/>
        <v>0.29342500000000005</v>
      </c>
      <c r="D274" s="10">
        <f t="shared" si="40"/>
        <v>0.21099999999999997</v>
      </c>
      <c r="E274" s="4">
        <v>3.5950000000000002</v>
      </c>
      <c r="F274" s="4">
        <v>2.99</v>
      </c>
      <c r="G274" s="4">
        <f t="shared" si="41"/>
        <v>0.39400000000000002</v>
      </c>
      <c r="H274" s="11">
        <v>3.863</v>
      </c>
      <c r="I274" s="4">
        <v>2.9359999999999999</v>
      </c>
      <c r="J274" s="3">
        <f t="shared" si="37"/>
        <v>0.633575</v>
      </c>
    </row>
    <row r="275" spans="1:11" x14ac:dyDescent="0.25">
      <c r="A275" s="9">
        <v>40739</v>
      </c>
      <c r="B275" s="10">
        <f t="shared" si="38"/>
        <v>1.6899999999999804E-2</v>
      </c>
      <c r="C275" s="10">
        <f t="shared" si="39"/>
        <v>0.20389999999999975</v>
      </c>
      <c r="D275" s="10">
        <f t="shared" si="40"/>
        <v>0.18699999999999994</v>
      </c>
      <c r="E275" s="4">
        <v>3.57</v>
      </c>
      <c r="F275" s="4">
        <v>2.9889999999999999</v>
      </c>
      <c r="G275" s="4">
        <f t="shared" si="41"/>
        <v>0.39400000000000002</v>
      </c>
      <c r="H275" s="11">
        <v>3.8439999999999999</v>
      </c>
      <c r="I275" s="4">
        <v>3.0070000000000001</v>
      </c>
      <c r="J275" s="3">
        <f t="shared" si="37"/>
        <v>0.6331</v>
      </c>
    </row>
    <row r="276" spans="1:11" x14ac:dyDescent="0.25">
      <c r="A276" s="9">
        <v>40732</v>
      </c>
      <c r="B276" s="10">
        <f t="shared" si="38"/>
        <v>9.8149999999999848E-2</v>
      </c>
      <c r="C276" s="10">
        <f t="shared" si="39"/>
        <v>0.24314999999999998</v>
      </c>
      <c r="D276" s="10">
        <f t="shared" si="40"/>
        <v>0.14500000000000013</v>
      </c>
      <c r="E276" s="4">
        <v>3.4780000000000002</v>
      </c>
      <c r="F276" s="4">
        <v>2.9390000000000001</v>
      </c>
      <c r="G276" s="4">
        <f t="shared" si="41"/>
        <v>0.39400000000000002</v>
      </c>
      <c r="H276" s="11">
        <v>3.8340000000000001</v>
      </c>
      <c r="I276" s="4">
        <v>2.9580000000000002</v>
      </c>
      <c r="J276" s="3">
        <f t="shared" si="37"/>
        <v>0.63284999999999991</v>
      </c>
    </row>
    <row r="277" spans="1:11" x14ac:dyDescent="0.25">
      <c r="A277" s="12">
        <v>40725</v>
      </c>
      <c r="B277" s="13">
        <f t="shared" si="38"/>
        <v>0.15885000000000016</v>
      </c>
      <c r="C277" s="13">
        <f t="shared" si="39"/>
        <v>0.36085000000000023</v>
      </c>
      <c r="D277" s="13">
        <f t="shared" si="40"/>
        <v>0.20200000000000007</v>
      </c>
      <c r="E277" s="14">
        <v>3.367</v>
      </c>
      <c r="F277" s="14">
        <v>2.7709999999999999</v>
      </c>
      <c r="G277" s="14">
        <f t="shared" si="41"/>
        <v>0.39400000000000002</v>
      </c>
      <c r="H277" s="15">
        <v>3.8460000000000001</v>
      </c>
      <c r="I277" s="14">
        <v>2.8519999999999999</v>
      </c>
      <c r="J277" s="16">
        <f t="shared" si="37"/>
        <v>0.63314999999999999</v>
      </c>
      <c r="K277" t="s">
        <v>22</v>
      </c>
    </row>
    <row r="278" spans="1:11" x14ac:dyDescent="0.25">
      <c r="A278" s="9">
        <v>40718</v>
      </c>
      <c r="B278" s="10">
        <f t="shared" si="38"/>
        <v>0.10492499999999982</v>
      </c>
      <c r="C278" s="10">
        <f t="shared" si="39"/>
        <v>0.46692500000000003</v>
      </c>
      <c r="D278" s="10">
        <f t="shared" si="40"/>
        <v>0.36200000000000021</v>
      </c>
      <c r="E278" s="4">
        <v>3.43</v>
      </c>
      <c r="F278" s="4">
        <v>2.6739999999999999</v>
      </c>
      <c r="G278" s="4">
        <f t="shared" si="41"/>
        <v>0.39400000000000002</v>
      </c>
      <c r="H278" s="11">
        <v>3.883</v>
      </c>
      <c r="I278" s="4">
        <v>2.786</v>
      </c>
      <c r="J278" s="3">
        <f>(H278*0.025)+0.353+0.18</f>
        <v>0.63007499999999994</v>
      </c>
    </row>
    <row r="279" spans="1:11" x14ac:dyDescent="0.25">
      <c r="A279" s="9">
        <v>40711</v>
      </c>
      <c r="B279" s="10">
        <f t="shared" si="38"/>
        <v>0.10470000000000013</v>
      </c>
      <c r="C279" s="10">
        <f t="shared" si="39"/>
        <v>0.39970000000000017</v>
      </c>
      <c r="D279" s="10">
        <f t="shared" si="40"/>
        <v>0.29500000000000004</v>
      </c>
      <c r="E279" s="4">
        <v>3.4980000000000002</v>
      </c>
      <c r="F279" s="4">
        <v>2.8090000000000002</v>
      </c>
      <c r="G279" s="4">
        <f t="shared" si="41"/>
        <v>0.39400000000000002</v>
      </c>
      <c r="H279" s="11">
        <v>3.9319999999999999</v>
      </c>
      <c r="I279" s="4">
        <v>2.9009999999999998</v>
      </c>
      <c r="J279" s="3">
        <f t="shared" ref="J279:J300" si="42">(H279*0.025)+0.353+0.18</f>
        <v>0.63129999999999997</v>
      </c>
    </row>
    <row r="280" spans="1:11" x14ac:dyDescent="0.25">
      <c r="A280" s="9">
        <v>40704</v>
      </c>
      <c r="B280" s="10">
        <f t="shared" si="38"/>
        <v>0.16072500000000056</v>
      </c>
      <c r="C280" s="10">
        <f t="shared" si="39"/>
        <v>0.44572500000000037</v>
      </c>
      <c r="D280" s="10">
        <f t="shared" si="40"/>
        <v>0.28499999999999981</v>
      </c>
      <c r="E280" s="4">
        <v>3.528</v>
      </c>
      <c r="F280" s="4">
        <v>2.8490000000000002</v>
      </c>
      <c r="G280" s="4">
        <f t="shared" si="41"/>
        <v>0.39400000000000002</v>
      </c>
      <c r="H280" s="11">
        <v>3.9710000000000001</v>
      </c>
      <c r="I280" s="4">
        <v>2.8929999999999998</v>
      </c>
      <c r="J280" s="3">
        <f t="shared" si="42"/>
        <v>0.63227499999999992</v>
      </c>
    </row>
    <row r="281" spans="1:11" x14ac:dyDescent="0.25">
      <c r="A281" s="9">
        <v>40697</v>
      </c>
      <c r="B281" s="10">
        <f t="shared" si="38"/>
        <v>0.20060000000000044</v>
      </c>
      <c r="C281" s="10">
        <f t="shared" si="39"/>
        <v>0.46560000000000024</v>
      </c>
      <c r="D281" s="10">
        <f t="shared" si="40"/>
        <v>0.26499999999999979</v>
      </c>
      <c r="E281" s="4">
        <v>3.5649999999999999</v>
      </c>
      <c r="F281" s="4">
        <v>2.9060000000000001</v>
      </c>
      <c r="G281" s="4">
        <f t="shared" si="41"/>
        <v>0.39400000000000002</v>
      </c>
      <c r="H281" s="11">
        <v>4.016</v>
      </c>
      <c r="I281" s="4">
        <v>2.9169999999999998</v>
      </c>
      <c r="J281" s="3">
        <f t="shared" si="42"/>
        <v>0.63339999999999996</v>
      </c>
    </row>
    <row r="282" spans="1:11" x14ac:dyDescent="0.25">
      <c r="A282" s="9">
        <v>40690</v>
      </c>
      <c r="B282" s="10">
        <f t="shared" si="38"/>
        <v>0.16777500000000034</v>
      </c>
      <c r="C282" s="10">
        <f t="shared" si="39"/>
        <v>0.50977500000000053</v>
      </c>
      <c r="D282" s="10">
        <f t="shared" si="40"/>
        <v>0.34200000000000019</v>
      </c>
      <c r="E282" s="4">
        <v>3.6240000000000001</v>
      </c>
      <c r="F282" s="4">
        <v>2.8879999999999999</v>
      </c>
      <c r="G282" s="4">
        <f t="shared" si="41"/>
        <v>0.39400000000000002</v>
      </c>
      <c r="H282" s="11">
        <v>4.0890000000000004</v>
      </c>
      <c r="I282" s="4">
        <v>2.944</v>
      </c>
      <c r="J282" s="3">
        <f t="shared" si="42"/>
        <v>0.63522499999999993</v>
      </c>
    </row>
    <row r="283" spans="1:11" x14ac:dyDescent="0.25">
      <c r="A283" s="9">
        <v>40683</v>
      </c>
      <c r="B283" s="10">
        <f t="shared" si="38"/>
        <v>0.18499999999999994</v>
      </c>
      <c r="C283" s="10">
        <f t="shared" si="39"/>
        <v>0.66199999999999992</v>
      </c>
      <c r="D283" s="10">
        <f t="shared" si="40"/>
        <v>0.47699999999999998</v>
      </c>
      <c r="E283" s="4">
        <v>3.7189999999999999</v>
      </c>
      <c r="F283" s="4">
        <v>2.8479999999999999</v>
      </c>
      <c r="G283" s="4">
        <f t="shared" si="41"/>
        <v>0.39400000000000002</v>
      </c>
      <c r="H283" s="11">
        <v>4.16</v>
      </c>
      <c r="I283" s="4">
        <v>2.8610000000000002</v>
      </c>
      <c r="J283" s="3">
        <f t="shared" si="42"/>
        <v>0.63700000000000001</v>
      </c>
    </row>
    <row r="284" spans="1:11" x14ac:dyDescent="0.25">
      <c r="A284" s="9">
        <v>40676</v>
      </c>
      <c r="B284" s="10">
        <f t="shared" si="38"/>
        <v>0.24154999999999971</v>
      </c>
      <c r="C284" s="10">
        <f t="shared" si="39"/>
        <v>0.50354999999999983</v>
      </c>
      <c r="D284" s="10">
        <f t="shared" si="40"/>
        <v>0.26200000000000012</v>
      </c>
      <c r="E284" s="4">
        <v>3.855</v>
      </c>
      <c r="F284" s="4">
        <v>3.1989999999999998</v>
      </c>
      <c r="G284" s="4">
        <f t="shared" si="41"/>
        <v>0.39400000000000002</v>
      </c>
      <c r="H284" s="11">
        <v>4.258</v>
      </c>
      <c r="I284" s="4">
        <v>3.1150000000000002</v>
      </c>
      <c r="J284" s="3">
        <f t="shared" si="42"/>
        <v>0.63944999999999996</v>
      </c>
    </row>
    <row r="285" spans="1:11" x14ac:dyDescent="0.25">
      <c r="A285" s="9">
        <v>40669</v>
      </c>
      <c r="B285" s="10">
        <f t="shared" si="38"/>
        <v>5.5800000000000072E-2</v>
      </c>
      <c r="C285" s="10">
        <f t="shared" si="39"/>
        <v>0.33280000000000032</v>
      </c>
      <c r="D285" s="10">
        <f t="shared" si="40"/>
        <v>0.27700000000000025</v>
      </c>
      <c r="E285" s="4">
        <v>3.8530000000000002</v>
      </c>
      <c r="F285" s="4">
        <v>3.1819999999999999</v>
      </c>
      <c r="G285" s="4">
        <f t="shared" si="41"/>
        <v>0.39400000000000002</v>
      </c>
      <c r="H285" s="11">
        <v>4.2880000000000003</v>
      </c>
      <c r="I285" s="4">
        <v>3.3149999999999999</v>
      </c>
      <c r="J285" s="3">
        <f t="shared" si="42"/>
        <v>0.64019999999999999</v>
      </c>
    </row>
    <row r="286" spans="1:11" x14ac:dyDescent="0.25">
      <c r="A286" s="9">
        <v>40662</v>
      </c>
      <c r="B286" s="10">
        <f t="shared" si="38"/>
        <v>6.6750000000000975E-3</v>
      </c>
      <c r="C286" s="10">
        <f t="shared" si="39"/>
        <v>0.21767500000000006</v>
      </c>
      <c r="D286" s="10">
        <f t="shared" si="40"/>
        <v>0.21099999999999997</v>
      </c>
      <c r="E286" s="4">
        <v>3.85</v>
      </c>
      <c r="F286" s="4">
        <v>3.2450000000000001</v>
      </c>
      <c r="G286" s="4">
        <f t="shared" si="41"/>
        <v>0.39400000000000002</v>
      </c>
      <c r="H286" s="11">
        <v>4.2930000000000001</v>
      </c>
      <c r="I286" s="4">
        <v>3.4350000000000001</v>
      </c>
      <c r="J286" s="3">
        <f t="shared" si="42"/>
        <v>0.64032500000000003</v>
      </c>
    </row>
    <row r="287" spans="1:11" x14ac:dyDescent="0.25">
      <c r="A287" s="9">
        <v>40655</v>
      </c>
      <c r="B287" s="10">
        <f t="shared" si="38"/>
        <v>6.8749999999998535E-3</v>
      </c>
      <c r="C287" s="10">
        <f t="shared" si="39"/>
        <v>0.25287499999999996</v>
      </c>
      <c r="D287" s="10">
        <f t="shared" si="40"/>
        <v>0.24600000000000011</v>
      </c>
      <c r="E287" s="4">
        <v>3.7730000000000001</v>
      </c>
      <c r="F287" s="4">
        <v>3.133</v>
      </c>
      <c r="G287" s="4">
        <f t="shared" si="41"/>
        <v>0.39400000000000002</v>
      </c>
      <c r="H287" s="11">
        <v>4.2450000000000001</v>
      </c>
      <c r="I287" s="4">
        <v>3.3530000000000002</v>
      </c>
      <c r="J287" s="3">
        <f t="shared" si="42"/>
        <v>0.63912499999999994</v>
      </c>
    </row>
    <row r="288" spans="1:11" x14ac:dyDescent="0.25">
      <c r="A288" s="9">
        <v>40648</v>
      </c>
      <c r="B288" s="10">
        <f t="shared" si="38"/>
        <v>-1.0799999999999588E-2</v>
      </c>
      <c r="C288" s="10">
        <f t="shared" si="39"/>
        <v>0.22920000000000029</v>
      </c>
      <c r="D288" s="10">
        <f t="shared" si="40"/>
        <v>0.23999999999999988</v>
      </c>
      <c r="E288" s="4">
        <v>3.7389999999999999</v>
      </c>
      <c r="F288" s="4">
        <v>3.105</v>
      </c>
      <c r="G288" s="4">
        <f t="shared" si="41"/>
        <v>0.39400000000000002</v>
      </c>
      <c r="H288" s="11">
        <v>4.2320000000000002</v>
      </c>
      <c r="I288" s="4">
        <v>3.3639999999999999</v>
      </c>
      <c r="J288" s="3">
        <f t="shared" si="42"/>
        <v>0.63880000000000003</v>
      </c>
    </row>
    <row r="289" spans="1:11" x14ac:dyDescent="0.25">
      <c r="A289" s="9">
        <v>40641</v>
      </c>
      <c r="B289" s="10">
        <f t="shared" si="38"/>
        <v>-2.3700000000000165E-2</v>
      </c>
      <c r="C289" s="10">
        <f t="shared" si="39"/>
        <v>0.20129999999999959</v>
      </c>
      <c r="D289" s="10">
        <f t="shared" si="40"/>
        <v>0.22499999999999976</v>
      </c>
      <c r="E289" s="4">
        <v>3.6989999999999998</v>
      </c>
      <c r="F289" s="4">
        <v>3.08</v>
      </c>
      <c r="G289" s="4">
        <f t="shared" si="41"/>
        <v>0.39400000000000002</v>
      </c>
      <c r="H289" s="11">
        <v>4.1879999999999997</v>
      </c>
      <c r="I289" s="4">
        <v>3.3490000000000002</v>
      </c>
      <c r="J289" s="3">
        <f t="shared" si="42"/>
        <v>0.63769999999999993</v>
      </c>
    </row>
    <row r="290" spans="1:11" x14ac:dyDescent="0.25">
      <c r="A290" s="9">
        <v>40634</v>
      </c>
      <c r="B290" s="10">
        <f t="shared" si="38"/>
        <v>-2.7299999999999991E-2</v>
      </c>
      <c r="C290" s="10">
        <f t="shared" si="39"/>
        <v>0.20069999999999988</v>
      </c>
      <c r="D290" s="10">
        <f t="shared" si="40"/>
        <v>0.22799999999999987</v>
      </c>
      <c r="E290" s="4">
        <v>3.58</v>
      </c>
      <c r="F290" s="4">
        <v>2.9580000000000002</v>
      </c>
      <c r="G290" s="4">
        <f t="shared" si="41"/>
        <v>0.39400000000000002</v>
      </c>
      <c r="H290" s="11">
        <v>4.0919999999999996</v>
      </c>
      <c r="I290" s="4">
        <v>3.2559999999999998</v>
      </c>
      <c r="J290" s="3">
        <f t="shared" si="42"/>
        <v>0.63529999999999998</v>
      </c>
    </row>
    <row r="291" spans="1:11" x14ac:dyDescent="0.25">
      <c r="A291" s="9">
        <v>40627</v>
      </c>
      <c r="B291" s="10">
        <f t="shared" si="38"/>
        <v>4.3499999999999428E-2</v>
      </c>
      <c r="C291" s="10">
        <f t="shared" si="39"/>
        <v>0.22549999999999948</v>
      </c>
      <c r="D291" s="10">
        <f t="shared" si="40"/>
        <v>0.18200000000000005</v>
      </c>
      <c r="E291" s="4">
        <v>3.4670000000000001</v>
      </c>
      <c r="F291" s="4">
        <v>2.891</v>
      </c>
      <c r="G291" s="4">
        <f t="shared" si="41"/>
        <v>0.39400000000000002</v>
      </c>
      <c r="H291" s="11">
        <v>4.0599999999999996</v>
      </c>
      <c r="I291" s="4">
        <v>3.2</v>
      </c>
      <c r="J291" s="3">
        <f t="shared" si="42"/>
        <v>0.63449999999999995</v>
      </c>
    </row>
    <row r="292" spans="1:11" x14ac:dyDescent="0.25">
      <c r="A292" s="9">
        <v>40620</v>
      </c>
      <c r="B292" s="10">
        <f t="shared" si="38"/>
        <v>3.6174999999999957E-2</v>
      </c>
      <c r="C292" s="10">
        <f t="shared" si="39"/>
        <v>0.28717499999999996</v>
      </c>
      <c r="D292" s="10">
        <f t="shared" si="40"/>
        <v>0.251</v>
      </c>
      <c r="E292" s="4">
        <v>3.42</v>
      </c>
      <c r="F292" s="4">
        <v>2.7749999999999999</v>
      </c>
      <c r="G292" s="4">
        <f t="shared" si="41"/>
        <v>0.39400000000000002</v>
      </c>
      <c r="H292" s="11">
        <v>3.9929999999999999</v>
      </c>
      <c r="I292" s="4">
        <v>3.073</v>
      </c>
      <c r="J292" s="3">
        <f t="shared" si="42"/>
        <v>0.63282499999999997</v>
      </c>
    </row>
    <row r="293" spans="1:11" x14ac:dyDescent="0.25">
      <c r="A293" s="9">
        <v>40613</v>
      </c>
      <c r="B293" s="10">
        <f t="shared" si="38"/>
        <v>4.662500000000025E-2</v>
      </c>
      <c r="C293" s="10">
        <f t="shared" si="39"/>
        <v>0.22062500000000029</v>
      </c>
      <c r="D293" s="10">
        <f t="shared" si="40"/>
        <v>0.17400000000000004</v>
      </c>
      <c r="E293" s="4">
        <v>3.419</v>
      </c>
      <c r="F293" s="4">
        <v>2.851</v>
      </c>
      <c r="G293" s="4">
        <f t="shared" si="41"/>
        <v>0.39400000000000002</v>
      </c>
      <c r="H293" s="11">
        <v>3.9750000000000001</v>
      </c>
      <c r="I293" s="4">
        <v>3.1219999999999999</v>
      </c>
      <c r="J293" s="3">
        <f t="shared" si="42"/>
        <v>0.63237499999999991</v>
      </c>
    </row>
    <row r="294" spans="1:11" x14ac:dyDescent="0.25">
      <c r="A294" s="9">
        <v>40606</v>
      </c>
      <c r="B294" s="10">
        <f t="shared" si="38"/>
        <v>-2.53000000000001E-2</v>
      </c>
      <c r="C294" s="10">
        <f t="shared" si="39"/>
        <v>0.13470000000000015</v>
      </c>
      <c r="D294" s="10">
        <f t="shared" si="40"/>
        <v>0.16000000000000025</v>
      </c>
      <c r="E294" s="4">
        <v>3.3820000000000001</v>
      </c>
      <c r="F294" s="4">
        <v>2.8279999999999998</v>
      </c>
      <c r="G294" s="4">
        <f t="shared" si="41"/>
        <v>0.39400000000000002</v>
      </c>
      <c r="H294" s="11">
        <v>3.8919999999999999</v>
      </c>
      <c r="I294" s="4">
        <v>3.1269999999999998</v>
      </c>
      <c r="J294" s="3">
        <f t="shared" si="42"/>
        <v>0.63029999999999997</v>
      </c>
    </row>
    <row r="295" spans="1:11" x14ac:dyDescent="0.25">
      <c r="A295" s="9">
        <v>40599</v>
      </c>
      <c r="B295" s="10">
        <f t="shared" si="38"/>
        <v>-2.637500000000037E-2</v>
      </c>
      <c r="C295" s="10">
        <f t="shared" si="39"/>
        <v>0.12262499999999976</v>
      </c>
      <c r="D295" s="10">
        <f t="shared" si="40"/>
        <v>0.14900000000000013</v>
      </c>
      <c r="E295" s="4">
        <v>3.2160000000000002</v>
      </c>
      <c r="F295" s="4">
        <v>2.673</v>
      </c>
      <c r="G295" s="4">
        <f t="shared" si="41"/>
        <v>0.39400000000000002</v>
      </c>
      <c r="H295" s="11">
        <v>3.7349999999999999</v>
      </c>
      <c r="I295" s="4">
        <v>2.9860000000000002</v>
      </c>
      <c r="J295" s="3">
        <f t="shared" si="42"/>
        <v>0.6263749999999999</v>
      </c>
    </row>
    <row r="296" spans="1:11" x14ac:dyDescent="0.25">
      <c r="A296" s="9">
        <v>40592</v>
      </c>
      <c r="B296" s="10">
        <f t="shared" si="38"/>
        <v>0.10964999999999969</v>
      </c>
      <c r="C296" s="10">
        <f t="shared" si="39"/>
        <v>0.21164999999999967</v>
      </c>
      <c r="D296" s="10">
        <f t="shared" si="40"/>
        <v>0.10199999999999998</v>
      </c>
      <c r="E296" s="4">
        <v>2.9849999999999999</v>
      </c>
      <c r="F296" s="4">
        <v>2.4889999999999999</v>
      </c>
      <c r="G296" s="4">
        <f t="shared" si="41"/>
        <v>0.39400000000000002</v>
      </c>
      <c r="H296" s="11">
        <v>3.5739999999999998</v>
      </c>
      <c r="I296" s="4">
        <v>2.74</v>
      </c>
      <c r="J296" s="3">
        <f t="shared" si="42"/>
        <v>0.62234999999999996</v>
      </c>
    </row>
    <row r="297" spans="1:11" x14ac:dyDescent="0.25">
      <c r="A297" s="9">
        <v>40585</v>
      </c>
      <c r="B297" s="10">
        <f t="shared" si="38"/>
        <v>8.3674999999999833E-2</v>
      </c>
      <c r="C297" s="10">
        <f t="shared" si="39"/>
        <v>0.19767499999999982</v>
      </c>
      <c r="D297" s="10">
        <f t="shared" si="40"/>
        <v>0.11399999999999999</v>
      </c>
      <c r="E297" s="4">
        <v>2.948</v>
      </c>
      <c r="F297" s="4">
        <v>2.44</v>
      </c>
      <c r="G297" s="4">
        <f t="shared" si="41"/>
        <v>0.39400000000000002</v>
      </c>
      <c r="H297" s="11">
        <v>3.4529999999999998</v>
      </c>
      <c r="I297" s="4">
        <v>2.6360000000000001</v>
      </c>
      <c r="J297" s="3">
        <f t="shared" si="42"/>
        <v>0.6193249999999999</v>
      </c>
    </row>
    <row r="298" spans="1:11" x14ac:dyDescent="0.25">
      <c r="A298" s="9">
        <v>40578</v>
      </c>
      <c r="B298" s="10">
        <f t="shared" si="38"/>
        <v>4.36500000000003E-2</v>
      </c>
      <c r="C298" s="10">
        <f t="shared" si="39"/>
        <v>0.1786500000000002</v>
      </c>
      <c r="D298" s="10">
        <f t="shared" si="40"/>
        <v>0.1349999999999999</v>
      </c>
      <c r="E298" s="4">
        <v>2.94</v>
      </c>
      <c r="F298" s="4">
        <v>2.411</v>
      </c>
      <c r="G298" s="4">
        <f t="shared" si="41"/>
        <v>0.39400000000000002</v>
      </c>
      <c r="H298" s="11">
        <v>3.4140000000000001</v>
      </c>
      <c r="I298" s="4">
        <v>2.617</v>
      </c>
      <c r="J298" s="3">
        <f t="shared" si="42"/>
        <v>0.61834999999999996</v>
      </c>
    </row>
    <row r="299" spans="1:11" x14ac:dyDescent="0.25">
      <c r="A299" s="9">
        <v>40571</v>
      </c>
      <c r="B299" s="10">
        <f t="shared" si="38"/>
        <v>0.13719999999999988</v>
      </c>
      <c r="C299" s="10">
        <f t="shared" si="39"/>
        <v>0.30120000000000013</v>
      </c>
      <c r="D299" s="10">
        <f t="shared" si="40"/>
        <v>0.16400000000000026</v>
      </c>
      <c r="E299" s="4">
        <v>2.91</v>
      </c>
      <c r="F299" s="4">
        <v>2.3519999999999999</v>
      </c>
      <c r="G299" s="4">
        <f t="shared" si="41"/>
        <v>0.39400000000000002</v>
      </c>
      <c r="H299" s="11">
        <v>3.3919999999999999</v>
      </c>
      <c r="I299" s="4">
        <v>2.4729999999999999</v>
      </c>
      <c r="J299" s="3">
        <f t="shared" si="42"/>
        <v>0.6177999999999999</v>
      </c>
    </row>
    <row r="300" spans="1:11" x14ac:dyDescent="0.25">
      <c r="A300" s="12">
        <v>40564</v>
      </c>
      <c r="B300" s="13">
        <f t="shared" si="38"/>
        <v>0.2265750000000003</v>
      </c>
      <c r="C300" s="13">
        <f t="shared" si="39"/>
        <v>0.34757499999999997</v>
      </c>
      <c r="D300" s="13">
        <f t="shared" si="40"/>
        <v>0.12099999999999966</v>
      </c>
      <c r="E300" s="14">
        <v>2.9289999999999998</v>
      </c>
      <c r="F300" s="14">
        <v>2.4140000000000001</v>
      </c>
      <c r="G300" s="14">
        <f t="shared" si="41"/>
        <v>0.39400000000000002</v>
      </c>
      <c r="H300" s="15">
        <v>3.3769999999999998</v>
      </c>
      <c r="I300" s="14">
        <v>2.4119999999999999</v>
      </c>
      <c r="J300" s="16">
        <f t="shared" si="42"/>
        <v>0.61742499999999989</v>
      </c>
      <c r="K300" t="s">
        <v>23</v>
      </c>
    </row>
  </sheetData>
  <mergeCells count="2">
    <mergeCell ref="K2:L2"/>
    <mergeCell ref="A1:L1"/>
  </mergeCells>
  <pageMargins left="0.7" right="0.7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15-PMAC-01</Docket_x0020_Number>
    <TaxCatchAll xmlns="8eef3743-c7b3-4cbe-8837-b6e805be353c"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Z5JXHV6S7NA6-3-104807</_dlc_DocId>
    <_dlc_DocIdUrl xmlns="8eef3743-c7b3-4cbe-8837-b6e805be353c">
      <Url>http://efilingspinternal/_layouts/DocIdRedir.aspx?ID=Z5JXHV6S7NA6-3-104807</Url>
      <Description>Z5JXHV6S7NA6-3-104807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105B2-8954-4AED-8557-39956358E9AD}"/>
</file>

<file path=customXml/itemProps2.xml><?xml version="1.0" encoding="utf-8"?>
<ds:datastoreItem xmlns:ds="http://schemas.openxmlformats.org/officeDocument/2006/customXml" ds:itemID="{4046F980-EF15-422D-9B0C-3AAED65CDA5B}"/>
</file>

<file path=customXml/itemProps3.xml><?xml version="1.0" encoding="utf-8"?>
<ds:datastoreItem xmlns:ds="http://schemas.openxmlformats.org/officeDocument/2006/customXml" ds:itemID="{82C12CC3-F449-4EAD-9B39-13D8EB72C330}"/>
</file>

<file path=customXml/itemProps4.xml><?xml version="1.0" encoding="utf-8"?>
<ds:datastoreItem xmlns:ds="http://schemas.openxmlformats.org/officeDocument/2006/customXml" ds:itemID="{9DB1362F-8474-48FD-8A60-D17CD4365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PMAC Graphics</vt:lpstr>
      <vt:lpstr>Gulf to LA Price Deltas</vt:lpstr>
    </vt:vector>
  </TitlesOfParts>
  <Company>carb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 Analysis of Spot and Tax Adjusted LA vs. Houston Gas Prices for PMAC 8-7-2016</dc:title>
  <dc:creator>Mike Scheible</dc:creator>
  <cp:lastModifiedBy>CEC</cp:lastModifiedBy>
  <cp:lastPrinted>2016-08-18T00:37:44Z</cp:lastPrinted>
  <dcterms:created xsi:type="dcterms:W3CDTF">2016-08-03T17:54:24Z</dcterms:created>
  <dcterms:modified xsi:type="dcterms:W3CDTF">2016-08-25T15:53:24Z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a056c119-09fe-4192-9b37-89bbb7ba10e3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http://efilingspinternal/PendingDocuments/15-PMAC-01/20160825T152752_ARB_Analysis_of_Spot_and_Tax_Adjusted_LA_vs_Houston_Gas_Prices.xlsx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1497900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