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BuildingStandardsOffice/Shared Documents/03. Standards Tools/3H. 3rd Party Tools/3Gii. IES VE/IES VE T24 2025.1.0/Backup Material/"/>
    </mc:Choice>
  </mc:AlternateContent>
  <xr:revisionPtr revIDLastSave="61" documentId="13_ncr:1_{3B003FBA-255A-4599-87ED-3AFB90C0BD12}" xr6:coauthVersionLast="47" xr6:coauthVersionMax="47" xr10:uidLastSave="{1DBDF58B-ED6E-434B-B715-2F9C486E63EB}"/>
  <bookViews>
    <workbookView xWindow="-108" yWindow="-108" windowWidth="41496" windowHeight="16776" xr2:uid="{00000000-000D-0000-FFFF-FFFF00000000}"/>
  </bookViews>
  <sheets>
    <sheet name="Results LSC" sheetId="4" r:id="rId1"/>
    <sheet name="Results SOURCE" sheetId="7" r:id="rId2"/>
    <sheet name="Output" sheetId="5" r:id="rId3"/>
    <sheet name="Lookup" sheetId="6" state="hidden" r:id="rId4"/>
  </sheets>
  <externalReferences>
    <externalReference r:id="rId5"/>
    <externalReference r:id="rId6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 localSheetId="1">'Results SOURCE'!$E$24</definedName>
    <definedName name="TDVabl7">'Results LSC'!$E$24</definedName>
    <definedName name="TDVabm15" localSheetId="1">'Results SOURCE'!#REF!</definedName>
    <definedName name="TDVabm15">'Results LSC'!#REF!</definedName>
    <definedName name="TDVabm16" localSheetId="1">'Results SOURCE'!#REF!</definedName>
    <definedName name="TDVabm16">'Results LSC'!#REF!</definedName>
    <definedName name="TDVabm6" localSheetId="1">'Results SOURCE'!#REF!</definedName>
    <definedName name="TDVabm6">'Results LSC'!#REF!</definedName>
    <definedName name="TDVrbl7" localSheetId="1">'Results SOURCE'!$D$24</definedName>
    <definedName name="TDVrbl7">'Results LSC'!$D$24</definedName>
    <definedName name="TDVrbm15" localSheetId="1">'Results SOURCE'!#REF!</definedName>
    <definedName name="TDVrbm15">'Results LSC'!#REF!</definedName>
    <definedName name="TDVrbm16" localSheetId="1">'Results SOURCE'!#REF!</definedName>
    <definedName name="TDVrbm16">'Results LSC'!#REF!</definedName>
    <definedName name="TDVrbm6" localSheetId="1">'Results SOURCE'!#REF!</definedName>
    <definedName name="TDVrbm6">'Results LSC'!#REF!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5" i="4" s="1"/>
  <c r="B6" i="4" s="1"/>
  <c r="B7" i="4" s="1"/>
  <c r="B8" i="4" s="1"/>
  <c r="B9" i="4" s="1"/>
  <c r="B10" i="4" s="1"/>
  <c r="B11" i="4" s="1"/>
  <c r="A4" i="4"/>
  <c r="D5" i="4"/>
  <c r="AH9" i="4" s="1"/>
  <c r="AD5" i="4"/>
  <c r="AF5" i="4"/>
  <c r="AP5" i="4"/>
  <c r="H5" i="4" s="1"/>
  <c r="D6" i="4"/>
  <c r="AD6" i="4"/>
  <c r="AF6" i="4"/>
  <c r="AI6" i="4"/>
  <c r="AK6" i="4"/>
  <c r="AP6" i="4"/>
  <c r="F6" i="4" s="1"/>
  <c r="F6" i="7" s="1"/>
  <c r="D7" i="4"/>
  <c r="L7" i="4"/>
  <c r="T7" i="4"/>
  <c r="V7" i="4"/>
  <c r="X7" i="4"/>
  <c r="Z7" i="4"/>
  <c r="AB7" i="4"/>
  <c r="AD7" i="4"/>
  <c r="AF7" i="4"/>
  <c r="AH7" i="4"/>
  <c r="AI7" i="4"/>
  <c r="AK7" i="4"/>
  <c r="AP7" i="4"/>
  <c r="F7" i="4" s="1"/>
  <c r="F7" i="7" s="1"/>
  <c r="H7" i="4"/>
  <c r="H7" i="7" s="1"/>
  <c r="D8" i="4"/>
  <c r="AH8" i="4"/>
  <c r="L8" i="4"/>
  <c r="N8" i="4"/>
  <c r="T8" i="4"/>
  <c r="Z8" i="4"/>
  <c r="AB8" i="4"/>
  <c r="AD8" i="4"/>
  <c r="AF8" i="4"/>
  <c r="AI8" i="4"/>
  <c r="AK8" i="4"/>
  <c r="AP8" i="4"/>
  <c r="F8" i="4"/>
  <c r="D9" i="4"/>
  <c r="F9" i="4"/>
  <c r="L9" i="4"/>
  <c r="R9" i="4"/>
  <c r="T9" i="4"/>
  <c r="V9" i="4"/>
  <c r="X9" i="4"/>
  <c r="Z9" i="4"/>
  <c r="AD9" i="4"/>
  <c r="AF9" i="4"/>
  <c r="AI9" i="4"/>
  <c r="AK9" i="4"/>
  <c r="AP9" i="4"/>
  <c r="AB9" i="4"/>
  <c r="D10" i="4"/>
  <c r="AM11" i="4"/>
  <c r="H10" i="4"/>
  <c r="H10" i="7" s="1"/>
  <c r="AD10" i="4"/>
  <c r="AF10" i="4"/>
  <c r="AP10" i="4"/>
  <c r="B12" i="4"/>
  <c r="B13" i="4"/>
  <c r="B14" i="4" s="1"/>
  <c r="B15" i="4" s="1"/>
  <c r="B16" i="4" s="1"/>
  <c r="B17" i="4" s="1"/>
  <c r="D11" i="4"/>
  <c r="AH11" i="4" s="1"/>
  <c r="AB11" i="4"/>
  <c r="AD11" i="4"/>
  <c r="AF11" i="4"/>
  <c r="AI11" i="4"/>
  <c r="AK11" i="4"/>
  <c r="AP11" i="4"/>
  <c r="D12" i="4"/>
  <c r="AD12" i="4"/>
  <c r="AF12" i="4"/>
  <c r="AH12" i="4"/>
  <c r="AI12" i="4"/>
  <c r="AK12" i="4"/>
  <c r="AP12" i="4"/>
  <c r="D13" i="4"/>
  <c r="H13" i="4"/>
  <c r="H13" i="7" s="1"/>
  <c r="L13" i="4"/>
  <c r="P13" i="4"/>
  <c r="X13" i="4"/>
  <c r="Z13" i="4"/>
  <c r="AB13" i="4"/>
  <c r="AD13" i="4"/>
  <c r="AF13" i="4"/>
  <c r="AL13" i="4"/>
  <c r="AP13" i="4"/>
  <c r="V13" i="4" s="1"/>
  <c r="D14" i="4"/>
  <c r="AD14" i="4"/>
  <c r="AF14" i="4"/>
  <c r="AI14" i="4"/>
  <c r="AK14" i="4"/>
  <c r="AP14" i="4"/>
  <c r="D15" i="4"/>
  <c r="H15" i="4"/>
  <c r="L15" i="4"/>
  <c r="N15" i="4"/>
  <c r="P15" i="4"/>
  <c r="R15" i="4"/>
  <c r="T15" i="4"/>
  <c r="V15" i="4"/>
  <c r="X15" i="4"/>
  <c r="AD15" i="4"/>
  <c r="AF15" i="4"/>
  <c r="AI15" i="4"/>
  <c r="AK15" i="4"/>
  <c r="AP15" i="4"/>
  <c r="B18" i="4"/>
  <c r="B19" i="4" s="1"/>
  <c r="B20" i="4"/>
  <c r="B21" i="4" s="1"/>
  <c r="B22" i="4" s="1"/>
  <c r="B23" i="4" s="1"/>
  <c r="B24" i="4" s="1"/>
  <c r="B25" i="4" s="1"/>
  <c r="B26" i="4" s="1"/>
  <c r="B27" i="4" s="1"/>
  <c r="B28" i="4" s="1"/>
  <c r="B29" i="4" s="1"/>
  <c r="D16" i="4"/>
  <c r="H16" i="4"/>
  <c r="H16" i="7" s="1"/>
  <c r="L16" i="4"/>
  <c r="N16" i="4"/>
  <c r="P16" i="4"/>
  <c r="AB16" i="4"/>
  <c r="AD16" i="4"/>
  <c r="AF16" i="4"/>
  <c r="AP16" i="4"/>
  <c r="F16" i="4" s="1"/>
  <c r="F16" i="7" s="1"/>
  <c r="D17" i="4"/>
  <c r="F17" i="4"/>
  <c r="H17" i="4"/>
  <c r="N17" i="4"/>
  <c r="P17" i="4"/>
  <c r="R17" i="4"/>
  <c r="T17" i="4"/>
  <c r="V17" i="4"/>
  <c r="AB17" i="4"/>
  <c r="AD17" i="4"/>
  <c r="AF17" i="4"/>
  <c r="AI17" i="4"/>
  <c r="AK17" i="4"/>
  <c r="AP17" i="4"/>
  <c r="L17" i="4"/>
  <c r="D18" i="4"/>
  <c r="L18" i="4"/>
  <c r="T18" i="4"/>
  <c r="Z18" i="4"/>
  <c r="AB18" i="4"/>
  <c r="AD18" i="4"/>
  <c r="AF18" i="4"/>
  <c r="AI18" i="4"/>
  <c r="AK18" i="4"/>
  <c r="AP18" i="4"/>
  <c r="F18" i="4" s="1"/>
  <c r="D19" i="4"/>
  <c r="F19" i="4"/>
  <c r="L19" i="4"/>
  <c r="R19" i="4"/>
  <c r="T19" i="4"/>
  <c r="V19" i="4"/>
  <c r="X19" i="4"/>
  <c r="Z19" i="4"/>
  <c r="AB19" i="4"/>
  <c r="AD19" i="4"/>
  <c r="AF19" i="4"/>
  <c r="AI19" i="4"/>
  <c r="AK19" i="4"/>
  <c r="AP19" i="4"/>
  <c r="H19" i="4"/>
  <c r="D20" i="4"/>
  <c r="L20" i="4"/>
  <c r="P20" i="4"/>
  <c r="R20" i="4"/>
  <c r="AD20" i="4"/>
  <c r="AF20" i="4"/>
  <c r="AH20" i="4"/>
  <c r="AI20" i="4"/>
  <c r="AL20" i="4" s="1"/>
  <c r="AK20" i="4"/>
  <c r="AM20" i="4"/>
  <c r="AP20" i="4"/>
  <c r="H20" i="4" s="1"/>
  <c r="H20" i="7" s="1"/>
  <c r="D21" i="4"/>
  <c r="AH22" i="4"/>
  <c r="H21" i="4"/>
  <c r="R21" i="4"/>
  <c r="T21" i="4"/>
  <c r="X21" i="4"/>
  <c r="Z21" i="4"/>
  <c r="AB21" i="4"/>
  <c r="AD21" i="4"/>
  <c r="AF21" i="4"/>
  <c r="AP21" i="4"/>
  <c r="P21" i="4" s="1"/>
  <c r="D22" i="4"/>
  <c r="L22" i="4"/>
  <c r="AB22" i="4"/>
  <c r="AD22" i="4"/>
  <c r="AF22" i="4"/>
  <c r="AI22" i="4"/>
  <c r="AK22" i="4"/>
  <c r="AP22" i="4"/>
  <c r="Z22" i="4" s="1"/>
  <c r="H22" i="4"/>
  <c r="H22" i="7" s="1"/>
  <c r="D23" i="4"/>
  <c r="N23" i="4"/>
  <c r="AB23" i="4"/>
  <c r="AD23" i="4"/>
  <c r="AF23" i="4"/>
  <c r="AH23" i="4"/>
  <c r="AI23" i="4"/>
  <c r="AK23" i="4"/>
  <c r="AP23" i="4"/>
  <c r="Z23" i="4" s="1"/>
  <c r="D24" i="4"/>
  <c r="AH24" i="4" s="1"/>
  <c r="AL24" i="4" s="1"/>
  <c r="AD24" i="4"/>
  <c r="AF24" i="4"/>
  <c r="AI24" i="4"/>
  <c r="AK24" i="4"/>
  <c r="AP24" i="4"/>
  <c r="D25" i="4"/>
  <c r="AD25" i="4"/>
  <c r="AF25" i="4"/>
  <c r="AI25" i="4"/>
  <c r="AK25" i="4"/>
  <c r="AP25" i="4"/>
  <c r="Z25" i="4" s="1"/>
  <c r="D26" i="4"/>
  <c r="T26" i="4"/>
  <c r="AD26" i="4"/>
  <c r="AF26" i="4"/>
  <c r="AP26" i="4"/>
  <c r="D27" i="4"/>
  <c r="AD27" i="4"/>
  <c r="AF27" i="4"/>
  <c r="AI27" i="4"/>
  <c r="AK27" i="4"/>
  <c r="AP27" i="4"/>
  <c r="F27" i="4" s="1"/>
  <c r="F27" i="7" s="1"/>
  <c r="D28" i="4"/>
  <c r="H28" i="4"/>
  <c r="H28" i="7" s="1"/>
  <c r="P28" i="4"/>
  <c r="Z28" i="4"/>
  <c r="AB28" i="4"/>
  <c r="AD28" i="4"/>
  <c r="AF28" i="4"/>
  <c r="AI28" i="4"/>
  <c r="AK28" i="4"/>
  <c r="AP28" i="4"/>
  <c r="V28" i="4" s="1"/>
  <c r="D29" i="4"/>
  <c r="F29" i="4"/>
  <c r="F29" i="7" s="1"/>
  <c r="H29" i="4"/>
  <c r="H29" i="7" s="1"/>
  <c r="N29" i="4"/>
  <c r="R29" i="4"/>
  <c r="T29" i="4"/>
  <c r="V29" i="4"/>
  <c r="X29" i="4"/>
  <c r="Z29" i="4"/>
  <c r="AB29" i="4"/>
  <c r="AD29" i="4"/>
  <c r="AF29" i="4"/>
  <c r="AI29" i="4"/>
  <c r="AK29" i="4"/>
  <c r="AP29" i="4"/>
  <c r="L29" i="4" s="1"/>
  <c r="P29" i="4"/>
  <c r="D30" i="4"/>
  <c r="F30" i="4"/>
  <c r="F30" i="7" s="1"/>
  <c r="N30" i="4"/>
  <c r="P30" i="4"/>
  <c r="R30" i="4"/>
  <c r="V30" i="4"/>
  <c r="AD30" i="4"/>
  <c r="AF30" i="4"/>
  <c r="AI30" i="4"/>
  <c r="AK30" i="4"/>
  <c r="AP30" i="4"/>
  <c r="L30" i="4" s="1"/>
  <c r="H30" i="4"/>
  <c r="D31" i="4"/>
  <c r="F31" i="4"/>
  <c r="F31" i="7" s="1"/>
  <c r="N31" i="4"/>
  <c r="P31" i="4"/>
  <c r="AD31" i="4"/>
  <c r="AF31" i="4"/>
  <c r="AP31" i="4"/>
  <c r="D32" i="4"/>
  <c r="AD32" i="4"/>
  <c r="AF32" i="4"/>
  <c r="AI32" i="4"/>
  <c r="AK32" i="4"/>
  <c r="AP32" i="4"/>
  <c r="D33" i="4"/>
  <c r="V33" i="4"/>
  <c r="AB33" i="4"/>
  <c r="AD33" i="4"/>
  <c r="AF33" i="4"/>
  <c r="AI33" i="4"/>
  <c r="AK33" i="4"/>
  <c r="AP33" i="4"/>
  <c r="H33" i="4" s="1"/>
  <c r="H33" i="7" s="1"/>
  <c r="D34" i="4"/>
  <c r="N34" i="4"/>
  <c r="AD34" i="4"/>
  <c r="AF34" i="4"/>
  <c r="AI34" i="4"/>
  <c r="AK34" i="4"/>
  <c r="AP34" i="4"/>
  <c r="D35" i="4"/>
  <c r="N35" i="4"/>
  <c r="V35" i="4"/>
  <c r="X35" i="4"/>
  <c r="AB35" i="4"/>
  <c r="AD35" i="4"/>
  <c r="AF35" i="4"/>
  <c r="AI35" i="4"/>
  <c r="AK35" i="4"/>
  <c r="AP35" i="4"/>
  <c r="T35" i="4" s="1"/>
  <c r="D36" i="4"/>
  <c r="P36" i="4"/>
  <c r="T36" i="4"/>
  <c r="V36" i="4"/>
  <c r="X36" i="4"/>
  <c r="AB36" i="4"/>
  <c r="AD36" i="4"/>
  <c r="AF36" i="4"/>
  <c r="AP36" i="4"/>
  <c r="L36" i="4" s="1"/>
  <c r="D37" i="4"/>
  <c r="P37" i="4"/>
  <c r="R37" i="4"/>
  <c r="T37" i="4"/>
  <c r="X37" i="4"/>
  <c r="AD37" i="4"/>
  <c r="AF37" i="4"/>
  <c r="AI37" i="4"/>
  <c r="AK37" i="4"/>
  <c r="AP37" i="4"/>
  <c r="L37" i="4" s="1"/>
  <c r="H37" i="4"/>
  <c r="H37" i="7" s="1"/>
  <c r="D38" i="4"/>
  <c r="F38" i="4"/>
  <c r="F38" i="7"/>
  <c r="H38" i="4"/>
  <c r="H38" i="7" s="1"/>
  <c r="L38" i="4"/>
  <c r="AD38" i="4"/>
  <c r="AF38" i="4"/>
  <c r="AI38" i="4"/>
  <c r="AK38" i="4"/>
  <c r="AP38" i="4"/>
  <c r="T38" i="4" s="1"/>
  <c r="D39" i="4"/>
  <c r="H39" i="4"/>
  <c r="H39" i="7"/>
  <c r="R39" i="4"/>
  <c r="AD39" i="4"/>
  <c r="AF39" i="4"/>
  <c r="AP39" i="4"/>
  <c r="F39" i="4" s="1"/>
  <c r="F39" i="7" s="1"/>
  <c r="D40" i="4"/>
  <c r="Z40" i="4"/>
  <c r="AB40" i="4"/>
  <c r="AD40" i="4"/>
  <c r="AF40" i="4"/>
  <c r="AI40" i="4"/>
  <c r="AK40" i="4"/>
  <c r="AP40" i="4"/>
  <c r="N40" i="4" s="1"/>
  <c r="F40" i="4"/>
  <c r="F40" i="7" s="1"/>
  <c r="D41" i="4"/>
  <c r="AD41" i="4"/>
  <c r="AF41" i="4"/>
  <c r="AI41" i="4"/>
  <c r="AK41" i="4"/>
  <c r="AP41" i="4"/>
  <c r="X41" i="4" s="1"/>
  <c r="D42" i="4"/>
  <c r="AD42" i="4"/>
  <c r="AF42" i="4"/>
  <c r="AI42" i="4"/>
  <c r="AK42" i="4"/>
  <c r="AP42" i="4"/>
  <c r="D43" i="4"/>
  <c r="AD43" i="4"/>
  <c r="AF43" i="4"/>
  <c r="AP43" i="4"/>
  <c r="D44" i="4"/>
  <c r="H44" i="4"/>
  <c r="H44" i="7" s="1"/>
  <c r="AD44" i="4"/>
  <c r="AF44" i="4"/>
  <c r="AI44" i="4"/>
  <c r="AK44" i="4"/>
  <c r="AP44" i="4"/>
  <c r="D45" i="4"/>
  <c r="AD45" i="4"/>
  <c r="AF45" i="4"/>
  <c r="AI45" i="4"/>
  <c r="AK45" i="4"/>
  <c r="AP45" i="4"/>
  <c r="D46" i="4"/>
  <c r="F46" i="4"/>
  <c r="F46" i="7" s="1"/>
  <c r="L46" i="4"/>
  <c r="N46" i="4"/>
  <c r="R46" i="4"/>
  <c r="T46" i="4"/>
  <c r="V46" i="4"/>
  <c r="X46" i="4"/>
  <c r="Z46" i="4"/>
  <c r="AB46" i="4"/>
  <c r="AD46" i="4"/>
  <c r="AF46" i="4"/>
  <c r="AI46" i="4"/>
  <c r="AK46" i="4"/>
  <c r="AP46" i="4"/>
  <c r="H46" i="4" s="1"/>
  <c r="H46" i="7" s="1"/>
  <c r="D47" i="4"/>
  <c r="AH52" i="4" s="1"/>
  <c r="AL52" i="4" s="1"/>
  <c r="L47" i="4"/>
  <c r="J47" i="4" s="1"/>
  <c r="N47" i="4"/>
  <c r="P47" i="4"/>
  <c r="R47" i="4"/>
  <c r="T47" i="4"/>
  <c r="V47" i="4"/>
  <c r="X47" i="4"/>
  <c r="Z47" i="4"/>
  <c r="AB47" i="4"/>
  <c r="AD47" i="4"/>
  <c r="AF47" i="4"/>
  <c r="AP47" i="4"/>
  <c r="F47" i="4" s="1"/>
  <c r="F47" i="7" s="1"/>
  <c r="D48" i="4"/>
  <c r="AD48" i="4"/>
  <c r="AF48" i="4"/>
  <c r="AI48" i="4"/>
  <c r="AK48" i="4"/>
  <c r="AP48" i="4"/>
  <c r="N48" i="4"/>
  <c r="D49" i="4"/>
  <c r="AD49" i="4"/>
  <c r="AF49" i="4"/>
  <c r="AI49" i="4"/>
  <c r="AK49" i="4"/>
  <c r="AP49" i="4"/>
  <c r="D50" i="4"/>
  <c r="F50" i="4"/>
  <c r="F50" i="7" s="1"/>
  <c r="L50" i="4"/>
  <c r="V50" i="4"/>
  <c r="AB50" i="4"/>
  <c r="AD50" i="4"/>
  <c r="AF50" i="4"/>
  <c r="AH50" i="4"/>
  <c r="AI50" i="4"/>
  <c r="AK50" i="4"/>
  <c r="AP50" i="4"/>
  <c r="H50" i="4" s="1"/>
  <c r="H50" i="7" s="1"/>
  <c r="D51" i="4"/>
  <c r="F51" i="4"/>
  <c r="N51" i="4"/>
  <c r="Z51" i="4"/>
  <c r="AB51" i="4"/>
  <c r="AD51" i="4"/>
  <c r="AF51" i="4"/>
  <c r="AI51" i="4"/>
  <c r="AK51" i="4"/>
  <c r="AP51" i="4"/>
  <c r="X51" i="4" s="1"/>
  <c r="D52" i="4"/>
  <c r="F52" i="4"/>
  <c r="N52" i="4"/>
  <c r="P52" i="4"/>
  <c r="T52" i="4"/>
  <c r="V52" i="4"/>
  <c r="X52" i="4"/>
  <c r="Z52" i="4"/>
  <c r="AB52" i="4"/>
  <c r="AD52" i="4"/>
  <c r="AF52" i="4"/>
  <c r="AI52" i="4"/>
  <c r="AK52" i="4"/>
  <c r="AP52" i="4"/>
  <c r="L52" i="4" s="1"/>
  <c r="H52" i="4"/>
  <c r="D53" i="4"/>
  <c r="L53" i="4"/>
  <c r="N53" i="4"/>
  <c r="P53" i="4"/>
  <c r="R53" i="4"/>
  <c r="T53" i="4"/>
  <c r="V53" i="4"/>
  <c r="J53" i="4" s="1"/>
  <c r="J53" i="7" s="1"/>
  <c r="X53" i="4"/>
  <c r="Z53" i="4"/>
  <c r="AB53" i="4"/>
  <c r="AD53" i="4"/>
  <c r="AF53" i="4"/>
  <c r="AI53" i="4"/>
  <c r="AK53" i="4"/>
  <c r="AP53" i="4"/>
  <c r="H53" i="4" s="1"/>
  <c r="F53" i="4"/>
  <c r="D54" i="4"/>
  <c r="F54" i="4"/>
  <c r="F54" i="7" s="1"/>
  <c r="H54" i="4"/>
  <c r="H54" i="7"/>
  <c r="L54" i="4"/>
  <c r="P54" i="4"/>
  <c r="V54" i="4"/>
  <c r="AD54" i="4"/>
  <c r="AF54" i="4"/>
  <c r="AI54" i="4"/>
  <c r="AK54" i="4"/>
  <c r="AP54" i="4"/>
  <c r="N54" i="4" s="1"/>
  <c r="D55" i="4"/>
  <c r="L55" i="4"/>
  <c r="N55" i="4"/>
  <c r="AB55" i="4"/>
  <c r="AD55" i="4"/>
  <c r="AF55" i="4"/>
  <c r="AP55" i="4"/>
  <c r="D56" i="4"/>
  <c r="N56" i="4"/>
  <c r="P56" i="4"/>
  <c r="R56" i="4"/>
  <c r="T56" i="4"/>
  <c r="V56" i="4"/>
  <c r="AB56" i="4"/>
  <c r="AD56" i="4"/>
  <c r="AF56" i="4"/>
  <c r="AI56" i="4"/>
  <c r="AK56" i="4"/>
  <c r="AP56" i="4"/>
  <c r="L56" i="4" s="1"/>
  <c r="D57" i="4"/>
  <c r="L57" i="4"/>
  <c r="N57" i="4"/>
  <c r="T57" i="4"/>
  <c r="V57" i="4"/>
  <c r="Z57" i="4"/>
  <c r="AB57" i="4"/>
  <c r="AD57" i="4"/>
  <c r="AF57" i="4"/>
  <c r="AI57" i="4"/>
  <c r="AK57" i="4"/>
  <c r="AP57" i="4"/>
  <c r="D58" i="4"/>
  <c r="F58" i="4"/>
  <c r="L58" i="4"/>
  <c r="N58" i="4"/>
  <c r="J58" i="4" s="1"/>
  <c r="J58" i="7" s="1"/>
  <c r="R58" i="4"/>
  <c r="T58" i="4"/>
  <c r="V58" i="4"/>
  <c r="X58" i="4"/>
  <c r="Z58" i="4"/>
  <c r="AB58" i="4"/>
  <c r="AD58" i="4"/>
  <c r="AF58" i="4"/>
  <c r="AI58" i="4"/>
  <c r="AK58" i="4"/>
  <c r="AP58" i="4"/>
  <c r="H58" i="4"/>
  <c r="D59" i="4"/>
  <c r="F59" i="4"/>
  <c r="F59" i="7" s="1"/>
  <c r="N59" i="4"/>
  <c r="P59" i="4"/>
  <c r="R59" i="4"/>
  <c r="AD59" i="4"/>
  <c r="AF59" i="4"/>
  <c r="AI59" i="4"/>
  <c r="AK59" i="4"/>
  <c r="AP59" i="4"/>
  <c r="H59" i="4"/>
  <c r="H59" i="7" s="1"/>
  <c r="D60" i="4"/>
  <c r="N60" i="4"/>
  <c r="AD60" i="4"/>
  <c r="AF60" i="4"/>
  <c r="AI60" i="4"/>
  <c r="AK60" i="4"/>
  <c r="AP60" i="4"/>
  <c r="Z60" i="4" s="1"/>
  <c r="D61" i="4"/>
  <c r="N61" i="4"/>
  <c r="T61" i="4"/>
  <c r="AB61" i="4"/>
  <c r="AD61" i="4"/>
  <c r="AF61" i="4"/>
  <c r="AH61" i="4"/>
  <c r="AI61" i="4"/>
  <c r="AK61" i="4"/>
  <c r="AP61" i="4"/>
  <c r="L61" i="4" s="1"/>
  <c r="D62" i="4"/>
  <c r="V62" i="4"/>
  <c r="AD62" i="4"/>
  <c r="AF62" i="4"/>
  <c r="AH62" i="4"/>
  <c r="AI62" i="4"/>
  <c r="AK62" i="4"/>
  <c r="AP62" i="4"/>
  <c r="N62" i="4" s="1"/>
  <c r="D63" i="4"/>
  <c r="AH64" i="4" s="1"/>
  <c r="L63" i="4"/>
  <c r="N63" i="4"/>
  <c r="R63" i="4"/>
  <c r="T63" i="4"/>
  <c r="V63" i="4"/>
  <c r="X63" i="4"/>
  <c r="AD63" i="4"/>
  <c r="AF63" i="4"/>
  <c r="AP63" i="4"/>
  <c r="F63" i="4" s="1"/>
  <c r="F63" i="7" s="1"/>
  <c r="D64" i="4"/>
  <c r="F64" i="4"/>
  <c r="H64" i="4"/>
  <c r="H64" i="7" s="1"/>
  <c r="L64" i="4"/>
  <c r="R64" i="4"/>
  <c r="T64" i="4"/>
  <c r="X64" i="4"/>
  <c r="Z64" i="4"/>
  <c r="AB64" i="4"/>
  <c r="AD64" i="4"/>
  <c r="AF64" i="4"/>
  <c r="AI64" i="4"/>
  <c r="AL64" i="4" s="1"/>
  <c r="AK64" i="4"/>
  <c r="AP64" i="4"/>
  <c r="D65" i="4"/>
  <c r="V65" i="4"/>
  <c r="AD65" i="4"/>
  <c r="AF65" i="4"/>
  <c r="AP65" i="4"/>
  <c r="D66" i="4"/>
  <c r="F66" i="4"/>
  <c r="F66" i="7" s="1"/>
  <c r="R66" i="4"/>
  <c r="AB66" i="4"/>
  <c r="AD66" i="4"/>
  <c r="AF66" i="4"/>
  <c r="AH66" i="4"/>
  <c r="AI66" i="4"/>
  <c r="AK66" i="4"/>
  <c r="AP66" i="4"/>
  <c r="Z66" i="4" s="1"/>
  <c r="D67" i="4"/>
  <c r="AH68" i="4" s="1"/>
  <c r="X67" i="4"/>
  <c r="AD67" i="4"/>
  <c r="AF67" i="4"/>
  <c r="AP67" i="4"/>
  <c r="D68" i="4"/>
  <c r="F68" i="4"/>
  <c r="F68" i="7"/>
  <c r="H68" i="4"/>
  <c r="H68" i="7"/>
  <c r="AD68" i="4"/>
  <c r="AF68" i="4"/>
  <c r="AI68" i="4"/>
  <c r="AK68" i="4"/>
  <c r="AP68" i="4"/>
  <c r="D69" i="4"/>
  <c r="AD69" i="4"/>
  <c r="AF69" i="4"/>
  <c r="AH69" i="4"/>
  <c r="AI69" i="4"/>
  <c r="AK69" i="4"/>
  <c r="AP69" i="4"/>
  <c r="D70" i="4"/>
  <c r="AH71" i="4" s="1"/>
  <c r="AM71" i="4" s="1"/>
  <c r="H70" i="4"/>
  <c r="N70" i="4"/>
  <c r="P70" i="4"/>
  <c r="R70" i="4"/>
  <c r="T70" i="4"/>
  <c r="V70" i="4"/>
  <c r="X70" i="4"/>
  <c r="Z70" i="4"/>
  <c r="AB70" i="4"/>
  <c r="AD70" i="4"/>
  <c r="AF70" i="4"/>
  <c r="AP70" i="4"/>
  <c r="F70" i="4" s="1"/>
  <c r="F70" i="7" s="1"/>
  <c r="D71" i="4"/>
  <c r="N71" i="4"/>
  <c r="P71" i="4"/>
  <c r="R71" i="4"/>
  <c r="AD71" i="4"/>
  <c r="AF71" i="4"/>
  <c r="AI71" i="4"/>
  <c r="AK71" i="4"/>
  <c r="AP71" i="4"/>
  <c r="D72" i="4"/>
  <c r="H72" i="4"/>
  <c r="R72" i="4"/>
  <c r="AD72" i="4"/>
  <c r="AF72" i="4"/>
  <c r="AI72" i="4"/>
  <c r="AK72" i="4"/>
  <c r="AP72" i="4"/>
  <c r="F72" i="4" s="1"/>
  <c r="F72" i="7" s="1"/>
  <c r="D73" i="4"/>
  <c r="F73" i="4"/>
  <c r="F73" i="7" s="1"/>
  <c r="V73" i="4"/>
  <c r="AB73" i="4"/>
  <c r="AD73" i="4"/>
  <c r="AF73" i="4"/>
  <c r="AP73" i="4"/>
  <c r="X73" i="4" s="1"/>
  <c r="D74" i="4"/>
  <c r="V74" i="4"/>
  <c r="AD74" i="4"/>
  <c r="AF74" i="4"/>
  <c r="AI74" i="4"/>
  <c r="AK74" i="4"/>
  <c r="AP74" i="4"/>
  <c r="D75" i="4"/>
  <c r="AD75" i="4"/>
  <c r="AF75" i="4"/>
  <c r="AH75" i="4"/>
  <c r="AI75" i="4"/>
  <c r="AK75" i="4"/>
  <c r="AP75" i="4"/>
  <c r="D76" i="4"/>
  <c r="AH76" i="4" s="1"/>
  <c r="H76" i="4"/>
  <c r="H76" i="7" s="1"/>
  <c r="N76" i="4"/>
  <c r="AD76" i="4"/>
  <c r="AF76" i="4"/>
  <c r="AI76" i="4"/>
  <c r="AK76" i="4"/>
  <c r="AP76" i="4"/>
  <c r="D77" i="4"/>
  <c r="F77" i="4"/>
  <c r="F77" i="7" s="1"/>
  <c r="L77" i="4"/>
  <c r="N77" i="4"/>
  <c r="R77" i="4"/>
  <c r="T77" i="4"/>
  <c r="V77" i="4"/>
  <c r="X77" i="4"/>
  <c r="Z77" i="4"/>
  <c r="AB77" i="4"/>
  <c r="AD77" i="4"/>
  <c r="AF77" i="4"/>
  <c r="AI77" i="4"/>
  <c r="AK77" i="4"/>
  <c r="AP77" i="4"/>
  <c r="P77" i="4" s="1"/>
  <c r="H77" i="4"/>
  <c r="H77" i="7" s="1"/>
  <c r="D78" i="4"/>
  <c r="L78" i="4"/>
  <c r="P78" i="4"/>
  <c r="R78" i="4"/>
  <c r="T78" i="4"/>
  <c r="AB78" i="4"/>
  <c r="AD78" i="4"/>
  <c r="AF78" i="4"/>
  <c r="AP78" i="4"/>
  <c r="H78" i="4" s="1"/>
  <c r="H78" i="7" s="1"/>
  <c r="D79" i="4"/>
  <c r="R79" i="4"/>
  <c r="V79" i="4"/>
  <c r="X79" i="4"/>
  <c r="Z79" i="4"/>
  <c r="AD79" i="4"/>
  <c r="AF79" i="4"/>
  <c r="AH79" i="4"/>
  <c r="AI79" i="4"/>
  <c r="AM79" i="4" s="1"/>
  <c r="AK79" i="4"/>
  <c r="AP79" i="4"/>
  <c r="H79" i="4" s="1"/>
  <c r="H79" i="7" s="1"/>
  <c r="N79" i="4"/>
  <c r="D80" i="4"/>
  <c r="AD80" i="4"/>
  <c r="AF80" i="4"/>
  <c r="AH80" i="4"/>
  <c r="AI80" i="4"/>
  <c r="AK80" i="4"/>
  <c r="AP80" i="4"/>
  <c r="H80" i="4"/>
  <c r="D81" i="4"/>
  <c r="AH81" i="4" s="1"/>
  <c r="AL81" i="4" s="1"/>
  <c r="R81" i="4"/>
  <c r="AD81" i="4"/>
  <c r="AF81" i="4"/>
  <c r="AI81" i="4"/>
  <c r="AK81" i="4"/>
  <c r="AP81" i="4"/>
  <c r="D82" i="4"/>
  <c r="F82" i="4"/>
  <c r="F82" i="7" s="1"/>
  <c r="N82" i="4"/>
  <c r="P82" i="4"/>
  <c r="R82" i="4"/>
  <c r="T82" i="4"/>
  <c r="X82" i="4"/>
  <c r="Z82" i="4"/>
  <c r="AD82" i="4"/>
  <c r="AF82" i="4"/>
  <c r="AI82" i="4"/>
  <c r="AK82" i="4"/>
  <c r="AP82" i="4"/>
  <c r="L82" i="4" s="1"/>
  <c r="H82" i="4"/>
  <c r="D83" i="4"/>
  <c r="R83" i="4"/>
  <c r="V83" i="4"/>
  <c r="X83" i="4"/>
  <c r="Z83" i="4"/>
  <c r="AD83" i="4"/>
  <c r="AF83" i="4"/>
  <c r="AP83" i="4"/>
  <c r="P83" i="4" s="1"/>
  <c r="D84" i="4"/>
  <c r="AH84" i="4" s="1"/>
  <c r="AD84" i="4"/>
  <c r="AF84" i="4"/>
  <c r="AI84" i="4"/>
  <c r="AK84" i="4"/>
  <c r="AP84" i="4"/>
  <c r="D85" i="4"/>
  <c r="AD85" i="4"/>
  <c r="AF85" i="4"/>
  <c r="AI85" i="4"/>
  <c r="AK85" i="4"/>
  <c r="AP85" i="4"/>
  <c r="D86" i="4"/>
  <c r="F86" i="4"/>
  <c r="F86" i="7" s="1"/>
  <c r="H86" i="4"/>
  <c r="H86" i="7" s="1"/>
  <c r="P86" i="4"/>
  <c r="AD86" i="4"/>
  <c r="AF86" i="4"/>
  <c r="AI86" i="4"/>
  <c r="AK86" i="4"/>
  <c r="AP86" i="4"/>
  <c r="R86" i="4" s="1"/>
  <c r="D87" i="4"/>
  <c r="AH90" i="4" s="1"/>
  <c r="AD87" i="4"/>
  <c r="AF87" i="4"/>
  <c r="AP87" i="4"/>
  <c r="D88" i="4"/>
  <c r="H88" i="4"/>
  <c r="L88" i="4"/>
  <c r="N88" i="4"/>
  <c r="P88" i="4"/>
  <c r="R88" i="4"/>
  <c r="T88" i="4"/>
  <c r="V88" i="4"/>
  <c r="X88" i="4"/>
  <c r="AD88" i="4"/>
  <c r="AF88" i="4"/>
  <c r="AI88" i="4"/>
  <c r="AK88" i="4"/>
  <c r="AP88" i="4"/>
  <c r="F88" i="4" s="1"/>
  <c r="D89" i="4"/>
  <c r="F89" i="4"/>
  <c r="H89" i="4"/>
  <c r="H89" i="7"/>
  <c r="L89" i="4"/>
  <c r="N89" i="4"/>
  <c r="P89" i="4"/>
  <c r="R89" i="4"/>
  <c r="X89" i="4"/>
  <c r="Z89" i="4"/>
  <c r="AD89" i="4"/>
  <c r="AF89" i="4"/>
  <c r="AI89" i="4"/>
  <c r="AK89" i="4"/>
  <c r="AP89" i="4"/>
  <c r="D90" i="4"/>
  <c r="F90" i="4"/>
  <c r="F90" i="7"/>
  <c r="H90" i="4"/>
  <c r="L90" i="4"/>
  <c r="R90" i="4"/>
  <c r="T90" i="4"/>
  <c r="AB90" i="4"/>
  <c r="AD90" i="4"/>
  <c r="AF90" i="4"/>
  <c r="AI90" i="4"/>
  <c r="AK90" i="4"/>
  <c r="AP90" i="4"/>
  <c r="D91" i="4"/>
  <c r="F91" i="4"/>
  <c r="F91" i="7" s="1"/>
  <c r="L91" i="4"/>
  <c r="N91" i="4"/>
  <c r="V91" i="4"/>
  <c r="X91" i="4"/>
  <c r="Z91" i="4"/>
  <c r="AD91" i="4"/>
  <c r="AF91" i="4"/>
  <c r="AP91" i="4"/>
  <c r="D92" i="4"/>
  <c r="AH92" i="4" s="1"/>
  <c r="AD92" i="4"/>
  <c r="AF92" i="4"/>
  <c r="AI92" i="4"/>
  <c r="AK92" i="4"/>
  <c r="AP92" i="4"/>
  <c r="D93" i="4"/>
  <c r="AH94" i="4" s="1"/>
  <c r="R93" i="4"/>
  <c r="AD93" i="4"/>
  <c r="AF93" i="4"/>
  <c r="AP93" i="4"/>
  <c r="D94" i="4"/>
  <c r="AD94" i="4"/>
  <c r="AF94" i="4"/>
  <c r="AI94" i="4"/>
  <c r="AK94" i="4"/>
  <c r="AP94" i="4"/>
  <c r="D95" i="4"/>
  <c r="AH96" i="4"/>
  <c r="AM96" i="4"/>
  <c r="T95" i="4"/>
  <c r="AD95" i="4"/>
  <c r="AF95" i="4"/>
  <c r="AP95" i="4"/>
  <c r="D96" i="4"/>
  <c r="AD96" i="4"/>
  <c r="AF96" i="4"/>
  <c r="AI96" i="4"/>
  <c r="AK96" i="4"/>
  <c r="AL96" i="4"/>
  <c r="AP96" i="4"/>
  <c r="D97" i="4"/>
  <c r="AH98" i="4"/>
  <c r="AD97" i="4"/>
  <c r="AF97" i="4"/>
  <c r="AP97" i="4"/>
  <c r="AB97" i="4" s="1"/>
  <c r="D98" i="4"/>
  <c r="H98" i="4"/>
  <c r="H98" i="7" s="1"/>
  <c r="V98" i="4"/>
  <c r="AD98" i="4"/>
  <c r="AF98" i="4"/>
  <c r="AI98" i="4"/>
  <c r="AK98" i="4"/>
  <c r="AP98" i="4"/>
  <c r="D99" i="4"/>
  <c r="F99" i="4"/>
  <c r="F99" i="7" s="1"/>
  <c r="H99" i="4"/>
  <c r="H99" i="7" s="1"/>
  <c r="L99" i="4"/>
  <c r="P99" i="4"/>
  <c r="AD99" i="4"/>
  <c r="AF99" i="4"/>
  <c r="AP99" i="4"/>
  <c r="V99" i="4" s="1"/>
  <c r="D100" i="4"/>
  <c r="H100" i="4"/>
  <c r="H100" i="7"/>
  <c r="L100" i="4"/>
  <c r="N100" i="4"/>
  <c r="R100" i="4"/>
  <c r="T100" i="4"/>
  <c r="V100" i="4"/>
  <c r="X100" i="4"/>
  <c r="AD100" i="4"/>
  <c r="AF100" i="4"/>
  <c r="AI100" i="4"/>
  <c r="AK100" i="4"/>
  <c r="AP100" i="4"/>
  <c r="F100" i="4" s="1"/>
  <c r="F100" i="7" s="1"/>
  <c r="D101" i="4"/>
  <c r="F101" i="4"/>
  <c r="F101" i="7"/>
  <c r="H101" i="4"/>
  <c r="H101" i="7"/>
  <c r="L101" i="4"/>
  <c r="N101" i="4"/>
  <c r="P101" i="4"/>
  <c r="V101" i="4"/>
  <c r="J101" i="4" s="1"/>
  <c r="J101" i="7" s="1"/>
  <c r="AB101" i="4"/>
  <c r="AD101" i="4"/>
  <c r="AF101" i="4"/>
  <c r="AI101" i="4"/>
  <c r="AK101" i="4"/>
  <c r="AP101" i="4"/>
  <c r="D102" i="4"/>
  <c r="V102" i="4"/>
  <c r="X102" i="4"/>
  <c r="Z102" i="4"/>
  <c r="AD102" i="4"/>
  <c r="AF102" i="4"/>
  <c r="AI102" i="4"/>
  <c r="AK102" i="4"/>
  <c r="AP102" i="4"/>
  <c r="D103" i="4"/>
  <c r="F103" i="4"/>
  <c r="F103" i="7" s="1"/>
  <c r="X103" i="4"/>
  <c r="Z103" i="4"/>
  <c r="AD103" i="4"/>
  <c r="AF103" i="4"/>
  <c r="AI103" i="4"/>
  <c r="AK103" i="4"/>
  <c r="AP103" i="4"/>
  <c r="P103" i="4" s="1"/>
  <c r="D104" i="4"/>
  <c r="F104" i="4"/>
  <c r="F104" i="7" s="1"/>
  <c r="H104" i="4"/>
  <c r="H104" i="7" s="1"/>
  <c r="P104" i="4"/>
  <c r="R104" i="4"/>
  <c r="T104" i="4"/>
  <c r="V104" i="4"/>
  <c r="X104" i="4"/>
  <c r="Z104" i="4"/>
  <c r="AB104" i="4"/>
  <c r="AD104" i="4"/>
  <c r="AF104" i="4"/>
  <c r="AP104" i="4"/>
  <c r="L104" i="4" s="1"/>
  <c r="D105" i="4"/>
  <c r="N105" i="4"/>
  <c r="P105" i="4"/>
  <c r="R105" i="4"/>
  <c r="T105" i="4"/>
  <c r="V105" i="4"/>
  <c r="X105" i="4"/>
  <c r="Z105" i="4"/>
  <c r="AB105" i="4"/>
  <c r="AD105" i="4"/>
  <c r="AF105" i="4"/>
  <c r="AI105" i="4"/>
  <c r="AK105" i="4"/>
  <c r="AP105" i="4"/>
  <c r="F105" i="4" s="1"/>
  <c r="F105" i="7" s="1"/>
  <c r="D106" i="4"/>
  <c r="F106" i="4"/>
  <c r="H106" i="4"/>
  <c r="H106" i="7" s="1"/>
  <c r="L106" i="4"/>
  <c r="N106" i="4"/>
  <c r="P106" i="4"/>
  <c r="R106" i="4"/>
  <c r="V106" i="4"/>
  <c r="Z106" i="4"/>
  <c r="AB106" i="4"/>
  <c r="AD106" i="4"/>
  <c r="AF106" i="4"/>
  <c r="AI106" i="4"/>
  <c r="AK106" i="4"/>
  <c r="AP106" i="4"/>
  <c r="T106" i="4"/>
  <c r="D107" i="4"/>
  <c r="H107" i="4"/>
  <c r="H107" i="7"/>
  <c r="L107" i="4"/>
  <c r="P107" i="4"/>
  <c r="AD107" i="4"/>
  <c r="AF107" i="4"/>
  <c r="AI107" i="4"/>
  <c r="AK107" i="4"/>
  <c r="AP107" i="4"/>
  <c r="F107" i="4" s="1"/>
  <c r="F107" i="7" s="1"/>
  <c r="R107" i="4"/>
  <c r="D108" i="4"/>
  <c r="AD108" i="4"/>
  <c r="AF108" i="4"/>
  <c r="AI108" i="4"/>
  <c r="AL108" i="4" s="1"/>
  <c r="AK108" i="4"/>
  <c r="AP108" i="4"/>
  <c r="D109" i="4"/>
  <c r="L109" i="4"/>
  <c r="N109" i="4"/>
  <c r="R109" i="4"/>
  <c r="T109" i="4"/>
  <c r="V109" i="4"/>
  <c r="Z109" i="4"/>
  <c r="AB109" i="4"/>
  <c r="AD109" i="4"/>
  <c r="AF109" i="4"/>
  <c r="AP109" i="4"/>
  <c r="F109" i="4" s="1"/>
  <c r="F109" i="7" s="1"/>
  <c r="D110" i="4"/>
  <c r="F110" i="4"/>
  <c r="H110" i="4"/>
  <c r="L110" i="4"/>
  <c r="R110" i="4"/>
  <c r="T110" i="4"/>
  <c r="X110" i="4"/>
  <c r="Z110" i="4"/>
  <c r="AB110" i="4"/>
  <c r="AD110" i="4"/>
  <c r="AF110" i="4"/>
  <c r="AI110" i="4"/>
  <c r="AK110" i="4"/>
  <c r="AP110" i="4"/>
  <c r="D111" i="4"/>
  <c r="L111" i="4"/>
  <c r="N111" i="4"/>
  <c r="P111" i="4"/>
  <c r="R111" i="4"/>
  <c r="V111" i="4"/>
  <c r="AB111" i="4"/>
  <c r="AD111" i="4"/>
  <c r="AF111" i="4"/>
  <c r="AI111" i="4"/>
  <c r="AK111" i="4"/>
  <c r="AP111" i="4"/>
  <c r="F111" i="4" s="1"/>
  <c r="H111" i="4"/>
  <c r="H111" i="7"/>
  <c r="D112" i="4"/>
  <c r="H112" i="4"/>
  <c r="H112" i="7" s="1"/>
  <c r="N112" i="4"/>
  <c r="V112" i="4"/>
  <c r="X112" i="4"/>
  <c r="AD112" i="4"/>
  <c r="AF112" i="4"/>
  <c r="AI112" i="4"/>
  <c r="AK112" i="4"/>
  <c r="AP112" i="4"/>
  <c r="T112" i="4" s="1"/>
  <c r="D113" i="4"/>
  <c r="R113" i="4"/>
  <c r="T113" i="4"/>
  <c r="AB113" i="4"/>
  <c r="AD113" i="4"/>
  <c r="AF113" i="4"/>
  <c r="AI113" i="4"/>
  <c r="AK113" i="4"/>
  <c r="AP113" i="4"/>
  <c r="H113" i="4" s="1"/>
  <c r="H113" i="7" s="1"/>
  <c r="D114" i="4"/>
  <c r="AD114" i="4"/>
  <c r="AF114" i="4"/>
  <c r="AP114" i="4"/>
  <c r="F114" i="4" s="1"/>
  <c r="F114" i="7" s="1"/>
  <c r="D115" i="4"/>
  <c r="F115" i="4"/>
  <c r="F115" i="7" s="1"/>
  <c r="H115" i="4"/>
  <c r="H115" i="7" s="1"/>
  <c r="T115" i="4"/>
  <c r="AD115" i="4"/>
  <c r="AF115" i="4"/>
  <c r="AH115" i="4"/>
  <c r="AI115" i="4"/>
  <c r="AK115" i="4"/>
  <c r="AP115" i="4"/>
  <c r="N115" i="4" s="1"/>
  <c r="D116" i="4"/>
  <c r="AH116" i="4"/>
  <c r="AD116" i="4"/>
  <c r="AF116" i="4"/>
  <c r="AI116" i="4"/>
  <c r="AM116" i="4" s="1"/>
  <c r="AK116" i="4"/>
  <c r="AP116" i="4"/>
  <c r="F116" i="4"/>
  <c r="F116" i="7" s="1"/>
  <c r="D117" i="4"/>
  <c r="F117" i="4"/>
  <c r="F117" i="7"/>
  <c r="H117" i="4"/>
  <c r="H117" i="7" s="1"/>
  <c r="P117" i="4"/>
  <c r="R117" i="4"/>
  <c r="AD117" i="4"/>
  <c r="AF117" i="4"/>
  <c r="AI117" i="4"/>
  <c r="AK117" i="4"/>
  <c r="AP117" i="4"/>
  <c r="D118" i="4"/>
  <c r="AD118" i="4"/>
  <c r="AF118" i="4"/>
  <c r="AP118" i="4"/>
  <c r="D119" i="4"/>
  <c r="Z119" i="4"/>
  <c r="AD119" i="4"/>
  <c r="AF119" i="4"/>
  <c r="AI119" i="4"/>
  <c r="AK119" i="4"/>
  <c r="AP119" i="4"/>
  <c r="D120" i="4"/>
  <c r="F120" i="4"/>
  <c r="H120" i="4"/>
  <c r="H120" i="7"/>
  <c r="L120" i="4"/>
  <c r="N120" i="4"/>
  <c r="P120" i="4"/>
  <c r="R120" i="4"/>
  <c r="AD120" i="4"/>
  <c r="AF120" i="4"/>
  <c r="AI120" i="4"/>
  <c r="AK120" i="4"/>
  <c r="AP120" i="4"/>
  <c r="D121" i="4"/>
  <c r="AD121" i="4"/>
  <c r="AF121" i="4"/>
  <c r="AI121" i="4"/>
  <c r="AK121" i="4"/>
  <c r="AP121" i="4"/>
  <c r="D122" i="4"/>
  <c r="R122" i="4"/>
  <c r="T122" i="4"/>
  <c r="V122" i="4"/>
  <c r="X122" i="4"/>
  <c r="AD122" i="4"/>
  <c r="AF122" i="4"/>
  <c r="AP122" i="4"/>
  <c r="P122" i="4" s="1"/>
  <c r="Z122" i="4"/>
  <c r="D123" i="4"/>
  <c r="T123" i="4"/>
  <c r="AD123" i="4"/>
  <c r="AF123" i="4"/>
  <c r="AI123" i="4"/>
  <c r="AK123" i="4"/>
  <c r="AP123" i="4"/>
  <c r="D124" i="4"/>
  <c r="F124" i="4"/>
  <c r="F124" i="7" s="1"/>
  <c r="AD124" i="4"/>
  <c r="AF124" i="4"/>
  <c r="AI124" i="4"/>
  <c r="AK124" i="4"/>
  <c r="AP124" i="4"/>
  <c r="N124" i="4" s="1"/>
  <c r="D125" i="4"/>
  <c r="F125" i="4"/>
  <c r="F125" i="7" s="1"/>
  <c r="AD125" i="4"/>
  <c r="AF125" i="4"/>
  <c r="AI125" i="4"/>
  <c r="AK125" i="4"/>
  <c r="AP125" i="4"/>
  <c r="AB125" i="4" s="1"/>
  <c r="A4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D5" i="7"/>
  <c r="G5" i="7"/>
  <c r="H5" i="7"/>
  <c r="I5" i="7"/>
  <c r="K5" i="7"/>
  <c r="O6" i="7" s="1"/>
  <c r="S5" i="7"/>
  <c r="D6" i="7"/>
  <c r="G6" i="7"/>
  <c r="I6" i="7"/>
  <c r="K6" i="7"/>
  <c r="M6" i="7"/>
  <c r="S6" i="7"/>
  <c r="D7" i="7"/>
  <c r="G7" i="7"/>
  <c r="I7" i="7"/>
  <c r="K7" i="7"/>
  <c r="O7" i="7" s="1"/>
  <c r="M7" i="7"/>
  <c r="S7" i="7"/>
  <c r="D8" i="7"/>
  <c r="F8" i="7"/>
  <c r="G8" i="7"/>
  <c r="I8" i="7"/>
  <c r="K8" i="7"/>
  <c r="M8" i="7"/>
  <c r="O8" i="7"/>
  <c r="S8" i="7"/>
  <c r="D9" i="7"/>
  <c r="L9" i="7" s="1"/>
  <c r="F9" i="7"/>
  <c r="G9" i="7"/>
  <c r="I9" i="7"/>
  <c r="K9" i="7"/>
  <c r="M9" i="7"/>
  <c r="S9" i="7"/>
  <c r="D10" i="7"/>
  <c r="G10" i="7"/>
  <c r="I10" i="7"/>
  <c r="K10" i="7"/>
  <c r="S10" i="7"/>
  <c r="D11" i="7"/>
  <c r="G11" i="7"/>
  <c r="I11" i="7"/>
  <c r="K11" i="7"/>
  <c r="M11" i="7"/>
  <c r="S11" i="7"/>
  <c r="D12" i="7"/>
  <c r="G12" i="7"/>
  <c r="I12" i="7"/>
  <c r="K12" i="7"/>
  <c r="O12" i="7" s="1"/>
  <c r="M12" i="7"/>
  <c r="S12" i="7"/>
  <c r="D13" i="7"/>
  <c r="G13" i="7"/>
  <c r="I13" i="7"/>
  <c r="K13" i="7"/>
  <c r="P13" i="7"/>
  <c r="S13" i="7"/>
  <c r="D14" i="7"/>
  <c r="G14" i="7"/>
  <c r="I14" i="7"/>
  <c r="K14" i="7"/>
  <c r="M14" i="7"/>
  <c r="S14" i="7"/>
  <c r="D15" i="7"/>
  <c r="G15" i="7"/>
  <c r="H15" i="7"/>
  <c r="I15" i="7"/>
  <c r="K15" i="7"/>
  <c r="M15" i="7"/>
  <c r="S15" i="7"/>
  <c r="D16" i="7"/>
  <c r="G16" i="7"/>
  <c r="I16" i="7"/>
  <c r="K16" i="7"/>
  <c r="S16" i="7"/>
  <c r="D17" i="7"/>
  <c r="L17" i="7"/>
  <c r="F17" i="7"/>
  <c r="G17" i="7"/>
  <c r="H17" i="7"/>
  <c r="I17" i="7"/>
  <c r="K17" i="7"/>
  <c r="M17" i="7"/>
  <c r="S17" i="7"/>
  <c r="D18" i="7"/>
  <c r="F18" i="7"/>
  <c r="G18" i="7"/>
  <c r="I18" i="7"/>
  <c r="K18" i="7"/>
  <c r="M18" i="7"/>
  <c r="S18" i="7"/>
  <c r="D19" i="7"/>
  <c r="F19" i="7"/>
  <c r="G19" i="7"/>
  <c r="H19" i="7"/>
  <c r="I19" i="7"/>
  <c r="K19" i="7"/>
  <c r="O19" i="7" s="1"/>
  <c r="M19" i="7"/>
  <c r="S19" i="7"/>
  <c r="D20" i="7"/>
  <c r="G20" i="7"/>
  <c r="I20" i="7"/>
  <c r="K20" i="7"/>
  <c r="O20" i="7" s="1"/>
  <c r="L20" i="7"/>
  <c r="M20" i="7"/>
  <c r="S20" i="7"/>
  <c r="D21" i="7"/>
  <c r="L25" i="7" s="1"/>
  <c r="P25" i="7" s="1"/>
  <c r="G21" i="7"/>
  <c r="H21" i="7"/>
  <c r="I21" i="7"/>
  <c r="K21" i="7"/>
  <c r="S21" i="7"/>
  <c r="D22" i="7"/>
  <c r="G22" i="7"/>
  <c r="I22" i="7"/>
  <c r="K22" i="7"/>
  <c r="O22" i="7" s="1"/>
  <c r="M22" i="7"/>
  <c r="S22" i="7"/>
  <c r="D23" i="7"/>
  <c r="G23" i="7"/>
  <c r="I23" i="7"/>
  <c r="K23" i="7"/>
  <c r="M23" i="7"/>
  <c r="S23" i="7"/>
  <c r="D24" i="7"/>
  <c r="G24" i="7"/>
  <c r="I24" i="7"/>
  <c r="K24" i="7"/>
  <c r="M24" i="7"/>
  <c r="S24" i="7"/>
  <c r="D25" i="7"/>
  <c r="G25" i="7"/>
  <c r="I25" i="7"/>
  <c r="K25" i="7"/>
  <c r="M25" i="7"/>
  <c r="Q25" i="7"/>
  <c r="S25" i="7"/>
  <c r="D26" i="7"/>
  <c r="G26" i="7"/>
  <c r="I26" i="7"/>
  <c r="K26" i="7"/>
  <c r="O28" i="7" s="1"/>
  <c r="S26" i="7"/>
  <c r="D27" i="7"/>
  <c r="G27" i="7"/>
  <c r="I27" i="7"/>
  <c r="K27" i="7"/>
  <c r="M27" i="7"/>
  <c r="S27" i="7"/>
  <c r="D28" i="7"/>
  <c r="G28" i="7"/>
  <c r="I28" i="7"/>
  <c r="K28" i="7"/>
  <c r="M28" i="7"/>
  <c r="S28" i="7"/>
  <c r="D29" i="7"/>
  <c r="G29" i="7"/>
  <c r="I29" i="7"/>
  <c r="K29" i="7"/>
  <c r="M29" i="7"/>
  <c r="S29" i="7"/>
  <c r="D30" i="7"/>
  <c r="G30" i="7"/>
  <c r="H30" i="7"/>
  <c r="I30" i="7"/>
  <c r="K30" i="7"/>
  <c r="M30" i="7"/>
  <c r="S30" i="7"/>
  <c r="D31" i="7"/>
  <c r="G31" i="7"/>
  <c r="I31" i="7"/>
  <c r="K31" i="7"/>
  <c r="S31" i="7"/>
  <c r="D32" i="7"/>
  <c r="G32" i="7"/>
  <c r="I32" i="7"/>
  <c r="K32" i="7"/>
  <c r="M32" i="7"/>
  <c r="S32" i="7"/>
  <c r="D33" i="7"/>
  <c r="G33" i="7"/>
  <c r="I33" i="7"/>
  <c r="K33" i="7"/>
  <c r="O33" i="7" s="1"/>
  <c r="M33" i="7"/>
  <c r="S33" i="7"/>
  <c r="D34" i="7"/>
  <c r="L34" i="7" s="1"/>
  <c r="G34" i="7"/>
  <c r="I34" i="7"/>
  <c r="K34" i="7"/>
  <c r="M34" i="7"/>
  <c r="S34" i="7"/>
  <c r="D35" i="7"/>
  <c r="G35" i="7"/>
  <c r="I35" i="7"/>
  <c r="K35" i="7"/>
  <c r="O35" i="7" s="1"/>
  <c r="M35" i="7"/>
  <c r="S35" i="7"/>
  <c r="D36" i="7"/>
  <c r="G36" i="7"/>
  <c r="I36" i="7"/>
  <c r="K36" i="7"/>
  <c r="S36" i="7"/>
  <c r="D37" i="7"/>
  <c r="G37" i="7"/>
  <c r="I37" i="7"/>
  <c r="K37" i="7"/>
  <c r="M37" i="7"/>
  <c r="S37" i="7"/>
  <c r="D38" i="7"/>
  <c r="G38" i="7"/>
  <c r="I38" i="7"/>
  <c r="K38" i="7"/>
  <c r="O38" i="7" s="1"/>
  <c r="M38" i="7"/>
  <c r="S38" i="7"/>
  <c r="D39" i="7"/>
  <c r="G39" i="7"/>
  <c r="I39" i="7"/>
  <c r="K39" i="7"/>
  <c r="S39" i="7"/>
  <c r="D40" i="7"/>
  <c r="G40" i="7"/>
  <c r="I40" i="7"/>
  <c r="K40" i="7"/>
  <c r="M40" i="7"/>
  <c r="O40" i="7"/>
  <c r="S40" i="7"/>
  <c r="D41" i="7"/>
  <c r="G41" i="7"/>
  <c r="I41" i="7"/>
  <c r="K41" i="7"/>
  <c r="M41" i="7"/>
  <c r="S41" i="7"/>
  <c r="D42" i="7"/>
  <c r="G42" i="7"/>
  <c r="I42" i="7"/>
  <c r="K42" i="7"/>
  <c r="O42" i="7" s="1"/>
  <c r="L42" i="7"/>
  <c r="M42" i="7"/>
  <c r="S42" i="7"/>
  <c r="D43" i="7"/>
  <c r="G43" i="7"/>
  <c r="I43" i="7"/>
  <c r="K43" i="7"/>
  <c r="S43" i="7"/>
  <c r="D44" i="7"/>
  <c r="G44" i="7"/>
  <c r="I44" i="7"/>
  <c r="K44" i="7"/>
  <c r="O44" i="7" s="1"/>
  <c r="L44" i="7"/>
  <c r="M44" i="7"/>
  <c r="Q44" i="7" s="1"/>
  <c r="S44" i="7"/>
  <c r="D45" i="7"/>
  <c r="G45" i="7"/>
  <c r="I45" i="7"/>
  <c r="K45" i="7"/>
  <c r="M45" i="7"/>
  <c r="S45" i="7"/>
  <c r="D46" i="7"/>
  <c r="L46" i="7" s="1"/>
  <c r="G46" i="7"/>
  <c r="I46" i="7"/>
  <c r="K46" i="7"/>
  <c r="O46" i="7" s="1"/>
  <c r="M46" i="7"/>
  <c r="S46" i="7"/>
  <c r="D47" i="7"/>
  <c r="L51" i="7" s="1"/>
  <c r="P51" i="7" s="1"/>
  <c r="G47" i="7"/>
  <c r="I47" i="7"/>
  <c r="K47" i="7"/>
  <c r="O52" i="7" s="1"/>
  <c r="S47" i="7"/>
  <c r="D48" i="7"/>
  <c r="G48" i="7"/>
  <c r="I48" i="7"/>
  <c r="K48" i="7"/>
  <c r="L48" i="7"/>
  <c r="M48" i="7"/>
  <c r="O48" i="7"/>
  <c r="S48" i="7"/>
  <c r="D49" i="7"/>
  <c r="L49" i="7"/>
  <c r="G49" i="7"/>
  <c r="I49" i="7"/>
  <c r="K49" i="7"/>
  <c r="M49" i="7"/>
  <c r="S49" i="7"/>
  <c r="D50" i="7"/>
  <c r="G50" i="7"/>
  <c r="I50" i="7"/>
  <c r="K50" i="7"/>
  <c r="O50" i="7"/>
  <c r="L50" i="7"/>
  <c r="P50" i="7" s="1"/>
  <c r="M50" i="7"/>
  <c r="S50" i="7"/>
  <c r="D51" i="7"/>
  <c r="F51" i="7"/>
  <c r="G51" i="7"/>
  <c r="I51" i="7"/>
  <c r="K51" i="7"/>
  <c r="M51" i="7"/>
  <c r="O51" i="7"/>
  <c r="S51" i="7"/>
  <c r="D52" i="7"/>
  <c r="F52" i="7"/>
  <c r="G52" i="7"/>
  <c r="H52" i="7"/>
  <c r="I52" i="7"/>
  <c r="K52" i="7"/>
  <c r="M52" i="7"/>
  <c r="S52" i="7"/>
  <c r="D53" i="7"/>
  <c r="F53" i="7"/>
  <c r="G53" i="7"/>
  <c r="H53" i="7"/>
  <c r="I53" i="7"/>
  <c r="K53" i="7"/>
  <c r="O53" i="7" s="1"/>
  <c r="L53" i="7"/>
  <c r="Q53" i="7" s="1"/>
  <c r="M53" i="7"/>
  <c r="S53" i="7"/>
  <c r="D54" i="7"/>
  <c r="G54" i="7"/>
  <c r="I54" i="7"/>
  <c r="K54" i="7"/>
  <c r="M54" i="7"/>
  <c r="O54" i="7"/>
  <c r="S54" i="7"/>
  <c r="D55" i="7"/>
  <c r="G55" i="7"/>
  <c r="I55" i="7"/>
  <c r="K55" i="7"/>
  <c r="S55" i="7"/>
  <c r="D56" i="7"/>
  <c r="G56" i="7"/>
  <c r="I56" i="7"/>
  <c r="K56" i="7"/>
  <c r="O56" i="7"/>
  <c r="M56" i="7"/>
  <c r="S56" i="7"/>
  <c r="D57" i="7"/>
  <c r="G57" i="7"/>
  <c r="I57" i="7"/>
  <c r="K57" i="7"/>
  <c r="O57" i="7"/>
  <c r="M57" i="7"/>
  <c r="S57" i="7"/>
  <c r="D58" i="7"/>
  <c r="F58" i="7"/>
  <c r="G58" i="7"/>
  <c r="H58" i="7"/>
  <c r="I58" i="7"/>
  <c r="K58" i="7"/>
  <c r="M58" i="7"/>
  <c r="O58" i="7"/>
  <c r="S58" i="7"/>
  <c r="D59" i="7"/>
  <c r="G59" i="7"/>
  <c r="I59" i="7"/>
  <c r="K59" i="7"/>
  <c r="O59" i="7"/>
  <c r="M59" i="7"/>
  <c r="S59" i="7"/>
  <c r="D60" i="7"/>
  <c r="G60" i="7"/>
  <c r="I60" i="7"/>
  <c r="K60" i="7"/>
  <c r="O60" i="7" s="1"/>
  <c r="M60" i="7"/>
  <c r="S60" i="7"/>
  <c r="D61" i="7"/>
  <c r="G61" i="7"/>
  <c r="I61" i="7"/>
  <c r="K61" i="7"/>
  <c r="M61" i="7"/>
  <c r="O61" i="7"/>
  <c r="S61" i="7"/>
  <c r="D62" i="7"/>
  <c r="G62" i="7"/>
  <c r="I62" i="7"/>
  <c r="K62" i="7"/>
  <c r="O62" i="7" s="1"/>
  <c r="M62" i="7"/>
  <c r="S62" i="7"/>
  <c r="D63" i="7"/>
  <c r="L64" i="7" s="1"/>
  <c r="G63" i="7"/>
  <c r="I63" i="7"/>
  <c r="K63" i="7"/>
  <c r="O64" i="7" s="1"/>
  <c r="S63" i="7"/>
  <c r="D64" i="7"/>
  <c r="F64" i="7"/>
  <c r="G64" i="7"/>
  <c r="I64" i="7"/>
  <c r="K64" i="7"/>
  <c r="P64" i="7"/>
  <c r="M64" i="7"/>
  <c r="S64" i="7"/>
  <c r="D65" i="7"/>
  <c r="G65" i="7"/>
  <c r="I65" i="7"/>
  <c r="K65" i="7"/>
  <c r="O66" i="7" s="1"/>
  <c r="S65" i="7"/>
  <c r="D66" i="7"/>
  <c r="L66" i="7"/>
  <c r="G66" i="7"/>
  <c r="I66" i="7"/>
  <c r="K66" i="7"/>
  <c r="M66" i="7"/>
  <c r="S66" i="7"/>
  <c r="D67" i="7"/>
  <c r="L69" i="7" s="1"/>
  <c r="G67" i="7"/>
  <c r="I67" i="7"/>
  <c r="K67" i="7"/>
  <c r="S67" i="7"/>
  <c r="D68" i="7"/>
  <c r="G68" i="7"/>
  <c r="I68" i="7"/>
  <c r="K68" i="7"/>
  <c r="M68" i="7"/>
  <c r="S68" i="7"/>
  <c r="D69" i="7"/>
  <c r="G69" i="7"/>
  <c r="I69" i="7"/>
  <c r="K69" i="7"/>
  <c r="M69" i="7"/>
  <c r="S69" i="7"/>
  <c r="D70" i="7"/>
  <c r="L72" i="7" s="1"/>
  <c r="Q72" i="7" s="1"/>
  <c r="G70" i="7"/>
  <c r="H70" i="7"/>
  <c r="I70" i="7"/>
  <c r="K70" i="7"/>
  <c r="S70" i="7"/>
  <c r="D71" i="7"/>
  <c r="G71" i="7"/>
  <c r="I71" i="7"/>
  <c r="K71" i="7"/>
  <c r="L71" i="7"/>
  <c r="M71" i="7"/>
  <c r="S71" i="7"/>
  <c r="D72" i="7"/>
  <c r="G72" i="7"/>
  <c r="H72" i="7"/>
  <c r="I72" i="7"/>
  <c r="K72" i="7"/>
  <c r="M72" i="7"/>
  <c r="O72" i="7"/>
  <c r="S72" i="7"/>
  <c r="D73" i="7"/>
  <c r="G73" i="7"/>
  <c r="I73" i="7"/>
  <c r="K73" i="7"/>
  <c r="O77" i="7" s="1"/>
  <c r="S73" i="7"/>
  <c r="D74" i="7"/>
  <c r="G74" i="7"/>
  <c r="I74" i="7"/>
  <c r="K74" i="7"/>
  <c r="M74" i="7"/>
  <c r="O74" i="7"/>
  <c r="S74" i="7"/>
  <c r="D75" i="7"/>
  <c r="G75" i="7"/>
  <c r="I75" i="7"/>
  <c r="K75" i="7"/>
  <c r="O75" i="7" s="1"/>
  <c r="M75" i="7"/>
  <c r="S75" i="7"/>
  <c r="D76" i="7"/>
  <c r="G76" i="7"/>
  <c r="I76" i="7"/>
  <c r="K76" i="7"/>
  <c r="O76" i="7" s="1"/>
  <c r="M76" i="7"/>
  <c r="S76" i="7"/>
  <c r="D77" i="7"/>
  <c r="G77" i="7"/>
  <c r="I77" i="7"/>
  <c r="K77" i="7"/>
  <c r="M77" i="7"/>
  <c r="S77" i="7"/>
  <c r="D78" i="7"/>
  <c r="G78" i="7"/>
  <c r="I78" i="7"/>
  <c r="K78" i="7"/>
  <c r="S78" i="7"/>
  <c r="D79" i="7"/>
  <c r="G79" i="7"/>
  <c r="I79" i="7"/>
  <c r="K79" i="7"/>
  <c r="O79" i="7" s="1"/>
  <c r="M79" i="7"/>
  <c r="S79" i="7"/>
  <c r="D80" i="7"/>
  <c r="G80" i="7"/>
  <c r="H80" i="7"/>
  <c r="I80" i="7"/>
  <c r="K80" i="7"/>
  <c r="M80" i="7"/>
  <c r="S80" i="7"/>
  <c r="D81" i="7"/>
  <c r="G81" i="7"/>
  <c r="I81" i="7"/>
  <c r="K81" i="7"/>
  <c r="O81" i="7"/>
  <c r="M81" i="7"/>
  <c r="S81" i="7"/>
  <c r="D82" i="7"/>
  <c r="G82" i="7"/>
  <c r="H82" i="7"/>
  <c r="I82" i="7"/>
  <c r="K82" i="7"/>
  <c r="M82" i="7"/>
  <c r="S82" i="7"/>
  <c r="D83" i="7"/>
  <c r="G83" i="7"/>
  <c r="I83" i="7"/>
  <c r="K83" i="7"/>
  <c r="O85" i="7" s="1"/>
  <c r="S83" i="7"/>
  <c r="D84" i="7"/>
  <c r="G84" i="7"/>
  <c r="I84" i="7"/>
  <c r="K84" i="7"/>
  <c r="M84" i="7"/>
  <c r="O84" i="7"/>
  <c r="S84" i="7"/>
  <c r="D85" i="7"/>
  <c r="G85" i="7"/>
  <c r="I85" i="7"/>
  <c r="K85" i="7"/>
  <c r="M85" i="7"/>
  <c r="S85" i="7"/>
  <c r="D86" i="7"/>
  <c r="G86" i="7"/>
  <c r="I86" i="7"/>
  <c r="K86" i="7"/>
  <c r="L86" i="7"/>
  <c r="Q86" i="7" s="1"/>
  <c r="M86" i="7"/>
  <c r="P86" i="7"/>
  <c r="S86" i="7"/>
  <c r="D87" i="7"/>
  <c r="G87" i="7"/>
  <c r="I87" i="7"/>
  <c r="K87" i="7"/>
  <c r="S87" i="7"/>
  <c r="D88" i="7"/>
  <c r="L88" i="7" s="1"/>
  <c r="Q88" i="7" s="1"/>
  <c r="G88" i="7"/>
  <c r="H88" i="7"/>
  <c r="I88" i="7"/>
  <c r="K88" i="7"/>
  <c r="M88" i="7"/>
  <c r="S88" i="7"/>
  <c r="D89" i="7"/>
  <c r="F89" i="7"/>
  <c r="G89" i="7"/>
  <c r="I89" i="7"/>
  <c r="K89" i="7"/>
  <c r="O89" i="7" s="1"/>
  <c r="M89" i="7"/>
  <c r="S89" i="7"/>
  <c r="D90" i="7"/>
  <c r="L90" i="7" s="1"/>
  <c r="G90" i="7"/>
  <c r="H90" i="7"/>
  <c r="I90" i="7"/>
  <c r="K90" i="7"/>
  <c r="M90" i="7"/>
  <c r="S90" i="7"/>
  <c r="D91" i="7"/>
  <c r="G91" i="7"/>
  <c r="I91" i="7"/>
  <c r="K91" i="7"/>
  <c r="O92" i="7" s="1"/>
  <c r="S91" i="7"/>
  <c r="D92" i="7"/>
  <c r="G92" i="7"/>
  <c r="I92" i="7"/>
  <c r="K92" i="7"/>
  <c r="M92" i="7"/>
  <c r="S92" i="7"/>
  <c r="D93" i="7"/>
  <c r="G93" i="7"/>
  <c r="I93" i="7"/>
  <c r="K93" i="7"/>
  <c r="S93" i="7"/>
  <c r="D94" i="7"/>
  <c r="G94" i="7"/>
  <c r="I94" i="7"/>
  <c r="K94" i="7"/>
  <c r="O94" i="7" s="1"/>
  <c r="L94" i="7"/>
  <c r="M94" i="7"/>
  <c r="S94" i="7"/>
  <c r="D95" i="7"/>
  <c r="G95" i="7"/>
  <c r="I95" i="7"/>
  <c r="K95" i="7"/>
  <c r="S95" i="7"/>
  <c r="D96" i="7"/>
  <c r="L96" i="7" s="1"/>
  <c r="G96" i="7"/>
  <c r="I96" i="7"/>
  <c r="K96" i="7"/>
  <c r="M96" i="7"/>
  <c r="S96" i="7"/>
  <c r="D97" i="7"/>
  <c r="G97" i="7"/>
  <c r="I97" i="7"/>
  <c r="K97" i="7"/>
  <c r="S97" i="7"/>
  <c r="D98" i="7"/>
  <c r="G98" i="7"/>
  <c r="I98" i="7"/>
  <c r="K98" i="7"/>
  <c r="O98" i="7" s="1"/>
  <c r="M98" i="7"/>
  <c r="S98" i="7"/>
  <c r="D99" i="7"/>
  <c r="L101" i="7" s="1"/>
  <c r="Q101" i="7" s="1"/>
  <c r="G99" i="7"/>
  <c r="I99" i="7"/>
  <c r="K99" i="7"/>
  <c r="O103" i="7" s="1"/>
  <c r="S99" i="7"/>
  <c r="D100" i="7"/>
  <c r="L100" i="7" s="1"/>
  <c r="Q100" i="7" s="1"/>
  <c r="G100" i="7"/>
  <c r="I100" i="7"/>
  <c r="K100" i="7"/>
  <c r="O100" i="7" s="1"/>
  <c r="M100" i="7"/>
  <c r="S100" i="7"/>
  <c r="D101" i="7"/>
  <c r="G101" i="7"/>
  <c r="I101" i="7"/>
  <c r="K101" i="7"/>
  <c r="M101" i="7"/>
  <c r="P101" i="7"/>
  <c r="S101" i="7"/>
  <c r="D102" i="7"/>
  <c r="L102" i="7" s="1"/>
  <c r="G102" i="7"/>
  <c r="I102" i="7"/>
  <c r="K102" i="7"/>
  <c r="O102" i="7" s="1"/>
  <c r="M102" i="7"/>
  <c r="S102" i="7"/>
  <c r="D103" i="7"/>
  <c r="G103" i="7"/>
  <c r="I103" i="7"/>
  <c r="K103" i="7"/>
  <c r="M103" i="7"/>
  <c r="S103" i="7"/>
  <c r="D104" i="7"/>
  <c r="G104" i="7"/>
  <c r="I104" i="7"/>
  <c r="K104" i="7"/>
  <c r="S104" i="7"/>
  <c r="D105" i="7"/>
  <c r="G105" i="7"/>
  <c r="I105" i="7"/>
  <c r="K105" i="7"/>
  <c r="L105" i="7"/>
  <c r="P105" i="7" s="1"/>
  <c r="M105" i="7"/>
  <c r="O105" i="7"/>
  <c r="S105" i="7"/>
  <c r="D106" i="7"/>
  <c r="L106" i="7" s="1"/>
  <c r="F106" i="7"/>
  <c r="G106" i="7"/>
  <c r="I106" i="7"/>
  <c r="K106" i="7"/>
  <c r="O106" i="7" s="1"/>
  <c r="M106" i="7"/>
  <c r="S106" i="7"/>
  <c r="D107" i="7"/>
  <c r="L107" i="7" s="1"/>
  <c r="G107" i="7"/>
  <c r="I107" i="7"/>
  <c r="K107" i="7"/>
  <c r="M107" i="7"/>
  <c r="O107" i="7"/>
  <c r="S107" i="7"/>
  <c r="D108" i="7"/>
  <c r="L108" i="7" s="1"/>
  <c r="P108" i="7" s="1"/>
  <c r="G108" i="7"/>
  <c r="I108" i="7"/>
  <c r="K108" i="7"/>
  <c r="O108" i="7"/>
  <c r="M108" i="7"/>
  <c r="S108" i="7"/>
  <c r="D109" i="7"/>
  <c r="G109" i="7"/>
  <c r="I109" i="7"/>
  <c r="K109" i="7"/>
  <c r="S109" i="7"/>
  <c r="D110" i="7"/>
  <c r="F110" i="7"/>
  <c r="G110" i="7"/>
  <c r="H110" i="7"/>
  <c r="I110" i="7"/>
  <c r="K110" i="7"/>
  <c r="M110" i="7"/>
  <c r="S110" i="7"/>
  <c r="D111" i="7"/>
  <c r="L111" i="7" s="1"/>
  <c r="P111" i="7" s="1"/>
  <c r="F111" i="7"/>
  <c r="G111" i="7"/>
  <c r="I111" i="7"/>
  <c r="K111" i="7"/>
  <c r="M111" i="7"/>
  <c r="Q111" i="7"/>
  <c r="S111" i="7"/>
  <c r="D112" i="7"/>
  <c r="L112" i="7" s="1"/>
  <c r="G112" i="7"/>
  <c r="I112" i="7"/>
  <c r="K112" i="7"/>
  <c r="M112" i="7"/>
  <c r="Q112" i="7" s="1"/>
  <c r="S112" i="7"/>
  <c r="D113" i="7"/>
  <c r="G113" i="7"/>
  <c r="I113" i="7"/>
  <c r="K113" i="7"/>
  <c r="L113" i="7"/>
  <c r="M113" i="7"/>
  <c r="S113" i="7"/>
  <c r="D114" i="7"/>
  <c r="L116" i="7" s="1"/>
  <c r="L115" i="7"/>
  <c r="G114" i="7"/>
  <c r="I114" i="7"/>
  <c r="K114" i="7"/>
  <c r="O115" i="7" s="1"/>
  <c r="S114" i="7"/>
  <c r="D115" i="7"/>
  <c r="G115" i="7"/>
  <c r="I115" i="7"/>
  <c r="K115" i="7"/>
  <c r="M115" i="7"/>
  <c r="S115" i="7"/>
  <c r="D116" i="7"/>
  <c r="G116" i="7"/>
  <c r="I116" i="7"/>
  <c r="K116" i="7"/>
  <c r="M116" i="7"/>
  <c r="S116" i="7"/>
  <c r="D117" i="7"/>
  <c r="G117" i="7"/>
  <c r="I117" i="7"/>
  <c r="K117" i="7"/>
  <c r="M117" i="7"/>
  <c r="S117" i="7"/>
  <c r="D118" i="7"/>
  <c r="G118" i="7"/>
  <c r="I118" i="7"/>
  <c r="K118" i="7"/>
  <c r="O120" i="7" s="1"/>
  <c r="S118" i="7"/>
  <c r="D119" i="7"/>
  <c r="G119" i="7"/>
  <c r="I119" i="7"/>
  <c r="K119" i="7"/>
  <c r="M119" i="7"/>
  <c r="O119" i="7"/>
  <c r="S119" i="7"/>
  <c r="D120" i="7"/>
  <c r="F120" i="7"/>
  <c r="G120" i="7"/>
  <c r="I120" i="7"/>
  <c r="K120" i="7"/>
  <c r="M120" i="7"/>
  <c r="S120" i="7"/>
  <c r="D121" i="7"/>
  <c r="G121" i="7"/>
  <c r="I121" i="7"/>
  <c r="K121" i="7"/>
  <c r="M121" i="7"/>
  <c r="O121" i="7"/>
  <c r="S121" i="7"/>
  <c r="D122" i="7"/>
  <c r="L123" i="7" s="1"/>
  <c r="G122" i="7"/>
  <c r="I122" i="7"/>
  <c r="K122" i="7"/>
  <c r="S122" i="7"/>
  <c r="D123" i="7"/>
  <c r="G123" i="7"/>
  <c r="I123" i="7"/>
  <c r="K123" i="7"/>
  <c r="M123" i="7"/>
  <c r="P123" i="7" s="1"/>
  <c r="S123" i="7"/>
  <c r="D124" i="7"/>
  <c r="G124" i="7"/>
  <c r="I124" i="7"/>
  <c r="K124" i="7"/>
  <c r="M124" i="7"/>
  <c r="S124" i="7"/>
  <c r="D125" i="7"/>
  <c r="G125" i="7"/>
  <c r="I125" i="7"/>
  <c r="K125" i="7"/>
  <c r="L125" i="7"/>
  <c r="M125" i="7"/>
  <c r="S125" i="7"/>
  <c r="AM12" i="4"/>
  <c r="AL12" i="4"/>
  <c r="J77" i="4"/>
  <c r="J77" i="7" s="1"/>
  <c r="O68" i="7"/>
  <c r="O69" i="7"/>
  <c r="Q50" i="7"/>
  <c r="O37" i="7"/>
  <c r="F118" i="4"/>
  <c r="F118" i="7" s="1"/>
  <c r="L118" i="4"/>
  <c r="J118" i="4"/>
  <c r="T118" i="4"/>
  <c r="V118" i="4"/>
  <c r="AB118" i="4"/>
  <c r="H118" i="4"/>
  <c r="H118" i="7" s="1"/>
  <c r="N118" i="4"/>
  <c r="Z118" i="4"/>
  <c r="P118" i="4"/>
  <c r="R118" i="4"/>
  <c r="X118" i="4"/>
  <c r="N42" i="4"/>
  <c r="P42" i="4"/>
  <c r="T42" i="4"/>
  <c r="V42" i="4"/>
  <c r="R42" i="4"/>
  <c r="X42" i="4"/>
  <c r="L42" i="4"/>
  <c r="AB42" i="4"/>
  <c r="F42" i="4"/>
  <c r="F42" i="7" s="1"/>
  <c r="H42" i="4"/>
  <c r="H42" i="7"/>
  <c r="Z42" i="4"/>
  <c r="AH30" i="4"/>
  <c r="AH27" i="4"/>
  <c r="AH28" i="4"/>
  <c r="AH29" i="4"/>
  <c r="O123" i="7"/>
  <c r="O125" i="7"/>
  <c r="AL68" i="4"/>
  <c r="AM68" i="4"/>
  <c r="AH40" i="4"/>
  <c r="AL40" i="4" s="1"/>
  <c r="AH41" i="4"/>
  <c r="AH42" i="4"/>
  <c r="P100" i="7"/>
  <c r="L85" i="7"/>
  <c r="Q85" i="7" s="1"/>
  <c r="L84" i="7"/>
  <c r="Q84" i="7" s="1"/>
  <c r="AL115" i="4"/>
  <c r="AM115" i="4"/>
  <c r="O124" i="7"/>
  <c r="O14" i="7"/>
  <c r="O15" i="7"/>
  <c r="AM64" i="4"/>
  <c r="Z121" i="4"/>
  <c r="AB121" i="4"/>
  <c r="H121" i="4"/>
  <c r="H121" i="7" s="1"/>
  <c r="F121" i="4"/>
  <c r="F121" i="7" s="1"/>
  <c r="P121" i="4"/>
  <c r="L121" i="4"/>
  <c r="X121" i="4"/>
  <c r="N121" i="4"/>
  <c r="R121" i="4"/>
  <c r="T121" i="4"/>
  <c r="V121" i="4"/>
  <c r="AL71" i="4"/>
  <c r="L33" i="7"/>
  <c r="L32" i="7"/>
  <c r="L35" i="7"/>
  <c r="P71" i="7"/>
  <c r="Q71" i="7"/>
  <c r="L89" i="7"/>
  <c r="AL8" i="4"/>
  <c r="AM8" i="4"/>
  <c r="J110" i="7"/>
  <c r="AH123" i="4"/>
  <c r="AH124" i="4"/>
  <c r="AH125" i="4"/>
  <c r="AH106" i="4"/>
  <c r="AH105" i="4"/>
  <c r="AH108" i="4"/>
  <c r="P93" i="4"/>
  <c r="L93" i="4"/>
  <c r="T93" i="4"/>
  <c r="V93" i="4"/>
  <c r="F93" i="4"/>
  <c r="F93" i="7"/>
  <c r="H93" i="4"/>
  <c r="H93" i="7"/>
  <c r="Z93" i="4"/>
  <c r="AB93" i="4"/>
  <c r="X93" i="4"/>
  <c r="N93" i="4"/>
  <c r="AM23" i="4"/>
  <c r="AL23" i="4"/>
  <c r="P53" i="7"/>
  <c r="Q51" i="7"/>
  <c r="P44" i="7"/>
  <c r="X92" i="4"/>
  <c r="P92" i="4"/>
  <c r="R92" i="4"/>
  <c r="Z92" i="4"/>
  <c r="AB92" i="4"/>
  <c r="F92" i="4"/>
  <c r="F92" i="7"/>
  <c r="N92" i="4"/>
  <c r="T92" i="4"/>
  <c r="V92" i="4"/>
  <c r="L77" i="7"/>
  <c r="L76" i="7"/>
  <c r="Q76" i="7" s="1"/>
  <c r="L74" i="7"/>
  <c r="Q74" i="7" s="1"/>
  <c r="R125" i="4"/>
  <c r="V125" i="4"/>
  <c r="L125" i="4"/>
  <c r="P125" i="4"/>
  <c r="N125" i="4"/>
  <c r="T125" i="4"/>
  <c r="Z125" i="4"/>
  <c r="X125" i="4"/>
  <c r="R98" i="4"/>
  <c r="X98" i="4"/>
  <c r="Z98" i="4"/>
  <c r="L98" i="4"/>
  <c r="N98" i="4"/>
  <c r="J98" i="4" s="1"/>
  <c r="J98" i="7" s="1"/>
  <c r="AB98" i="4"/>
  <c r="T98" i="4"/>
  <c r="F98" i="4"/>
  <c r="F98" i="7"/>
  <c r="P20" i="7"/>
  <c r="Q20" i="7"/>
  <c r="L7" i="7"/>
  <c r="P108" i="4"/>
  <c r="R108" i="4"/>
  <c r="X108" i="4"/>
  <c r="Z108" i="4"/>
  <c r="AB108" i="4"/>
  <c r="F108" i="4"/>
  <c r="F108" i="7" s="1"/>
  <c r="V108" i="4"/>
  <c r="H108" i="4"/>
  <c r="H108" i="7" s="1"/>
  <c r="L108" i="4"/>
  <c r="Q64" i="7"/>
  <c r="O18" i="7"/>
  <c r="O17" i="7"/>
  <c r="L117" i="4"/>
  <c r="N117" i="4"/>
  <c r="T117" i="4"/>
  <c r="X117" i="4"/>
  <c r="Z117" i="4"/>
  <c r="V117" i="4"/>
  <c r="H116" i="4"/>
  <c r="H116" i="7"/>
  <c r="V114" i="4"/>
  <c r="X114" i="4"/>
  <c r="P114" i="4"/>
  <c r="R114" i="4"/>
  <c r="H114" i="4"/>
  <c r="H114" i="7" s="1"/>
  <c r="L6" i="7"/>
  <c r="L92" i="4"/>
  <c r="V24" i="4"/>
  <c r="X24" i="4"/>
  <c r="AB24" i="4"/>
  <c r="F24" i="4"/>
  <c r="F24" i="7" s="1"/>
  <c r="H24" i="4"/>
  <c r="H24" i="7"/>
  <c r="N24" i="4"/>
  <c r="P24" i="4"/>
  <c r="R24" i="4"/>
  <c r="Z24" i="4"/>
  <c r="L24" i="4"/>
  <c r="T24" i="4"/>
  <c r="F48" i="4"/>
  <c r="F48" i="7"/>
  <c r="H48" i="4"/>
  <c r="H48" i="7" s="1"/>
  <c r="T48" i="4"/>
  <c r="Z48" i="4"/>
  <c r="AB48" i="4"/>
  <c r="P48" i="4"/>
  <c r="R48" i="4"/>
  <c r="V48" i="4"/>
  <c r="X48" i="4"/>
  <c r="L48" i="4"/>
  <c r="AB114" i="4"/>
  <c r="T108" i="4"/>
  <c r="H92" i="4"/>
  <c r="H92" i="7"/>
  <c r="T96" i="4"/>
  <c r="V96" i="4"/>
  <c r="X96" i="4"/>
  <c r="H96" i="4"/>
  <c r="H96" i="7" s="1"/>
  <c r="F96" i="4"/>
  <c r="F96" i="7"/>
  <c r="P96" i="4"/>
  <c r="L96" i="4"/>
  <c r="N96" i="4"/>
  <c r="R96" i="4"/>
  <c r="F60" i="4"/>
  <c r="F60" i="7" s="1"/>
  <c r="H60" i="4"/>
  <c r="H60" i="7"/>
  <c r="L60" i="4"/>
  <c r="P60" i="4"/>
  <c r="AB60" i="4"/>
  <c r="J60" i="4" s="1"/>
  <c r="J60" i="7" s="1"/>
  <c r="R60" i="4"/>
  <c r="Q105" i="7"/>
  <c r="L8" i="7"/>
  <c r="O96" i="7"/>
  <c r="L119" i="4"/>
  <c r="R119" i="4"/>
  <c r="V119" i="4"/>
  <c r="AB119" i="4"/>
  <c r="F119" i="4"/>
  <c r="F119" i="7"/>
  <c r="P119" i="4"/>
  <c r="H119" i="4"/>
  <c r="H119" i="7"/>
  <c r="N119" i="4"/>
  <c r="T119" i="4"/>
  <c r="X119" i="4"/>
  <c r="L121" i="7"/>
  <c r="O90" i="7"/>
  <c r="O88" i="7"/>
  <c r="O45" i="7"/>
  <c r="O24" i="7"/>
  <c r="O23" i="7"/>
  <c r="O25" i="7"/>
  <c r="Z114" i="4"/>
  <c r="N108" i="4"/>
  <c r="J108" i="4" s="1"/>
  <c r="J108" i="7" s="1"/>
  <c r="L102" i="4"/>
  <c r="J102" i="4" s="1"/>
  <c r="J102" i="7" s="1"/>
  <c r="R102" i="4"/>
  <c r="F102" i="4"/>
  <c r="F102" i="7" s="1"/>
  <c r="N102" i="4"/>
  <c r="H102" i="4"/>
  <c r="H102" i="7"/>
  <c r="P102" i="4"/>
  <c r="T102" i="4"/>
  <c r="AB102" i="4"/>
  <c r="AB96" i="4"/>
  <c r="L85" i="4"/>
  <c r="N85" i="4"/>
  <c r="P85" i="4"/>
  <c r="X85" i="4"/>
  <c r="Z85" i="4"/>
  <c r="AB85" i="4"/>
  <c r="H85" i="4"/>
  <c r="H85" i="7" s="1"/>
  <c r="F85" i="4"/>
  <c r="F85" i="7" s="1"/>
  <c r="T85" i="4"/>
  <c r="R85" i="4"/>
  <c r="V85" i="4"/>
  <c r="X60" i="4"/>
  <c r="O110" i="7"/>
  <c r="O113" i="7"/>
  <c r="F94" i="4"/>
  <c r="F94" i="7" s="1"/>
  <c r="Z94" i="4"/>
  <c r="T114" i="4"/>
  <c r="Z96" i="4"/>
  <c r="V60" i="4"/>
  <c r="T116" i="4"/>
  <c r="V116" i="4"/>
  <c r="AB116" i="4"/>
  <c r="X116" i="4"/>
  <c r="Z116" i="4"/>
  <c r="L116" i="4"/>
  <c r="P116" i="4"/>
  <c r="N116" i="4"/>
  <c r="R116" i="4"/>
  <c r="L11" i="7"/>
  <c r="P11" i="7" s="1"/>
  <c r="L12" i="7"/>
  <c r="O86" i="7"/>
  <c r="O32" i="7"/>
  <c r="O34" i="7"/>
  <c r="O117" i="7"/>
  <c r="L110" i="7"/>
  <c r="Q110" i="7" s="1"/>
  <c r="L81" i="7"/>
  <c r="F123" i="4"/>
  <c r="F123" i="7"/>
  <c r="R123" i="4"/>
  <c r="V123" i="4"/>
  <c r="H123" i="4"/>
  <c r="H123" i="7"/>
  <c r="L123" i="4"/>
  <c r="N123" i="4"/>
  <c r="Z123" i="4"/>
  <c r="AB117" i="4"/>
  <c r="N114" i="4"/>
  <c r="P98" i="4"/>
  <c r="T60" i="4"/>
  <c r="O71" i="7"/>
  <c r="AB120" i="4"/>
  <c r="X120" i="4"/>
  <c r="AB103" i="4"/>
  <c r="H103" i="4"/>
  <c r="H103" i="7"/>
  <c r="N103" i="4"/>
  <c r="F67" i="4"/>
  <c r="F67" i="7" s="1"/>
  <c r="L67" i="4"/>
  <c r="N67" i="4"/>
  <c r="P67" i="4"/>
  <c r="H67" i="4"/>
  <c r="H67" i="7" s="1"/>
  <c r="R67" i="4"/>
  <c r="Z67" i="4"/>
  <c r="AB67" i="4"/>
  <c r="P62" i="4"/>
  <c r="R62" i="4"/>
  <c r="X62" i="4"/>
  <c r="AB62" i="4"/>
  <c r="F62" i="4"/>
  <c r="F62" i="7"/>
  <c r="H62" i="4"/>
  <c r="H62" i="7"/>
  <c r="O101" i="7"/>
  <c r="L19" i="7"/>
  <c r="V67" i="4"/>
  <c r="AH32" i="4"/>
  <c r="AH34" i="4"/>
  <c r="AH35" i="4"/>
  <c r="AH33" i="4"/>
  <c r="AM33" i="4" s="1"/>
  <c r="X86" i="4"/>
  <c r="Z86" i="4"/>
  <c r="J86" i="4" s="1"/>
  <c r="J86" i="7" s="1"/>
  <c r="L86" i="4"/>
  <c r="T86" i="4"/>
  <c r="V86" i="4"/>
  <c r="AB86" i="4"/>
  <c r="N86" i="4"/>
  <c r="T67" i="4"/>
  <c r="AM24" i="4"/>
  <c r="Z120" i="4"/>
  <c r="V103" i="4"/>
  <c r="L97" i="4"/>
  <c r="P97" i="4"/>
  <c r="R97" i="4"/>
  <c r="X97" i="4"/>
  <c r="Z97" i="4"/>
  <c r="F97" i="4"/>
  <c r="F97" i="7" s="1"/>
  <c r="H97" i="4"/>
  <c r="H97" i="7"/>
  <c r="V97" i="4"/>
  <c r="AH77" i="4"/>
  <c r="AH74" i="4"/>
  <c r="AL50" i="4"/>
  <c r="AM50" i="4"/>
  <c r="T41" i="4"/>
  <c r="P74" i="4"/>
  <c r="R74" i="4"/>
  <c r="X74" i="4"/>
  <c r="Z74" i="4"/>
  <c r="N74" i="4"/>
  <c r="T74" i="4"/>
  <c r="F74" i="4"/>
  <c r="F74" i="7"/>
  <c r="O11" i="7"/>
  <c r="O9" i="7"/>
  <c r="V120" i="4"/>
  <c r="J120" i="4" s="1"/>
  <c r="J120" i="7" s="1"/>
  <c r="T103" i="4"/>
  <c r="L98" i="7"/>
  <c r="T120" i="4"/>
  <c r="R103" i="4"/>
  <c r="R101" i="4"/>
  <c r="T101" i="4"/>
  <c r="Z101" i="4"/>
  <c r="X101" i="4"/>
  <c r="L68" i="4"/>
  <c r="R68" i="4"/>
  <c r="N68" i="4"/>
  <c r="P68" i="4"/>
  <c r="X68" i="4"/>
  <c r="Z68" i="4"/>
  <c r="AB68" i="4"/>
  <c r="T68" i="4"/>
  <c r="V68" i="4"/>
  <c r="AH19" i="4"/>
  <c r="AH18" i="4"/>
  <c r="AH17" i="4"/>
  <c r="AM17" i="4" s="1"/>
  <c r="T31" i="4"/>
  <c r="V31" i="4"/>
  <c r="Z31" i="4"/>
  <c r="AB31" i="4"/>
  <c r="X31" i="4"/>
  <c r="H31" i="4"/>
  <c r="H31" i="7"/>
  <c r="L31" i="4"/>
  <c r="AH89" i="4"/>
  <c r="AH88" i="4"/>
  <c r="AM80" i="4"/>
  <c r="AL80" i="4"/>
  <c r="X75" i="4"/>
  <c r="L75" i="4"/>
  <c r="R75" i="4"/>
  <c r="T75" i="4"/>
  <c r="Z75" i="4"/>
  <c r="AB75" i="4"/>
  <c r="R124" i="4"/>
  <c r="R115" i="4"/>
  <c r="AH117" i="4"/>
  <c r="V107" i="4"/>
  <c r="X106" i="4"/>
  <c r="AH85" i="4"/>
  <c r="AH86" i="4"/>
  <c r="X61" i="4"/>
  <c r="Z61" i="4"/>
  <c r="F61" i="4"/>
  <c r="F61" i="7"/>
  <c r="H61" i="4"/>
  <c r="H61" i="7"/>
  <c r="J57" i="4"/>
  <c r="J57" i="7" s="1"/>
  <c r="R55" i="4"/>
  <c r="T55" i="4"/>
  <c r="Z55" i="4"/>
  <c r="F55" i="4"/>
  <c r="F55" i="7"/>
  <c r="H55" i="4"/>
  <c r="H55" i="7"/>
  <c r="P55" i="4"/>
  <c r="V55" i="4"/>
  <c r="J55" i="4" s="1"/>
  <c r="X55" i="4"/>
  <c r="AH48" i="4"/>
  <c r="AL48" i="4" s="1"/>
  <c r="AH53" i="4"/>
  <c r="AH49" i="4"/>
  <c r="AM49" i="4" s="1"/>
  <c r="AH54" i="4"/>
  <c r="AH45" i="4"/>
  <c r="AH46" i="4"/>
  <c r="L14" i="4"/>
  <c r="N14" i="4"/>
  <c r="R14" i="4"/>
  <c r="Z14" i="4"/>
  <c r="AB14" i="4"/>
  <c r="F14" i="4"/>
  <c r="F14" i="7"/>
  <c r="V14" i="4"/>
  <c r="J14" i="4" s="1"/>
  <c r="J14" i="7" s="1"/>
  <c r="X14" i="4"/>
  <c r="V113" i="4"/>
  <c r="X113" i="4"/>
  <c r="F112" i="4"/>
  <c r="F112" i="7" s="1"/>
  <c r="Z112" i="4"/>
  <c r="AB112" i="4"/>
  <c r="AH82" i="4"/>
  <c r="AH38" i="4"/>
  <c r="AH37" i="4"/>
  <c r="AL37" i="4" s="1"/>
  <c r="L34" i="4"/>
  <c r="P34" i="4"/>
  <c r="R34" i="4"/>
  <c r="F34" i="4"/>
  <c r="F34" i="7" s="1"/>
  <c r="H34" i="4"/>
  <c r="H34" i="7" s="1"/>
  <c r="V34" i="4"/>
  <c r="X34" i="4"/>
  <c r="Z34" i="4"/>
  <c r="T34" i="4"/>
  <c r="AB34" i="4"/>
  <c r="R31" i="4"/>
  <c r="Z124" i="4"/>
  <c r="AB124" i="4"/>
  <c r="AB115" i="4"/>
  <c r="Z115" i="4"/>
  <c r="AH100" i="4"/>
  <c r="AH101" i="4"/>
  <c r="AH102" i="4"/>
  <c r="R91" i="4"/>
  <c r="H91" i="4"/>
  <c r="H91" i="7"/>
  <c r="P91" i="4"/>
  <c r="T91" i="4"/>
  <c r="V75" i="4"/>
  <c r="V61" i="4"/>
  <c r="AH60" i="4"/>
  <c r="AH58" i="4"/>
  <c r="AL58" i="4" s="1"/>
  <c r="AH57" i="4"/>
  <c r="AH51" i="4"/>
  <c r="Z26" i="4"/>
  <c r="F26" i="4"/>
  <c r="F26" i="7" s="1"/>
  <c r="H26" i="4"/>
  <c r="H26" i="7" s="1"/>
  <c r="L26" i="4"/>
  <c r="N26" i="4"/>
  <c r="P26" i="4"/>
  <c r="R26" i="4"/>
  <c r="X26" i="4"/>
  <c r="AB26" i="4"/>
  <c r="T14" i="4"/>
  <c r="AL9" i="4"/>
  <c r="AM9" i="4"/>
  <c r="P14" i="4"/>
  <c r="N12" i="4"/>
  <c r="P12" i="4"/>
  <c r="R12" i="4"/>
  <c r="F12" i="4"/>
  <c r="F12" i="7" s="1"/>
  <c r="H12" i="4"/>
  <c r="H12" i="7" s="1"/>
  <c r="V12" i="4"/>
  <c r="X12" i="4"/>
  <c r="Z12" i="4"/>
  <c r="H14" i="4"/>
  <c r="H14" i="7" s="1"/>
  <c r="X107" i="4"/>
  <c r="Z107" i="4"/>
  <c r="AB107" i="4"/>
  <c r="AH103" i="4"/>
  <c r="AB91" i="4"/>
  <c r="J91" i="4" s="1"/>
  <c r="N83" i="4"/>
  <c r="T83" i="4"/>
  <c r="AB83" i="4"/>
  <c r="H83" i="4"/>
  <c r="H83" i="7"/>
  <c r="L83" i="4"/>
  <c r="J83" i="4"/>
  <c r="H75" i="4"/>
  <c r="H75" i="7" s="1"/>
  <c r="Z73" i="4"/>
  <c r="H73" i="4"/>
  <c r="H73" i="7"/>
  <c r="P73" i="4"/>
  <c r="R73" i="4"/>
  <c r="L73" i="4"/>
  <c r="N73" i="4"/>
  <c r="T73" i="4"/>
  <c r="P61" i="4"/>
  <c r="J61" i="4"/>
  <c r="J61" i="7"/>
  <c r="V26" i="4"/>
  <c r="J26" i="4" s="1"/>
  <c r="T89" i="4"/>
  <c r="V89" i="4"/>
  <c r="AB89" i="4"/>
  <c r="Z88" i="4"/>
  <c r="J88" i="4" s="1"/>
  <c r="J88" i="7" s="1"/>
  <c r="AB88" i="4"/>
  <c r="AH72" i="4"/>
  <c r="T40" i="4"/>
  <c r="P38" i="4"/>
  <c r="R38" i="4"/>
  <c r="X38" i="4"/>
  <c r="Z38" i="4"/>
  <c r="AB38" i="4"/>
  <c r="F32" i="4"/>
  <c r="F32" i="7" s="1"/>
  <c r="Z32" i="4"/>
  <c r="AB32" i="4"/>
  <c r="L32" i="4"/>
  <c r="N32" i="4"/>
  <c r="P32" i="4"/>
  <c r="AL7" i="4"/>
  <c r="AM7" i="4"/>
  <c r="N110" i="4"/>
  <c r="J110" i="4" s="1"/>
  <c r="P110" i="4"/>
  <c r="V110" i="4"/>
  <c r="P100" i="4"/>
  <c r="Z100" i="4"/>
  <c r="AB100" i="4"/>
  <c r="R99" i="4"/>
  <c r="T99" i="4"/>
  <c r="Z99" i="4"/>
  <c r="AB99" i="4"/>
  <c r="Z90" i="4"/>
  <c r="N90" i="4"/>
  <c r="J90" i="4"/>
  <c r="J90" i="7"/>
  <c r="P90" i="4"/>
  <c r="V90" i="4"/>
  <c r="X90" i="4"/>
  <c r="L81" i="4"/>
  <c r="N69" i="4"/>
  <c r="T69" i="4"/>
  <c r="V69" i="4"/>
  <c r="X69" i="4"/>
  <c r="P57" i="4"/>
  <c r="R57" i="4"/>
  <c r="X57" i="4"/>
  <c r="F57" i="4"/>
  <c r="F57" i="7" s="1"/>
  <c r="H57" i="4"/>
  <c r="H57" i="7"/>
  <c r="R40" i="4"/>
  <c r="H109" i="4"/>
  <c r="H109" i="7"/>
  <c r="P109" i="4"/>
  <c r="J109" i="4" s="1"/>
  <c r="F65" i="4"/>
  <c r="F65" i="7"/>
  <c r="H65" i="4"/>
  <c r="H65" i="7"/>
  <c r="N65" i="4"/>
  <c r="P40" i="4"/>
  <c r="N95" i="4"/>
  <c r="L95" i="4"/>
  <c r="P95" i="4"/>
  <c r="V95" i="4"/>
  <c r="X95" i="4"/>
  <c r="V82" i="4"/>
  <c r="AB82" i="4"/>
  <c r="Z78" i="4"/>
  <c r="N72" i="4"/>
  <c r="P72" i="4"/>
  <c r="V72" i="4"/>
  <c r="X72" i="4"/>
  <c r="AL69" i="4"/>
  <c r="AM69" i="4"/>
  <c r="Z65" i="4"/>
  <c r="H40" i="4"/>
  <c r="H40" i="7"/>
  <c r="R33" i="4"/>
  <c r="T33" i="4"/>
  <c r="X33" i="4"/>
  <c r="J33" i="4" s="1"/>
  <c r="J33" i="7" s="1"/>
  <c r="Z33" i="4"/>
  <c r="F33" i="4"/>
  <c r="F33" i="7"/>
  <c r="L33" i="4"/>
  <c r="N33" i="4"/>
  <c r="P33" i="4"/>
  <c r="X109" i="4"/>
  <c r="N99" i="4"/>
  <c r="X78" i="4"/>
  <c r="X65" i="4"/>
  <c r="X32" i="4"/>
  <c r="H23" i="4"/>
  <c r="H23" i="7"/>
  <c r="L23" i="4"/>
  <c r="R23" i="4"/>
  <c r="T23" i="4"/>
  <c r="V23" i="4"/>
  <c r="V40" i="4"/>
  <c r="X40" i="4"/>
  <c r="X39" i="4"/>
  <c r="Z39" i="4"/>
  <c r="L39" i="4"/>
  <c r="N39" i="4"/>
  <c r="T39" i="4"/>
  <c r="V39" i="4"/>
  <c r="AB39" i="4"/>
  <c r="N38" i="4"/>
  <c r="R32" i="4"/>
  <c r="AH25" i="4"/>
  <c r="AL25" i="4" s="1"/>
  <c r="L44" i="4"/>
  <c r="N44" i="4"/>
  <c r="R44" i="4"/>
  <c r="T44" i="4"/>
  <c r="F43" i="4"/>
  <c r="F43" i="7" s="1"/>
  <c r="H43" i="4"/>
  <c r="H43" i="7"/>
  <c r="L43" i="4"/>
  <c r="N43" i="4"/>
  <c r="X28" i="4"/>
  <c r="F28" i="4"/>
  <c r="F28" i="7" s="1"/>
  <c r="L28" i="4"/>
  <c r="V22" i="4"/>
  <c r="F15" i="4"/>
  <c r="F15" i="7" s="1"/>
  <c r="Z15" i="4"/>
  <c r="AB15" i="4"/>
  <c r="J15" i="4" s="1"/>
  <c r="J15" i="7" s="1"/>
  <c r="T84" i="4"/>
  <c r="Z84" i="4"/>
  <c r="N64" i="4"/>
  <c r="P64" i="4"/>
  <c r="V64" i="4"/>
  <c r="Z54" i="4"/>
  <c r="AB54" i="4"/>
  <c r="L45" i="4"/>
  <c r="T22" i="4"/>
  <c r="L76" i="4"/>
  <c r="H63" i="4"/>
  <c r="H63" i="7"/>
  <c r="P63" i="4"/>
  <c r="J63" i="4" s="1"/>
  <c r="L51" i="4"/>
  <c r="P51" i="4"/>
  <c r="R51" i="4"/>
  <c r="R50" i="4"/>
  <c r="T50" i="4"/>
  <c r="X50" i="4"/>
  <c r="Z50" i="4"/>
  <c r="Z49" i="4"/>
  <c r="AB49" i="4"/>
  <c r="P22" i="4"/>
  <c r="AB122" i="4"/>
  <c r="AB63" i="4"/>
  <c r="X56" i="4"/>
  <c r="J56" i="4" s="1"/>
  <c r="Z56" i="4"/>
  <c r="X43" i="4"/>
  <c r="F79" i="4"/>
  <c r="F79" i="7"/>
  <c r="L79" i="4"/>
  <c r="P76" i="4"/>
  <c r="V76" i="4"/>
  <c r="L66" i="4"/>
  <c r="N66" i="4"/>
  <c r="T66" i="4"/>
  <c r="Z63" i="4"/>
  <c r="V43" i="4"/>
  <c r="P18" i="4"/>
  <c r="R18" i="4"/>
  <c r="V18" i="4"/>
  <c r="X18" i="4"/>
  <c r="X17" i="4"/>
  <c r="J17" i="4" s="1"/>
  <c r="J17" i="7" s="1"/>
  <c r="Z17" i="4"/>
  <c r="R22" i="4"/>
  <c r="F22" i="4"/>
  <c r="F22" i="7"/>
  <c r="AH14" i="4"/>
  <c r="AH15" i="4"/>
  <c r="AM15" i="4" s="1"/>
  <c r="P58" i="4"/>
  <c r="P19" i="4"/>
  <c r="J19" i="4" s="1"/>
  <c r="Z16" i="4"/>
  <c r="N11" i="4"/>
  <c r="P9" i="4"/>
  <c r="X8" i="4"/>
  <c r="N19" i="4"/>
  <c r="X16" i="4"/>
  <c r="L11" i="4"/>
  <c r="N9" i="4"/>
  <c r="J9" i="4" s="1"/>
  <c r="V8" i="4"/>
  <c r="T16" i="4"/>
  <c r="R8" i="4"/>
  <c r="AH6" i="4"/>
  <c r="AL6" i="4" s="1"/>
  <c r="AB30" i="4"/>
  <c r="H9" i="4"/>
  <c r="H9" i="7"/>
  <c r="P8" i="4"/>
  <c r="J8" i="4" s="1"/>
  <c r="J8" i="7" s="1"/>
  <c r="Z5" i="4"/>
  <c r="X5" i="4"/>
  <c r="R7" i="4"/>
  <c r="Z6" i="4"/>
  <c r="T5" i="4"/>
  <c r="H8" i="4"/>
  <c r="H8" i="7" s="1"/>
  <c r="P7" i="4"/>
  <c r="J7" i="4" s="1"/>
  <c r="J7" i="7" s="1"/>
  <c r="X6" i="4"/>
  <c r="R5" i="4"/>
  <c r="N7" i="4"/>
  <c r="V6" i="4"/>
  <c r="P5" i="4"/>
  <c r="T6" i="4"/>
  <c r="N5" i="4"/>
  <c r="R6" i="4"/>
  <c r="L5" i="4"/>
  <c r="P6" i="4"/>
  <c r="L6" i="4"/>
  <c r="J56" i="7"/>
  <c r="AL19" i="4"/>
  <c r="AM19" i="4"/>
  <c r="AL41" i="4"/>
  <c r="AM41" i="4"/>
  <c r="Q7" i="7"/>
  <c r="P7" i="7"/>
  <c r="J73" i="4"/>
  <c r="J73" i="7" s="1"/>
  <c r="AM101" i="4"/>
  <c r="AL101" i="4"/>
  <c r="J118" i="7"/>
  <c r="Q19" i="7"/>
  <c r="P19" i="7"/>
  <c r="J125" i="4"/>
  <c r="J125" i="7"/>
  <c r="P110" i="7"/>
  <c r="P9" i="7"/>
  <c r="Q9" i="7"/>
  <c r="AL77" i="4"/>
  <c r="AM77" i="4"/>
  <c r="AM123" i="4"/>
  <c r="AL123" i="4"/>
  <c r="Q89" i="7"/>
  <c r="P89" i="7"/>
  <c r="Q77" i="7"/>
  <c r="P77" i="7"/>
  <c r="AL51" i="4"/>
  <c r="AM51" i="4"/>
  <c r="J68" i="4"/>
  <c r="Q6" i="7"/>
  <c r="P6" i="7"/>
  <c r="AL34" i="4"/>
  <c r="AM34" i="4"/>
  <c r="Q11" i="7"/>
  <c r="P32" i="7"/>
  <c r="Q32" i="7"/>
  <c r="AL72" i="4"/>
  <c r="AM72" i="4"/>
  <c r="AL32" i="4"/>
  <c r="AM32" i="4"/>
  <c r="Q33" i="7"/>
  <c r="P33" i="7"/>
  <c r="AL46" i="4"/>
  <c r="AM46" i="4"/>
  <c r="AM86" i="4"/>
  <c r="AL86" i="4"/>
  <c r="J85" i="4"/>
  <c r="J85" i="7"/>
  <c r="AL29" i="4"/>
  <c r="AM29" i="4"/>
  <c r="AM6" i="4"/>
  <c r="AM25" i="4"/>
  <c r="J34" i="4"/>
  <c r="J34" i="7"/>
  <c r="AM45" i="4"/>
  <c r="AL45" i="4"/>
  <c r="AL85" i="4"/>
  <c r="AM85" i="4"/>
  <c r="AM28" i="4"/>
  <c r="AL28" i="4"/>
  <c r="AM18" i="4"/>
  <c r="AL18" i="4"/>
  <c r="AL105" i="4"/>
  <c r="AM105" i="4"/>
  <c r="AL106" i="4"/>
  <c r="AM106" i="4"/>
  <c r="AL74" i="4"/>
  <c r="AM74" i="4"/>
  <c r="AL124" i="4"/>
  <c r="AM124" i="4"/>
  <c r="J121" i="4"/>
  <c r="J121" i="7"/>
  <c r="J92" i="4"/>
  <c r="J92" i="7" s="1"/>
  <c r="AL60" i="4"/>
  <c r="AM60" i="4"/>
  <c r="AL35" i="4"/>
  <c r="AM35" i="4"/>
  <c r="P12" i="7"/>
  <c r="Q12" i="7"/>
  <c r="AM37" i="4"/>
  <c r="AL54" i="4"/>
  <c r="AM54" i="4"/>
  <c r="AL27" i="4"/>
  <c r="AM27" i="4"/>
  <c r="J117" i="4"/>
  <c r="J117" i="7" s="1"/>
  <c r="P76" i="7"/>
  <c r="Q90" i="7"/>
  <c r="P90" i="7"/>
  <c r="AL88" i="4"/>
  <c r="AM88" i="4"/>
  <c r="AM89" i="4"/>
  <c r="AL89" i="4"/>
  <c r="P84" i="7"/>
  <c r="AM30" i="4"/>
  <c r="AL30" i="4"/>
  <c r="AM100" i="4"/>
  <c r="AL100" i="4"/>
  <c r="P81" i="7"/>
  <c r="Q81" i="7"/>
  <c r="J96" i="4"/>
  <c r="J96" i="7" s="1"/>
  <c r="AL42" i="4"/>
  <c r="AM42" i="4"/>
  <c r="J42" i="4"/>
  <c r="J42" i="7" s="1"/>
  <c r="AM125" i="4"/>
  <c r="AL125" i="4"/>
  <c r="AM57" i="4"/>
  <c r="AL57" i="4"/>
  <c r="P8" i="7"/>
  <c r="Q8" i="7"/>
  <c r="P35" i="7"/>
  <c r="Q35" i="7"/>
  <c r="J64" i="4"/>
  <c r="J64" i="7"/>
  <c r="AM38" i="4"/>
  <c r="AL38" i="4"/>
  <c r="P98" i="7"/>
  <c r="Q98" i="7"/>
  <c r="J24" i="4"/>
  <c r="J24" i="7"/>
  <c r="AL15" i="4"/>
  <c r="AL82" i="4"/>
  <c r="AM82" i="4"/>
  <c r="AL117" i="4"/>
  <c r="AM117" i="4"/>
  <c r="AL17" i="4"/>
  <c r="P107" i="7"/>
  <c r="Q107" i="7"/>
  <c r="J67" i="4"/>
  <c r="J67" i="7" s="1"/>
  <c r="J116" i="4"/>
  <c r="J116" i="7" s="1"/>
  <c r="P121" i="7"/>
  <c r="Q121" i="7"/>
  <c r="J93" i="4"/>
  <c r="P85" i="7"/>
  <c r="N121" i="7"/>
  <c r="N120" i="7"/>
  <c r="AJ121" i="4"/>
  <c r="J93" i="7"/>
  <c r="N77" i="7" l="1"/>
  <c r="AL102" i="4"/>
  <c r="AM102" i="4"/>
  <c r="AJ60" i="4"/>
  <c r="AJ61" i="4"/>
  <c r="J55" i="7"/>
  <c r="AJ56" i="4"/>
  <c r="AJ58" i="4"/>
  <c r="AJ110" i="4"/>
  <c r="J109" i="7"/>
  <c r="J28" i="4"/>
  <c r="AJ28" i="4" s="1"/>
  <c r="AJ92" i="4"/>
  <c r="J91" i="7"/>
  <c r="N92" i="7" s="1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30" i="7"/>
  <c r="AJ29" i="4"/>
  <c r="J26" i="7"/>
  <c r="P46" i="7"/>
  <c r="Q46" i="7"/>
  <c r="J63" i="7"/>
  <c r="N64" i="7" s="1"/>
  <c r="AJ64" i="4"/>
  <c r="J97" i="4"/>
  <c r="Q34" i="7"/>
  <c r="P34" i="7"/>
  <c r="AJ48" i="4"/>
  <c r="J19" i="7"/>
  <c r="AJ57" i="4"/>
  <c r="AL103" i="4"/>
  <c r="AM103" i="4"/>
  <c r="AN58" i="4"/>
  <c r="J68" i="7"/>
  <c r="N68" i="7" s="1"/>
  <c r="AL14" i="4"/>
  <c r="AM14" i="4"/>
  <c r="J95" i="4"/>
  <c r="AJ120" i="4"/>
  <c r="AN60" i="4"/>
  <c r="AN57" i="4"/>
  <c r="J9" i="7"/>
  <c r="AN64" i="4"/>
  <c r="AJ111" i="4"/>
  <c r="AJ86" i="4"/>
  <c r="AN86" i="4" s="1"/>
  <c r="J83" i="7"/>
  <c r="AJ85" i="4"/>
  <c r="AN85" i="4" s="1"/>
  <c r="Z41" i="4"/>
  <c r="AL84" i="4"/>
  <c r="AM84" i="4"/>
  <c r="AB41" i="4"/>
  <c r="P116" i="7"/>
  <c r="Q116" i="7"/>
  <c r="AL49" i="4"/>
  <c r="AM108" i="4"/>
  <c r="V25" i="4"/>
  <c r="H25" i="4"/>
  <c r="H25" i="7" s="1"/>
  <c r="X25" i="4"/>
  <c r="V41" i="4"/>
  <c r="F88" i="7"/>
  <c r="Q69" i="7"/>
  <c r="P69" i="7"/>
  <c r="P42" i="7"/>
  <c r="Q42" i="7"/>
  <c r="X94" i="4"/>
  <c r="H94" i="4"/>
  <c r="H94" i="7" s="1"/>
  <c r="P94" i="4"/>
  <c r="V94" i="4"/>
  <c r="R94" i="4"/>
  <c r="T94" i="4"/>
  <c r="AB94" i="4"/>
  <c r="N94" i="4"/>
  <c r="L94" i="4"/>
  <c r="J106" i="4"/>
  <c r="J106" i="7" s="1"/>
  <c r="P115" i="7"/>
  <c r="Q115" i="7"/>
  <c r="L38" i="7"/>
  <c r="L37" i="7"/>
  <c r="R80" i="4"/>
  <c r="V80" i="4"/>
  <c r="X80" i="4"/>
  <c r="AB80" i="4"/>
  <c r="L80" i="4"/>
  <c r="J80" i="4" s="1"/>
  <c r="J80" i="7" s="1"/>
  <c r="N80" i="4"/>
  <c r="P80" i="4"/>
  <c r="T80" i="4"/>
  <c r="Z80" i="4"/>
  <c r="F80" i="4"/>
  <c r="J47" i="7"/>
  <c r="AJ53" i="4"/>
  <c r="V27" i="4"/>
  <c r="Q94" i="7"/>
  <c r="P94" i="7"/>
  <c r="AL66" i="4"/>
  <c r="AM66" i="4"/>
  <c r="Z45" i="4"/>
  <c r="AB45" i="4"/>
  <c r="H45" i="4"/>
  <c r="H45" i="7" s="1"/>
  <c r="P45" i="4"/>
  <c r="R45" i="4"/>
  <c r="T45" i="4"/>
  <c r="V45" i="4"/>
  <c r="X45" i="4"/>
  <c r="N45" i="4"/>
  <c r="J45" i="4" s="1"/>
  <c r="P25" i="4"/>
  <c r="AM52" i="4"/>
  <c r="L120" i="7"/>
  <c r="L119" i="7"/>
  <c r="P113" i="7"/>
  <c r="Q113" i="7"/>
  <c r="O112" i="7"/>
  <c r="AH121" i="4"/>
  <c r="AH120" i="4"/>
  <c r="AH119" i="4"/>
  <c r="AM90" i="4"/>
  <c r="AL90" i="4"/>
  <c r="J52" i="4"/>
  <c r="J52" i="7" s="1"/>
  <c r="V49" i="4"/>
  <c r="X49" i="4"/>
  <c r="F49" i="4"/>
  <c r="F49" i="7" s="1"/>
  <c r="L49" i="4"/>
  <c r="N49" i="4"/>
  <c r="P49" i="4"/>
  <c r="R49" i="4"/>
  <c r="T49" i="4"/>
  <c r="H49" i="4"/>
  <c r="H49" i="7" s="1"/>
  <c r="L60" i="7"/>
  <c r="L59" i="7"/>
  <c r="L58" i="7"/>
  <c r="L56" i="7"/>
  <c r="L62" i="7"/>
  <c r="L57" i="7"/>
  <c r="L61" i="7"/>
  <c r="AB25" i="4"/>
  <c r="F25" i="4"/>
  <c r="L25" i="4"/>
  <c r="J25" i="4" s="1"/>
  <c r="J25" i="7" s="1"/>
  <c r="N25" i="4"/>
  <c r="P102" i="7"/>
  <c r="Q102" i="7"/>
  <c r="P87" i="4"/>
  <c r="F87" i="4"/>
  <c r="F87" i="7" s="1"/>
  <c r="H87" i="4"/>
  <c r="H87" i="7" s="1"/>
  <c r="N87" i="4"/>
  <c r="V87" i="4"/>
  <c r="L27" i="4"/>
  <c r="N27" i="4"/>
  <c r="R27" i="4"/>
  <c r="T27" i="4"/>
  <c r="X27" i="4"/>
  <c r="P27" i="4"/>
  <c r="AB27" i="4"/>
  <c r="Z27" i="4"/>
  <c r="AM40" i="4"/>
  <c r="P88" i="7"/>
  <c r="AM58" i="4"/>
  <c r="AL33" i="4"/>
  <c r="AM48" i="4"/>
  <c r="AN48" i="4" s="1"/>
  <c r="F45" i="4"/>
  <c r="F45" i="7" s="1"/>
  <c r="X87" i="4"/>
  <c r="L27" i="7"/>
  <c r="L29" i="7"/>
  <c r="L28" i="7"/>
  <c r="L30" i="7"/>
  <c r="H27" i="4"/>
  <c r="H27" i="7" s="1"/>
  <c r="L87" i="4"/>
  <c r="Q123" i="7"/>
  <c r="P72" i="7"/>
  <c r="R84" i="4"/>
  <c r="V84" i="4"/>
  <c r="AB84" i="4"/>
  <c r="F84" i="4"/>
  <c r="F84" i="7" s="1"/>
  <c r="H84" i="4"/>
  <c r="H84" i="7" s="1"/>
  <c r="N84" i="4"/>
  <c r="P84" i="4"/>
  <c r="L84" i="4"/>
  <c r="X84" i="4"/>
  <c r="R69" i="4"/>
  <c r="Z69" i="4"/>
  <c r="F69" i="4"/>
  <c r="F69" i="7" s="1"/>
  <c r="H69" i="4"/>
  <c r="H69" i="7" s="1"/>
  <c r="P69" i="4"/>
  <c r="AB69" i="4"/>
  <c r="L69" i="4"/>
  <c r="J69" i="4" s="1"/>
  <c r="J69" i="7" s="1"/>
  <c r="N69" i="7" s="1"/>
  <c r="P49" i="7"/>
  <c r="Q49" i="7"/>
  <c r="J107" i="4"/>
  <c r="J107" i="7" s="1"/>
  <c r="AL94" i="4"/>
  <c r="AM94" i="4"/>
  <c r="AJ68" i="4"/>
  <c r="AN68" i="4" s="1"/>
  <c r="AB87" i="4"/>
  <c r="L117" i="7"/>
  <c r="P112" i="7"/>
  <c r="P48" i="7"/>
  <c r="Q48" i="7"/>
  <c r="J82" i="4"/>
  <c r="J82" i="7" s="1"/>
  <c r="Q106" i="7"/>
  <c r="P106" i="7"/>
  <c r="P74" i="7"/>
  <c r="J100" i="4"/>
  <c r="J100" i="7" s="1"/>
  <c r="Z87" i="4"/>
  <c r="AM81" i="4"/>
  <c r="J31" i="4"/>
  <c r="J119" i="4"/>
  <c r="P66" i="7"/>
  <c r="Q66" i="7"/>
  <c r="AL116" i="4"/>
  <c r="AL61" i="4"/>
  <c r="AM61" i="4"/>
  <c r="L41" i="4"/>
  <c r="N41" i="4"/>
  <c r="P41" i="4"/>
  <c r="R41" i="4"/>
  <c r="F41" i="4"/>
  <c r="F41" i="7" s="1"/>
  <c r="H41" i="4"/>
  <c r="H41" i="7" s="1"/>
  <c r="AJ77" i="4"/>
  <c r="AN77" i="4" s="1"/>
  <c r="T87" i="4"/>
  <c r="Q108" i="7"/>
  <c r="J48" i="4"/>
  <c r="J48" i="7" s="1"/>
  <c r="P96" i="7"/>
  <c r="Q96" i="7"/>
  <c r="O80" i="7"/>
  <c r="O82" i="7"/>
  <c r="J89" i="4"/>
  <c r="J89" i="7" s="1"/>
  <c r="AM76" i="4"/>
  <c r="AL76" i="4"/>
  <c r="AM22" i="4"/>
  <c r="AL22" i="4"/>
  <c r="P125" i="7"/>
  <c r="Q125" i="7"/>
  <c r="P17" i="7"/>
  <c r="Q17" i="7"/>
  <c r="AL75" i="4"/>
  <c r="AM75" i="4"/>
  <c r="AL98" i="4"/>
  <c r="AM98" i="4"/>
  <c r="R25" i="4"/>
  <c r="B31" i="4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30" i="4"/>
  <c r="T25" i="4"/>
  <c r="R87" i="4"/>
  <c r="L14" i="7"/>
  <c r="L15" i="7"/>
  <c r="L82" i="7"/>
  <c r="L80" i="7"/>
  <c r="L79" i="7"/>
  <c r="V124" i="4"/>
  <c r="AH107" i="4"/>
  <c r="AL79" i="4"/>
  <c r="F75" i="4"/>
  <c r="F75" i="7" s="1"/>
  <c r="N75" i="4"/>
  <c r="P75" i="4"/>
  <c r="T43" i="4"/>
  <c r="Z43" i="4"/>
  <c r="P43" i="4"/>
  <c r="J43" i="4" s="1"/>
  <c r="R43" i="4"/>
  <c r="AL11" i="4"/>
  <c r="L54" i="7"/>
  <c r="O49" i="7"/>
  <c r="O29" i="7"/>
  <c r="L23" i="7"/>
  <c r="L124" i="4"/>
  <c r="X81" i="4"/>
  <c r="Z81" i="4"/>
  <c r="H81" i="4"/>
  <c r="H81" i="7" s="1"/>
  <c r="N81" i="4"/>
  <c r="F81" i="4"/>
  <c r="F81" i="7" s="1"/>
  <c r="P81" i="4"/>
  <c r="T81" i="4"/>
  <c r="V81" i="4"/>
  <c r="F20" i="4"/>
  <c r="F20" i="7" s="1"/>
  <c r="N20" i="4"/>
  <c r="J20" i="4" s="1"/>
  <c r="J20" i="7" s="1"/>
  <c r="V20" i="4"/>
  <c r="X20" i="4"/>
  <c r="Z20" i="4"/>
  <c r="AB20" i="4"/>
  <c r="L12" i="4"/>
  <c r="T12" i="4"/>
  <c r="AB12" i="4"/>
  <c r="L68" i="7"/>
  <c r="O41" i="7"/>
  <c r="L71" i="4"/>
  <c r="H71" i="4"/>
  <c r="H71" i="7" s="1"/>
  <c r="T71" i="4"/>
  <c r="X71" i="4"/>
  <c r="Z71" i="4"/>
  <c r="AB71" i="4"/>
  <c r="F71" i="4"/>
  <c r="F71" i="7" s="1"/>
  <c r="L59" i="4"/>
  <c r="T59" i="4"/>
  <c r="X59" i="4"/>
  <c r="Z59" i="4"/>
  <c r="AB59" i="4"/>
  <c r="AB43" i="4"/>
  <c r="L124" i="7"/>
  <c r="O111" i="7"/>
  <c r="L92" i="7"/>
  <c r="L18" i="7"/>
  <c r="P123" i="4"/>
  <c r="X123" i="4"/>
  <c r="AB123" i="4"/>
  <c r="L114" i="4"/>
  <c r="J114" i="4" s="1"/>
  <c r="R65" i="4"/>
  <c r="T65" i="4"/>
  <c r="AB65" i="4"/>
  <c r="L65" i="4"/>
  <c r="J65" i="4" s="1"/>
  <c r="P65" i="4"/>
  <c r="AH59" i="4"/>
  <c r="AM59" i="4" s="1"/>
  <c r="AH56" i="4"/>
  <c r="AH44" i="4"/>
  <c r="F10" i="4"/>
  <c r="F10" i="7" s="1"/>
  <c r="P10" i="4"/>
  <c r="T10" i="4"/>
  <c r="V10" i="4"/>
  <c r="X10" i="4"/>
  <c r="Z10" i="4"/>
  <c r="AB10" i="4"/>
  <c r="H125" i="4"/>
  <c r="L115" i="4"/>
  <c r="P115" i="4"/>
  <c r="V115" i="4"/>
  <c r="X115" i="4"/>
  <c r="F76" i="4"/>
  <c r="F76" i="7" s="1"/>
  <c r="R76" i="4"/>
  <c r="T76" i="4"/>
  <c r="X76" i="4"/>
  <c r="Z76" i="4"/>
  <c r="J76" i="4" s="1"/>
  <c r="AB76" i="4"/>
  <c r="J29" i="4"/>
  <c r="O116" i="7"/>
  <c r="L41" i="7"/>
  <c r="L40" i="7"/>
  <c r="P113" i="4"/>
  <c r="Z113" i="4"/>
  <c r="F113" i="4"/>
  <c r="F113" i="7" s="1"/>
  <c r="L113" i="4"/>
  <c r="N113" i="4"/>
  <c r="F44" i="4"/>
  <c r="F44" i="7" s="1"/>
  <c r="P44" i="4"/>
  <c r="V44" i="4"/>
  <c r="X44" i="4"/>
  <c r="Z44" i="4"/>
  <c r="AB44" i="4"/>
  <c r="V32" i="4"/>
  <c r="J32" i="4" s="1"/>
  <c r="J32" i="7" s="1"/>
  <c r="H32" i="4"/>
  <c r="T32" i="4"/>
  <c r="L103" i="7"/>
  <c r="L75" i="7"/>
  <c r="AB81" i="4"/>
  <c r="L74" i="4"/>
  <c r="J74" i="4" s="1"/>
  <c r="AB74" i="4"/>
  <c r="H74" i="4"/>
  <c r="H74" i="7" s="1"/>
  <c r="R10" i="4"/>
  <c r="L52" i="7"/>
  <c r="L45" i="7"/>
  <c r="O27" i="7"/>
  <c r="O30" i="7"/>
  <c r="L24" i="7"/>
  <c r="F95" i="4"/>
  <c r="F95" i="7" s="1"/>
  <c r="H95" i="4"/>
  <c r="H95" i="7" s="1"/>
  <c r="R95" i="4"/>
  <c r="Z95" i="4"/>
  <c r="AB95" i="4"/>
  <c r="L72" i="4"/>
  <c r="T72" i="4"/>
  <c r="Z72" i="4"/>
  <c r="AB72" i="4"/>
  <c r="V71" i="4"/>
  <c r="AM62" i="4"/>
  <c r="AL62" i="4"/>
  <c r="V59" i="4"/>
  <c r="X11" i="4"/>
  <c r="Z11" i="4"/>
  <c r="F11" i="4"/>
  <c r="F11" i="7" s="1"/>
  <c r="H11" i="4"/>
  <c r="H11" i="7" s="1"/>
  <c r="P11" i="4"/>
  <c r="J11" i="4" s="1"/>
  <c r="J11" i="7" s="1"/>
  <c r="R11" i="4"/>
  <c r="T11" i="4"/>
  <c r="V11" i="4"/>
  <c r="N10" i="4"/>
  <c r="L22" i="7"/>
  <c r="H124" i="4"/>
  <c r="H124" i="7" s="1"/>
  <c r="P124" i="4"/>
  <c r="T124" i="4"/>
  <c r="X124" i="4"/>
  <c r="AH111" i="4"/>
  <c r="AH112" i="4"/>
  <c r="AH113" i="4"/>
  <c r="AH110" i="4"/>
  <c r="X99" i="4"/>
  <c r="J99" i="4" s="1"/>
  <c r="T20" i="4"/>
  <c r="L10" i="4"/>
  <c r="N122" i="4"/>
  <c r="R112" i="4"/>
  <c r="H105" i="4"/>
  <c r="H105" i="7" s="1"/>
  <c r="L105" i="4"/>
  <c r="J105" i="4" s="1"/>
  <c r="J105" i="7" s="1"/>
  <c r="N104" i="4"/>
  <c r="J104" i="4" s="1"/>
  <c r="L103" i="4"/>
  <c r="J103" i="4" s="1"/>
  <c r="J103" i="7" s="1"/>
  <c r="T97" i="4"/>
  <c r="F83" i="4"/>
  <c r="F83" i="7" s="1"/>
  <c r="L70" i="4"/>
  <c r="J70" i="4" s="1"/>
  <c r="X66" i="4"/>
  <c r="L62" i="4"/>
  <c r="H56" i="4"/>
  <c r="H56" i="7" s="1"/>
  <c r="R52" i="4"/>
  <c r="V51" i="4"/>
  <c r="J51" i="4" s="1"/>
  <c r="J51" i="7" s="1"/>
  <c r="P50" i="4"/>
  <c r="H47" i="4"/>
  <c r="H47" i="7" s="1"/>
  <c r="P46" i="4"/>
  <c r="J46" i="4" s="1"/>
  <c r="J46" i="7" s="1"/>
  <c r="L40" i="4"/>
  <c r="J40" i="4" s="1"/>
  <c r="J40" i="7" s="1"/>
  <c r="F37" i="4"/>
  <c r="H36" i="4"/>
  <c r="H36" i="7" s="1"/>
  <c r="R35" i="4"/>
  <c r="T28" i="4"/>
  <c r="X23" i="4"/>
  <c r="X22" i="4"/>
  <c r="N21" i="4"/>
  <c r="T13" i="4"/>
  <c r="L122" i="4"/>
  <c r="J122" i="4" s="1"/>
  <c r="P112" i="4"/>
  <c r="N97" i="4"/>
  <c r="F78" i="4"/>
  <c r="F78" i="7" s="1"/>
  <c r="V66" i="4"/>
  <c r="F56" i="4"/>
  <c r="F56" i="7" s="1"/>
  <c r="X54" i="4"/>
  <c r="J54" i="4" s="1"/>
  <c r="T51" i="4"/>
  <c r="N50" i="4"/>
  <c r="J50" i="4" s="1"/>
  <c r="J50" i="7" s="1"/>
  <c r="F36" i="4"/>
  <c r="F36" i="7" s="1"/>
  <c r="P35" i="4"/>
  <c r="R28" i="4"/>
  <c r="P23" i="4"/>
  <c r="J23" i="4" s="1"/>
  <c r="J23" i="7" s="1"/>
  <c r="N22" i="4"/>
  <c r="J22" i="4" s="1"/>
  <c r="J22" i="7" s="1"/>
  <c r="L21" i="4"/>
  <c r="H18" i="4"/>
  <c r="R16" i="4"/>
  <c r="R13" i="4"/>
  <c r="H6" i="4"/>
  <c r="H6" i="7" s="1"/>
  <c r="AL53" i="4"/>
  <c r="F5" i="4"/>
  <c r="F5" i="7" s="1"/>
  <c r="H122" i="4"/>
  <c r="H122" i="7" s="1"/>
  <c r="L112" i="4"/>
  <c r="Z111" i="4"/>
  <c r="P66" i="4"/>
  <c r="T54" i="4"/>
  <c r="H51" i="4"/>
  <c r="H51" i="7" s="1"/>
  <c r="V38" i="4"/>
  <c r="J38" i="4" s="1"/>
  <c r="AB37" i="4"/>
  <c r="H35" i="4"/>
  <c r="H35" i="7" s="1"/>
  <c r="L35" i="4"/>
  <c r="Z30" i="4"/>
  <c r="N28" i="4"/>
  <c r="F23" i="4"/>
  <c r="F21" i="4"/>
  <c r="F21" i="7" s="1"/>
  <c r="N13" i="4"/>
  <c r="J13" i="4" s="1"/>
  <c r="F122" i="4"/>
  <c r="F122" i="7" s="1"/>
  <c r="X111" i="4"/>
  <c r="J111" i="4" s="1"/>
  <c r="J111" i="7" s="1"/>
  <c r="T107" i="4"/>
  <c r="H66" i="4"/>
  <c r="H66" i="7" s="1"/>
  <c r="R54" i="4"/>
  <c r="Z37" i="4"/>
  <c r="F35" i="4"/>
  <c r="F35" i="7" s="1"/>
  <c r="X30" i="4"/>
  <c r="J30" i="4" s="1"/>
  <c r="AJ30" i="4" s="1"/>
  <c r="T111" i="4"/>
  <c r="N107" i="4"/>
  <c r="AB79" i="4"/>
  <c r="V78" i="4"/>
  <c r="P39" i="4"/>
  <c r="J39" i="4" s="1"/>
  <c r="V37" i="4"/>
  <c r="Z36" i="4"/>
  <c r="T30" i="4"/>
  <c r="V16" i="4"/>
  <c r="J16" i="4" s="1"/>
  <c r="F13" i="4"/>
  <c r="F13" i="7" s="1"/>
  <c r="AB5" i="4"/>
  <c r="AB6" i="4"/>
  <c r="V5" i="4"/>
  <c r="J5" i="4" s="1"/>
  <c r="N6" i="4"/>
  <c r="J6" i="4" s="1"/>
  <c r="J6" i="7" s="1"/>
  <c r="T79" i="4"/>
  <c r="N78" i="4"/>
  <c r="Z62" i="4"/>
  <c r="R61" i="4"/>
  <c r="R36" i="4"/>
  <c r="Z35" i="4"/>
  <c r="V21" i="4"/>
  <c r="N18" i="4"/>
  <c r="J18" i="4" s="1"/>
  <c r="J18" i="7" s="1"/>
  <c r="P79" i="4"/>
  <c r="J79" i="4" s="1"/>
  <c r="J79" i="7" s="1"/>
  <c r="T62" i="4"/>
  <c r="AL59" i="4"/>
  <c r="N37" i="4"/>
  <c r="N36" i="4"/>
  <c r="J36" i="4" s="1"/>
  <c r="AM92" i="4"/>
  <c r="AM53" i="4"/>
  <c r="AL92" i="4"/>
  <c r="AN92" i="4" s="1"/>
  <c r="AJ76" i="4" l="1"/>
  <c r="J76" i="7"/>
  <c r="N76" i="7" s="1"/>
  <c r="AN108" i="4"/>
  <c r="J54" i="7"/>
  <c r="AJ54" i="4"/>
  <c r="AN54" i="4"/>
  <c r="AJ101" i="4"/>
  <c r="AN101" i="4" s="1"/>
  <c r="AJ100" i="4"/>
  <c r="AJ103" i="4"/>
  <c r="AJ102" i="4"/>
  <c r="J99" i="7"/>
  <c r="J43" i="7"/>
  <c r="AJ46" i="4"/>
  <c r="AN46" i="4" s="1"/>
  <c r="AJ44" i="4"/>
  <c r="AJ45" i="4"/>
  <c r="AJ105" i="4"/>
  <c r="J104" i="7"/>
  <c r="AJ108" i="4"/>
  <c r="AJ107" i="4"/>
  <c r="AJ106" i="4"/>
  <c r="J45" i="7"/>
  <c r="AN45" i="4"/>
  <c r="AJ9" i="4"/>
  <c r="AN9" i="4" s="1"/>
  <c r="J5" i="7"/>
  <c r="AJ7" i="4"/>
  <c r="AN7" i="4" s="1"/>
  <c r="AJ6" i="4"/>
  <c r="AN6" i="4" s="1"/>
  <c r="AJ8" i="4"/>
  <c r="AN8" i="4" s="1"/>
  <c r="J38" i="7"/>
  <c r="P45" i="7"/>
  <c r="Q45" i="7"/>
  <c r="AM44" i="4"/>
  <c r="AL44" i="4"/>
  <c r="J71" i="4"/>
  <c r="J71" i="7" s="1"/>
  <c r="AN76" i="4"/>
  <c r="Q57" i="7"/>
  <c r="P57" i="7"/>
  <c r="AN100" i="4"/>
  <c r="AN106" i="4"/>
  <c r="Q29" i="7"/>
  <c r="P29" i="7"/>
  <c r="AJ96" i="4"/>
  <c r="AN96" i="4" s="1"/>
  <c r="J95" i="7"/>
  <c r="N96" i="7" s="1"/>
  <c r="AN53" i="4"/>
  <c r="J35" i="4"/>
  <c r="J35" i="7" s="1"/>
  <c r="AL56" i="4"/>
  <c r="AM56" i="4"/>
  <c r="P124" i="7"/>
  <c r="Q124" i="7"/>
  <c r="J27" i="4"/>
  <c r="Q62" i="7"/>
  <c r="P62" i="7"/>
  <c r="P37" i="7"/>
  <c r="Q37" i="7"/>
  <c r="P82" i="7"/>
  <c r="Q82" i="7"/>
  <c r="F37" i="7"/>
  <c r="F25" i="7"/>
  <c r="P92" i="7"/>
  <c r="Q92" i="7"/>
  <c r="N110" i="7"/>
  <c r="N111" i="7"/>
  <c r="J10" i="4"/>
  <c r="J72" i="4"/>
  <c r="J74" i="7"/>
  <c r="N74" i="7" s="1"/>
  <c r="AJ74" i="4"/>
  <c r="AN74" i="4" s="1"/>
  <c r="J113" i="4"/>
  <c r="P68" i="7"/>
  <c r="Q68" i="7"/>
  <c r="J81" i="4"/>
  <c r="J81" i="7" s="1"/>
  <c r="J41" i="4"/>
  <c r="J41" i="7" s="1"/>
  <c r="P56" i="7"/>
  <c r="Q56" i="7"/>
  <c r="AJ52" i="4"/>
  <c r="AN52" i="4" s="1"/>
  <c r="P38" i="7"/>
  <c r="Q38" i="7"/>
  <c r="Q52" i="7"/>
  <c r="P52" i="7"/>
  <c r="J30" i="7"/>
  <c r="N30" i="7" s="1"/>
  <c r="AN30" i="4"/>
  <c r="J21" i="4"/>
  <c r="J122" i="7"/>
  <c r="AJ125" i="4"/>
  <c r="AJ123" i="4"/>
  <c r="J75" i="4"/>
  <c r="Q58" i="7"/>
  <c r="P58" i="7"/>
  <c r="AJ42" i="4"/>
  <c r="AN42" i="4" s="1"/>
  <c r="AJ41" i="4"/>
  <c r="AN41" i="4" s="1"/>
  <c r="J39" i="7"/>
  <c r="AJ40" i="4"/>
  <c r="AN40" i="4" s="1"/>
  <c r="P119" i="7"/>
  <c r="Q119" i="7"/>
  <c r="Q120" i="7"/>
  <c r="P120" i="7"/>
  <c r="J78" i="4"/>
  <c r="AJ38" i="4"/>
  <c r="AN38" i="4" s="1"/>
  <c r="J36" i="7"/>
  <c r="Q75" i="7"/>
  <c r="P75" i="7"/>
  <c r="AJ66" i="4"/>
  <c r="J65" i="7"/>
  <c r="N66" i="7" s="1"/>
  <c r="AN61" i="4"/>
  <c r="Q59" i="7"/>
  <c r="P59" i="7"/>
  <c r="N50" i="7"/>
  <c r="N52" i="7"/>
  <c r="N51" i="7"/>
  <c r="N48" i="7"/>
  <c r="N54" i="7"/>
  <c r="N53" i="7"/>
  <c r="P15" i="7"/>
  <c r="Q15" i="7"/>
  <c r="F23" i="7"/>
  <c r="P27" i="7"/>
  <c r="Q27" i="7"/>
  <c r="Q61" i="7"/>
  <c r="P61" i="7"/>
  <c r="AN18" i="4"/>
  <c r="H18" i="7"/>
  <c r="J62" i="4"/>
  <c r="AL110" i="4"/>
  <c r="AM110" i="4"/>
  <c r="P103" i="7"/>
  <c r="Q103" i="7"/>
  <c r="J115" i="4"/>
  <c r="J12" i="4"/>
  <c r="J87" i="4"/>
  <c r="AJ69" i="4"/>
  <c r="Q60" i="7"/>
  <c r="P60" i="7"/>
  <c r="AL119" i="4"/>
  <c r="AM119" i="4"/>
  <c r="F80" i="7"/>
  <c r="AN105" i="4"/>
  <c r="P54" i="7"/>
  <c r="Q54" i="7"/>
  <c r="P28" i="7"/>
  <c r="Q28" i="7"/>
  <c r="J123" i="4"/>
  <c r="J49" i="4"/>
  <c r="Q18" i="7"/>
  <c r="P18" i="7"/>
  <c r="J37" i="4"/>
  <c r="J37" i="7" s="1"/>
  <c r="AL113" i="4"/>
  <c r="AM113" i="4"/>
  <c r="P40" i="7"/>
  <c r="Q40" i="7"/>
  <c r="H125" i="7"/>
  <c r="AN125" i="4"/>
  <c r="J124" i="4"/>
  <c r="J124" i="7" s="1"/>
  <c r="AM107" i="4"/>
  <c r="AL107" i="4"/>
  <c r="AN107" i="4" s="1"/>
  <c r="Q117" i="7"/>
  <c r="P117" i="7"/>
  <c r="AJ50" i="4"/>
  <c r="AJ51" i="4"/>
  <c r="AL120" i="4"/>
  <c r="AN120" i="4" s="1"/>
  <c r="AM120" i="4"/>
  <c r="AN103" i="4"/>
  <c r="AN50" i="4"/>
  <c r="AN66" i="4"/>
  <c r="AN102" i="4"/>
  <c r="AJ18" i="4"/>
  <c r="AJ19" i="4"/>
  <c r="AN19" i="4" s="1"/>
  <c r="AJ17" i="4"/>
  <c r="AN17" i="4" s="1"/>
  <c r="AJ20" i="4"/>
  <c r="J16" i="7"/>
  <c r="J66" i="4"/>
  <c r="J66" i="7" s="1"/>
  <c r="J70" i="7"/>
  <c r="AJ72" i="4"/>
  <c r="AM112" i="4"/>
  <c r="AL112" i="4"/>
  <c r="H32" i="7"/>
  <c r="AN32" i="4"/>
  <c r="P41" i="7"/>
  <c r="Q41" i="7"/>
  <c r="J59" i="4"/>
  <c r="P23" i="7"/>
  <c r="Q23" i="7"/>
  <c r="AM121" i="4"/>
  <c r="AL121" i="4"/>
  <c r="AN20" i="4"/>
  <c r="N56" i="7"/>
  <c r="N58" i="7"/>
  <c r="N61" i="7"/>
  <c r="N60" i="7"/>
  <c r="N57" i="7"/>
  <c r="AJ14" i="4"/>
  <c r="AN14" i="4" s="1"/>
  <c r="AJ15" i="4"/>
  <c r="AN15" i="4" s="1"/>
  <c r="J13" i="7"/>
  <c r="Q22" i="7"/>
  <c r="P22" i="7"/>
  <c r="AJ98" i="4"/>
  <c r="AN98" i="4" s="1"/>
  <c r="J97" i="7"/>
  <c r="N98" i="7" s="1"/>
  <c r="AL111" i="4"/>
  <c r="AM111" i="4"/>
  <c r="Q24" i="7"/>
  <c r="P24" i="7"/>
  <c r="AJ117" i="4"/>
  <c r="AN117" i="4" s="1"/>
  <c r="AJ116" i="4"/>
  <c r="AN116" i="4" s="1"/>
  <c r="J114" i="7"/>
  <c r="P79" i="7"/>
  <c r="Q79" i="7"/>
  <c r="J119" i="7"/>
  <c r="N119" i="7" s="1"/>
  <c r="AJ119" i="4"/>
  <c r="J94" i="4"/>
  <c r="AN69" i="4"/>
  <c r="AN28" i="4"/>
  <c r="J28" i="7"/>
  <c r="N28" i="7" s="1"/>
  <c r="N86" i="7"/>
  <c r="N85" i="7"/>
  <c r="P14" i="7"/>
  <c r="Q14" i="7"/>
  <c r="J44" i="4"/>
  <c r="J44" i="7" s="1"/>
  <c r="J112" i="4"/>
  <c r="J29" i="7"/>
  <c r="N29" i="7" s="1"/>
  <c r="AN29" i="4"/>
  <c r="Q80" i="7"/>
  <c r="P80" i="7"/>
  <c r="AJ34" i="4"/>
  <c r="AN34" i="4" s="1"/>
  <c r="J31" i="7"/>
  <c r="AJ35" i="4"/>
  <c r="AJ32" i="4"/>
  <c r="AJ33" i="4"/>
  <c r="AN33" i="4" s="1"/>
  <c r="J84" i="4"/>
  <c r="Q30" i="7"/>
  <c r="P30" i="7"/>
  <c r="AN51" i="4"/>
  <c r="AN72" i="4" l="1"/>
  <c r="J72" i="7"/>
  <c r="AN56" i="4"/>
  <c r="J115" i="7"/>
  <c r="N8" i="7"/>
  <c r="N7" i="7"/>
  <c r="N6" i="7"/>
  <c r="N9" i="7"/>
  <c r="AN35" i="4"/>
  <c r="J94" i="7"/>
  <c r="N94" i="7" s="1"/>
  <c r="AJ94" i="4"/>
  <c r="AN94" i="4" s="1"/>
  <c r="AJ71" i="4"/>
  <c r="AN71" i="4" s="1"/>
  <c r="AN110" i="4"/>
  <c r="N38" i="7"/>
  <c r="N37" i="7"/>
  <c r="AJ12" i="4"/>
  <c r="AJ11" i="4"/>
  <c r="AN11" i="4" s="1"/>
  <c r="J10" i="7"/>
  <c r="J113" i="7"/>
  <c r="N113" i="7" s="1"/>
  <c r="AJ113" i="4"/>
  <c r="N32" i="7"/>
  <c r="N33" i="7"/>
  <c r="N34" i="7"/>
  <c r="N35" i="7"/>
  <c r="AN121" i="4"/>
  <c r="N72" i="7"/>
  <c r="N71" i="7"/>
  <c r="J62" i="7"/>
  <c r="N62" i="7" s="1"/>
  <c r="AJ62" i="4"/>
  <c r="AN62" i="4" s="1"/>
  <c r="AJ37" i="4"/>
  <c r="AN37" i="4" s="1"/>
  <c r="AJ75" i="4"/>
  <c r="AN75" i="4" s="1"/>
  <c r="J75" i="7"/>
  <c r="N75" i="7" s="1"/>
  <c r="N40" i="7"/>
  <c r="N41" i="7"/>
  <c r="N42" i="7"/>
  <c r="AN113" i="4"/>
  <c r="AN119" i="4"/>
  <c r="AJ124" i="4"/>
  <c r="AN124" i="4" s="1"/>
  <c r="AJ79" i="4"/>
  <c r="AN79" i="4" s="1"/>
  <c r="AJ80" i="4"/>
  <c r="AN80" i="4" s="1"/>
  <c r="AJ82" i="4"/>
  <c r="AN82" i="4" s="1"/>
  <c r="J78" i="7"/>
  <c r="AJ81" i="4"/>
  <c r="AN81" i="4" s="1"/>
  <c r="AN44" i="4"/>
  <c r="AN111" i="4"/>
  <c r="N100" i="7"/>
  <c r="N102" i="7"/>
  <c r="N101" i="7"/>
  <c r="N103" i="7"/>
  <c r="J112" i="7"/>
  <c r="N112" i="7" s="1"/>
  <c r="AJ112" i="4"/>
  <c r="AN112" i="4" s="1"/>
  <c r="N125" i="7"/>
  <c r="N124" i="7"/>
  <c r="J27" i="7"/>
  <c r="N27" i="7" s="1"/>
  <c r="AJ27" i="4"/>
  <c r="AN27" i="4" s="1"/>
  <c r="N107" i="7"/>
  <c r="N106" i="7"/>
  <c r="N108" i="7"/>
  <c r="N105" i="7"/>
  <c r="N15" i="7"/>
  <c r="N14" i="7"/>
  <c r="N17" i="7"/>
  <c r="N20" i="7"/>
  <c r="N19" i="7"/>
  <c r="N18" i="7"/>
  <c r="N116" i="7"/>
  <c r="N117" i="7"/>
  <c r="N115" i="7"/>
  <c r="J49" i="7"/>
  <c r="N49" i="7" s="1"/>
  <c r="AJ49" i="4"/>
  <c r="AN49" i="4" s="1"/>
  <c r="J21" i="7"/>
  <c r="AJ23" i="4"/>
  <c r="AN23" i="4" s="1"/>
  <c r="AJ24" i="4"/>
  <c r="AN24" i="4" s="1"/>
  <c r="AJ22" i="4"/>
  <c r="AN22" i="4" s="1"/>
  <c r="AJ25" i="4"/>
  <c r="AN25" i="4" s="1"/>
  <c r="AN12" i="4"/>
  <c r="J12" i="7"/>
  <c r="N46" i="7"/>
  <c r="N44" i="7"/>
  <c r="N45" i="7"/>
  <c r="J59" i="7"/>
  <c r="N59" i="7" s="1"/>
  <c r="AN59" i="4"/>
  <c r="AJ59" i="4"/>
  <c r="J87" i="7"/>
  <c r="AJ90" i="4"/>
  <c r="AN90" i="4" s="1"/>
  <c r="AJ88" i="4"/>
  <c r="AN88" i="4" s="1"/>
  <c r="AJ89" i="4"/>
  <c r="AN89" i="4" s="1"/>
  <c r="J84" i="7"/>
  <c r="N84" i="7" s="1"/>
  <c r="AJ84" i="4"/>
  <c r="AN84" i="4" s="1"/>
  <c r="AJ115" i="4"/>
  <c r="AN115" i="4" s="1"/>
  <c r="J123" i="7"/>
  <c r="N123" i="7" s="1"/>
  <c r="AN123" i="4"/>
  <c r="N23" i="7" l="1"/>
  <c r="N24" i="7"/>
  <c r="N22" i="7"/>
  <c r="N25" i="7"/>
  <c r="N12" i="7"/>
  <c r="N11" i="7"/>
  <c r="N90" i="7"/>
  <c r="N89" i="7"/>
  <c r="N88" i="7"/>
  <c r="N79" i="7"/>
  <c r="N81" i="7"/>
  <c r="N80" i="7"/>
  <c r="N82" i="7"/>
</calcChain>
</file>

<file path=xl/sharedStrings.xml><?xml version="1.0" encoding="utf-8"?>
<sst xmlns="http://schemas.openxmlformats.org/spreadsheetml/2006/main" count="4435" uniqueCount="970">
  <si>
    <t>TEST RESULTS</t>
  </si>
  <si>
    <t>Version number</t>
  </si>
  <si>
    <t xml:space="preserve">Test Case </t>
  </si>
  <si>
    <t>Annual  LSC (Efficiency)
(excludes Receptacle, Process, Other Ltg, Process Motor, PV and Battery)</t>
  </si>
  <si>
    <t>Site Energy EUI - Electricity
(excludes Receptacle, Process, Other Ltg, Process Motor, PV and Battery)</t>
  </si>
  <si>
    <t xml:space="preserve"> Site Energy EUI - Natural Gas
(excludes Receptacle, Process, Other Ltg, Process Motor, PV and Battery)</t>
  </si>
  <si>
    <t>Annual Total End Use Site Energy EUI
(excludes Receptacle, Process, Other Ltg, Process Motor, PV and Battery)</t>
  </si>
  <si>
    <t>Annual  End Use Site Energy EUI</t>
  </si>
  <si>
    <t>Unmet Load Hours (UMLH)
(Heating + Cooling)</t>
  </si>
  <si>
    <t>Variation from Baseline</t>
  </si>
  <si>
    <t>Pass/Fail</t>
  </si>
  <si>
    <t xml:space="preserve"> ($/sqft-year)</t>
  </si>
  <si>
    <t xml:space="preserve"> (kwh/sqft-year)</t>
  </si>
  <si>
    <t xml:space="preserve"> (therm/sqft-year)</t>
  </si>
  <si>
    <t xml:space="preserve"> (kBtu/sqft-year)</t>
  </si>
  <si>
    <t>Heating (kBtu/sqft-year)</t>
  </si>
  <si>
    <t>Cooling (kBtu/sqft-year)</t>
  </si>
  <si>
    <t>Interior Lighting (kBtu/sqft-year)</t>
  </si>
  <si>
    <t>Gas Equipment (kBtu/sqft-year)</t>
  </si>
  <si>
    <t>Electric Equipment (kBtu/sqft-year)</t>
  </si>
  <si>
    <t>Fans (kBtu/sqft-year)</t>
  </si>
  <si>
    <t>Pumps (kBtu/sqft-year)</t>
  </si>
  <si>
    <t>Tower (kBtu/sqft-year)</t>
  </si>
  <si>
    <t>Water Heating (kBtu/sqft-year)</t>
  </si>
  <si>
    <t>Number of Zones with
Total UMLH &gt; 150</t>
  </si>
  <si>
    <t>Zone Max Total UMLH
(Hr/yr)</t>
  </si>
  <si>
    <t>LSC % variation</t>
  </si>
  <si>
    <t>Total End Use Site Energy % Variation</t>
  </si>
  <si>
    <t>Floor Area</t>
  </si>
  <si>
    <t>Reference Model</t>
  </si>
  <si>
    <t>Applicant Model</t>
  </si>
  <si>
    <t>0300006-OffMed-Baseline</t>
  </si>
  <si>
    <t xml:space="preserve">  17.95 </t>
  </si>
  <si>
    <t xml:space="preserve">  3.28 </t>
  </si>
  <si>
    <t xml:space="preserve">  0.04 </t>
  </si>
  <si>
    <t xml:space="preserve">  14.71 </t>
  </si>
  <si>
    <t>1.82</t>
  </si>
  <si>
    <t>5.40</t>
  </si>
  <si>
    <t>3.67</t>
  </si>
  <si>
    <t>0.00</t>
  </si>
  <si>
    <t>14.62</t>
  </si>
  <si>
    <t>1.76</t>
  </si>
  <si>
    <t>0.02</t>
  </si>
  <si>
    <t>0.34</t>
  </si>
  <si>
    <t>1.69</t>
  </si>
  <si>
    <t>0318006-OffMed-BotOpWinNoInterlock</t>
  </si>
  <si>
    <t xml:space="preserve">  18.62 </t>
  </si>
  <si>
    <t xml:space="preserve">  3.27 </t>
  </si>
  <si>
    <t xml:space="preserve">  0.05 </t>
  </si>
  <si>
    <t xml:space="preserve">  15.89 </t>
  </si>
  <si>
    <t>3.03</t>
  </si>
  <si>
    <t>5.42</t>
  </si>
  <si>
    <t>0.04</t>
  </si>
  <si>
    <t>0.35</t>
  </si>
  <si>
    <t>0318106-OffMed-BotMidOpWinNoInterlock</t>
  </si>
  <si>
    <t xml:space="preserve">  19.19 </t>
  </si>
  <si>
    <t xml:space="preserve">  3.25 </t>
  </si>
  <si>
    <t xml:space="preserve">  0.06 </t>
  </si>
  <si>
    <t xml:space="preserve">  16.98 </t>
  </si>
  <si>
    <t>4.21</t>
  </si>
  <si>
    <t>1.61</t>
  </si>
  <si>
    <t>0318206-OffMed-BotMidTopOpWinNoInterlock</t>
  </si>
  <si>
    <t xml:space="preserve">  19.20 </t>
  </si>
  <si>
    <t xml:space="preserve">  3.23 </t>
  </si>
  <si>
    <t xml:space="preserve">  17.11 </t>
  </si>
  <si>
    <t>4.42</t>
  </si>
  <si>
    <t>5.39</t>
  </si>
  <si>
    <t>1.56</t>
  </si>
  <si>
    <t>x</t>
  </si>
  <si>
    <t>0318306-OffMed-BotMidOpWinNoInterlockTopInterlock</t>
  </si>
  <si>
    <t xml:space="preserve">  18.20 </t>
  </si>
  <si>
    <t xml:space="preserve">  3.14 </t>
  </si>
  <si>
    <t xml:space="preserve">  15.77 </t>
  </si>
  <si>
    <t>3.38</t>
  </si>
  <si>
    <t>3.61</t>
  </si>
  <si>
    <t>3.15</t>
  </si>
  <si>
    <t>0.23</t>
  </si>
  <si>
    <t>0400006-OffLrg-Baserun</t>
  </si>
  <si>
    <t xml:space="preserve">  22.75 </t>
  </si>
  <si>
    <t xml:space="preserve">  4.33 </t>
  </si>
  <si>
    <t xml:space="preserve">  0.02 </t>
  </si>
  <si>
    <t xml:space="preserve">  16.71 </t>
  </si>
  <si>
    <t>0.74</t>
  </si>
  <si>
    <t>3.39</t>
  </si>
  <si>
    <t>3.95</t>
  </si>
  <si>
    <t>14.61</t>
  </si>
  <si>
    <t>5.31</t>
  </si>
  <si>
    <t>0.21</t>
  </si>
  <si>
    <t>1.90</t>
  </si>
  <si>
    <t>1.20</t>
  </si>
  <si>
    <t>0418406-OffLrg-TES-ChlrPriority</t>
  </si>
  <si>
    <t xml:space="preserve">  25.16 </t>
  </si>
  <si>
    <t xml:space="preserve">  4.81 </t>
  </si>
  <si>
    <t xml:space="preserve">  18.34 </t>
  </si>
  <si>
    <t>3.52</t>
  </si>
  <si>
    <t>1.92</t>
  </si>
  <si>
    <t>0418506-OffLrg-TES-StoPriority</t>
  </si>
  <si>
    <t xml:space="preserve">  28.73 </t>
  </si>
  <si>
    <t xml:space="preserve">  5.47 </t>
  </si>
  <si>
    <t xml:space="preserve">  20.60 </t>
  </si>
  <si>
    <t>5.83</t>
  </si>
  <si>
    <t>1.57</t>
  </si>
  <si>
    <t>1.99</t>
  </si>
  <si>
    <t>0419006-OffLrg-ActiveBeam</t>
  </si>
  <si>
    <t xml:space="preserve">  23.13 </t>
  </si>
  <si>
    <t xml:space="preserve">  4.34 </t>
  </si>
  <si>
    <t xml:space="preserve">  17.05 </t>
  </si>
  <si>
    <t>1.05</t>
  </si>
  <si>
    <t>3.37</t>
  </si>
  <si>
    <t>4.91</t>
  </si>
  <si>
    <t>0.61</t>
  </si>
  <si>
    <t>1.98</t>
  </si>
  <si>
    <t>0419106-OffLrg-PassiveBeam</t>
  </si>
  <si>
    <t xml:space="preserve">  23.21 </t>
  </si>
  <si>
    <t xml:space="preserve">  4.08 </t>
  </si>
  <si>
    <t xml:space="preserve">  18.96 </t>
  </si>
  <si>
    <t>3.84</t>
  </si>
  <si>
    <t>3.27</t>
  </si>
  <si>
    <t>4.58</t>
  </si>
  <si>
    <t>0418606-OffLrg-TES-StoTnkShp</t>
  </si>
  <si>
    <t>0418706-OffLrg-TES-StoTnkLoc</t>
  </si>
  <si>
    <t>0418806-OffLrg-TES-StoTnkRval</t>
  </si>
  <si>
    <t>0418906-OffLrg-TES-StoTnkVol</t>
  </si>
  <si>
    <t xml:space="preserve">  28.70 </t>
  </si>
  <si>
    <t xml:space="preserve">  5.46 </t>
  </si>
  <si>
    <t xml:space="preserve">  20.58 </t>
  </si>
  <si>
    <t>5.82</t>
  </si>
  <si>
    <t>0500015-RetlMed-Baseline</t>
  </si>
  <si>
    <t xml:space="preserve">  37.69 </t>
  </si>
  <si>
    <t xml:space="preserve">  6.96 </t>
  </si>
  <si>
    <t xml:space="preserve">  28.38 </t>
  </si>
  <si>
    <t>1.55</t>
  </si>
  <si>
    <t>11.99</t>
  </si>
  <si>
    <t>10.66</t>
  </si>
  <si>
    <t>6.09</t>
  </si>
  <si>
    <t>0.77</t>
  </si>
  <si>
    <t>3.08</t>
  </si>
  <si>
    <t>0519215-RetlMed-HPWtrHtrPckgdEF2x</t>
  </si>
  <si>
    <t>0519315-RetlMed-HPWtrHtrPckgdEF3x</t>
  </si>
  <si>
    <t>0519415-RetlMed-HPWtrHtrSplitTnkCprsrOut</t>
  </si>
  <si>
    <t>0519515-RetlMed-HPWtrHtrSplitTnkCprsrIns</t>
  </si>
  <si>
    <t>0519615-RetlMed-UEFConsumerStoGas</t>
  </si>
  <si>
    <t xml:space="preserve">  34.05 </t>
  </si>
  <si>
    <t xml:space="preserve">  6.22 </t>
  </si>
  <si>
    <t xml:space="preserve">  26.07 </t>
  </si>
  <si>
    <t>1.79</t>
  </si>
  <si>
    <t>11.61</t>
  </si>
  <si>
    <t>3.07</t>
  </si>
  <si>
    <t>0519715-RetlMed-UEFConsumerInstGas</t>
  </si>
  <si>
    <t xml:space="preserve">  37.09 </t>
  </si>
  <si>
    <t xml:space="preserve">  27.28 </t>
  </si>
  <si>
    <t>0519815-RetlMed-UEFConsumerStoElec</t>
  </si>
  <si>
    <t xml:space="preserve">  38.93 </t>
  </si>
  <si>
    <t xml:space="preserve">  7.52 </t>
  </si>
  <si>
    <t xml:space="preserve">  27.21 </t>
  </si>
  <si>
    <t>0519915-RetlMed-UEFConsumerInstElec</t>
  </si>
  <si>
    <t xml:space="preserve">  43.51 </t>
  </si>
  <si>
    <t xml:space="preserve">  8.47 </t>
  </si>
  <si>
    <t xml:space="preserve">  0.01 </t>
  </si>
  <si>
    <t xml:space="preserve">  30.29 </t>
  </si>
  <si>
    <t>1.39</t>
  </si>
  <si>
    <t>12.56</t>
  </si>
  <si>
    <t>8.80</t>
  </si>
  <si>
    <t>0.80</t>
  </si>
  <si>
    <t>1.83</t>
  </si>
  <si>
    <t>0520015-RetlMed-ExtWall-MtlFrmR0</t>
  </si>
  <si>
    <t>0520115-RetlMed-ExtWall-WdFrmR0</t>
  </si>
  <si>
    <t xml:space="preserve">  37.51 </t>
  </si>
  <si>
    <t xml:space="preserve">  6.93 </t>
  </si>
  <si>
    <t xml:space="preserve">  28.18 </t>
  </si>
  <si>
    <t>1.45</t>
  </si>
  <si>
    <t>11.91</t>
  </si>
  <si>
    <t>6.08</t>
  </si>
  <si>
    <t>0.76</t>
  </si>
  <si>
    <t>0520215-RetlMed-ExtWall-MtlWallSingleLyrBatt-R10</t>
  </si>
  <si>
    <t xml:space="preserve">  36.88 </t>
  </si>
  <si>
    <t xml:space="preserve">  6.86 </t>
  </si>
  <si>
    <t xml:space="preserve">  27.65 </t>
  </si>
  <si>
    <t>1.17</t>
  </si>
  <si>
    <t>11.71</t>
  </si>
  <si>
    <t>6.04</t>
  </si>
  <si>
    <t>0.75</t>
  </si>
  <si>
    <t>0520315-RetlMed-ExtWall-MtlWallDoubleLyrBatt-R13-R13</t>
  </si>
  <si>
    <t xml:space="preserve">  36.64 </t>
  </si>
  <si>
    <t xml:space="preserve">  6.82 </t>
  </si>
  <si>
    <t xml:space="preserve">  27.41 </t>
  </si>
  <si>
    <t>1.06</t>
  </si>
  <si>
    <t>11.60</t>
  </si>
  <si>
    <t>6.03</t>
  </si>
  <si>
    <t>0520415-RetlMed-MiniSplitAC-EER11.2</t>
  </si>
  <si>
    <t xml:space="preserve">  35.96 </t>
  </si>
  <si>
    <t xml:space="preserve">  6.64 </t>
  </si>
  <si>
    <t xml:space="preserve">  27.09 </t>
  </si>
  <si>
    <t>1.35</t>
  </si>
  <si>
    <t>11.45</t>
  </si>
  <si>
    <t>5.58</t>
  </si>
  <si>
    <t>0.73</t>
  </si>
  <si>
    <t>0520515-RetlMed-MiniSplitHP-COP3.3</t>
  </si>
  <si>
    <t xml:space="preserve">  34.65 </t>
  </si>
  <si>
    <t xml:space="preserve">  6.38 </t>
  </si>
  <si>
    <t xml:space="preserve">  26.18 </t>
  </si>
  <si>
    <t>1.37</t>
  </si>
  <si>
    <t>11.05</t>
  </si>
  <si>
    <t>5.07</t>
  </si>
  <si>
    <t>0.71</t>
  </si>
  <si>
    <t>0500115-RetlMed-EnvelopeRoofInsulation</t>
  </si>
  <si>
    <t xml:space="preserve">  37.16 </t>
  </si>
  <si>
    <t xml:space="preserve">  27.94 </t>
  </si>
  <si>
    <t>11.79</t>
  </si>
  <si>
    <t>5.96</t>
  </si>
  <si>
    <t>0500215-RetlMed-EnvelopeWallInsulation</t>
  </si>
  <si>
    <t xml:space="preserve">  36.92 </t>
  </si>
  <si>
    <t xml:space="preserve">  6.83 </t>
  </si>
  <si>
    <t xml:space="preserve">  27.73 </t>
  </si>
  <si>
    <t>1.34</t>
  </si>
  <si>
    <t>11.74</t>
  </si>
  <si>
    <t>5.91</t>
  </si>
  <si>
    <t>0500315-RetlMed-EnvelopeHeavy</t>
  </si>
  <si>
    <t xml:space="preserve">  36.74 </t>
  </si>
  <si>
    <t xml:space="preserve">  27.52 </t>
  </si>
  <si>
    <t>1.13</t>
  </si>
  <si>
    <t>0500006-RetlMed-Baseline</t>
  </si>
  <si>
    <t xml:space="preserve">  31.89 </t>
  </si>
  <si>
    <t xml:space="preserve">  5.81 </t>
  </si>
  <si>
    <t xml:space="preserve">  24.65 </t>
  </si>
  <si>
    <t>1.27</t>
  </si>
  <si>
    <t>4.12</t>
  </si>
  <si>
    <t>5.18</t>
  </si>
  <si>
    <t>10.28</t>
  </si>
  <si>
    <t>0.26</t>
  </si>
  <si>
    <t>3.55</t>
  </si>
  <si>
    <t>0500706-RetlMed-EnvelopeRoofInsulation</t>
  </si>
  <si>
    <t xml:space="preserve">  31.83 </t>
  </si>
  <si>
    <t xml:space="preserve">  5.82 </t>
  </si>
  <si>
    <t xml:space="preserve">  24.52 </t>
  </si>
  <si>
    <t>4.11</t>
  </si>
  <si>
    <t>10.29</t>
  </si>
  <si>
    <t>0500806-RetlMed-EnvelopeWallInsulation</t>
  </si>
  <si>
    <t xml:space="preserve">  31.77 </t>
  </si>
  <si>
    <t xml:space="preserve">  5.83 </t>
  </si>
  <si>
    <t xml:space="preserve">  24.42 </t>
  </si>
  <si>
    <t>0.98</t>
  </si>
  <si>
    <t>4.15</t>
  </si>
  <si>
    <t>0.27</t>
  </si>
  <si>
    <t>0500906-RetlMed-EnvelopeHeavy</t>
  </si>
  <si>
    <t xml:space="preserve">  30.98 </t>
  </si>
  <si>
    <t xml:space="preserve">  5.71 </t>
  </si>
  <si>
    <t xml:space="preserve">  23.79 </t>
  </si>
  <si>
    <t>3.72</t>
  </si>
  <si>
    <t>10.36</t>
  </si>
  <si>
    <t>0.24</t>
  </si>
  <si>
    <t>0300016-OffMed-Baseline</t>
  </si>
  <si>
    <t xml:space="preserve">  20.78 </t>
  </si>
  <si>
    <t xml:space="preserve">  2.32 </t>
  </si>
  <si>
    <t xml:space="preserve">  0.16 </t>
  </si>
  <si>
    <t xml:space="preserve">  24.00 </t>
  </si>
  <si>
    <t>14.14</t>
  </si>
  <si>
    <t>2.53</t>
  </si>
  <si>
    <t>3.73</t>
  </si>
  <si>
    <t>1.36</t>
  </si>
  <si>
    <t>0.11</t>
  </si>
  <si>
    <t>0.16</t>
  </si>
  <si>
    <t>1.97</t>
  </si>
  <si>
    <t>0303216-OffMed-LightingLowLPD</t>
  </si>
  <si>
    <t xml:space="preserve">  21.24 </t>
  </si>
  <si>
    <t xml:space="preserve">  2.34 </t>
  </si>
  <si>
    <t xml:space="preserve">  0.17 </t>
  </si>
  <si>
    <t xml:space="preserve">  24.66 </t>
  </si>
  <si>
    <t>14.73</t>
  </si>
  <si>
    <t>2.57</t>
  </si>
  <si>
    <t>1.38</t>
  </si>
  <si>
    <t>0303316-OffMed-LightingHighLPD</t>
  </si>
  <si>
    <t xml:space="preserve">  23.55 </t>
  </si>
  <si>
    <t xml:space="preserve">  2.93 </t>
  </si>
  <si>
    <t xml:space="preserve">  25.69 </t>
  </si>
  <si>
    <t>13.75</t>
  </si>
  <si>
    <t>2.68</t>
  </si>
  <si>
    <t>5.60</t>
  </si>
  <si>
    <t>1.41</t>
  </si>
  <si>
    <t>0.17</t>
  </si>
  <si>
    <t>0307216-OffMed-HVACPVAV Design</t>
  </si>
  <si>
    <t xml:space="preserve">  20.68 </t>
  </si>
  <si>
    <t xml:space="preserve">  2.20 </t>
  </si>
  <si>
    <t xml:space="preserve">  24.35 </t>
  </si>
  <si>
    <t>14.88</t>
  </si>
  <si>
    <t>2.50</t>
  </si>
  <si>
    <t>1.00</t>
  </si>
  <si>
    <t>0307316-OffMed-HVACPVAV SATControl</t>
  </si>
  <si>
    <t xml:space="preserve">  22.41 </t>
  </si>
  <si>
    <t xml:space="preserve">  2.61 </t>
  </si>
  <si>
    <t xml:space="preserve">  26.04 </t>
  </si>
  <si>
    <t>15.19</t>
  </si>
  <si>
    <t>3.68</t>
  </si>
  <si>
    <t>0307516-OffMed-HVACPVAV EconomizerType</t>
  </si>
  <si>
    <t xml:space="preserve">  21.56 </t>
  </si>
  <si>
    <t xml:space="preserve">  2.38 </t>
  </si>
  <si>
    <t xml:space="preserve">  25.14 </t>
  </si>
  <si>
    <t>15.05</t>
  </si>
  <si>
    <t>0.12</t>
  </si>
  <si>
    <t>0314116-OffMed-FanPwrBox</t>
  </si>
  <si>
    <t>0.10</t>
  </si>
  <si>
    <t>0312616-OffMed-Plenum</t>
  </si>
  <si>
    <t>0303406-OffMed-LightingLowLPD</t>
  </si>
  <si>
    <t>0303506-OffMed-LightingHighLPD</t>
  </si>
  <si>
    <t xml:space="preserve">  21.05 </t>
  </si>
  <si>
    <t xml:space="preserve">  3.95 </t>
  </si>
  <si>
    <t xml:space="preserve">  0.03 </t>
  </si>
  <si>
    <t xml:space="preserve">  16.77 </t>
  </si>
  <si>
    <t>5.70</t>
  </si>
  <si>
    <t>5.50</t>
  </si>
  <si>
    <t>1.88</t>
  </si>
  <si>
    <t>0.36</t>
  </si>
  <si>
    <t>0307606-OffMed-HVACPVAV Design</t>
  </si>
  <si>
    <t xml:space="preserve">  3.09 </t>
  </si>
  <si>
    <t xml:space="preserve">  14.09 </t>
  </si>
  <si>
    <t>1.86</t>
  </si>
  <si>
    <t>5.28</t>
  </si>
  <si>
    <t>1.23</t>
  </si>
  <si>
    <t>0307706-OffMed-HVACPVAV SATControl</t>
  </si>
  <si>
    <t>0.48</t>
  </si>
  <si>
    <t>0307906-OffMed-HVACPVAV EconomizerType</t>
  </si>
  <si>
    <t xml:space="preserve">  17.66 </t>
  </si>
  <si>
    <t xml:space="preserve">  14.44 </t>
  </si>
  <si>
    <t>1.67</t>
  </si>
  <si>
    <t>5.34</t>
  </si>
  <si>
    <t>1.70</t>
  </si>
  <si>
    <t>0314206-OffMed-FanPwrBox</t>
  </si>
  <si>
    <t xml:space="preserve">  5.28 </t>
  </si>
  <si>
    <t xml:space="preserve">  20.84 </t>
  </si>
  <si>
    <t>0.41</t>
  </si>
  <si>
    <t>0312706-OffMed-Plenum</t>
  </si>
  <si>
    <t xml:space="preserve">  17.87 </t>
  </si>
  <si>
    <t xml:space="preserve">  14.65 </t>
  </si>
  <si>
    <t>1.80</t>
  </si>
  <si>
    <t>1.72</t>
  </si>
  <si>
    <t>0512815-RetlMed-SZVAV</t>
  </si>
  <si>
    <t xml:space="preserve">  34.22 </t>
  </si>
  <si>
    <t xml:space="preserve">  6.26 </t>
  </si>
  <si>
    <t xml:space="preserve">  26.19 </t>
  </si>
  <si>
    <t>1.77</t>
  </si>
  <si>
    <t>11.64</t>
  </si>
  <si>
    <t>4.06</t>
  </si>
  <si>
    <t>0513006-RetlMed-SZVAV</t>
  </si>
  <si>
    <t xml:space="preserve">  26.94 </t>
  </si>
  <si>
    <t xml:space="preserve">  4.80 </t>
  </si>
  <si>
    <t xml:space="preserve">  21.58 </t>
  </si>
  <si>
    <t>3.62</t>
  </si>
  <si>
    <t>7.34</t>
  </si>
  <si>
    <t>0400016-OffLrg-Baserun</t>
  </si>
  <si>
    <t xml:space="preserve">  22.89 </t>
  </si>
  <si>
    <t xml:space="preserve">  3.43 </t>
  </si>
  <si>
    <t xml:space="preserve">  0.10 </t>
  </si>
  <si>
    <t xml:space="preserve">  21.39 </t>
  </si>
  <si>
    <t>8.34</t>
  </si>
  <si>
    <t>3.99</t>
  </si>
  <si>
    <t>5.32</t>
  </si>
  <si>
    <t>0.13</t>
  </si>
  <si>
    <t>0.85</t>
  </si>
  <si>
    <t>1.40</t>
  </si>
  <si>
    <t>0408416-OffLrg-HVACChillerCOP</t>
  </si>
  <si>
    <t xml:space="preserve">  22.48 </t>
  </si>
  <si>
    <t xml:space="preserve">  3.34 </t>
  </si>
  <si>
    <t xml:space="preserve">  21.08 </t>
  </si>
  <si>
    <t>1.08</t>
  </si>
  <si>
    <t>0.83</t>
  </si>
  <si>
    <t>0408516-OffLrg-HVACChWdeltaT</t>
  </si>
  <si>
    <t xml:space="preserve">  23.04 </t>
  </si>
  <si>
    <t xml:space="preserve">  3.46 </t>
  </si>
  <si>
    <t xml:space="preserve">  21.50 </t>
  </si>
  <si>
    <t>1.30</t>
  </si>
  <si>
    <t>0.20</t>
  </si>
  <si>
    <t>0.95</t>
  </si>
  <si>
    <t>0408806-OffLrg-HVACChillerCOP</t>
  </si>
  <si>
    <t xml:space="preserve">  21.68 </t>
  </si>
  <si>
    <t xml:space="preserve">  4.11 </t>
  </si>
  <si>
    <t xml:space="preserve">  15.96 </t>
  </si>
  <si>
    <t>2.71</t>
  </si>
  <si>
    <t>1.84</t>
  </si>
  <si>
    <t>0408906-OffLrg-HVACChWdeltaT</t>
  </si>
  <si>
    <t xml:space="preserve">  22.87 </t>
  </si>
  <si>
    <t xml:space="preserve">  4.35 </t>
  </si>
  <si>
    <t xml:space="preserve">  16.79 </t>
  </si>
  <si>
    <t>3.10</t>
  </si>
  <si>
    <t>0.37</t>
  </si>
  <si>
    <t>2.12</t>
  </si>
  <si>
    <t>1000015-RetlStrp-BaselinePSZ</t>
  </si>
  <si>
    <t xml:space="preserve">  62.24 </t>
  </si>
  <si>
    <t xml:space="preserve">  11.11 </t>
  </si>
  <si>
    <t xml:space="preserve">  0.09 </t>
  </si>
  <si>
    <t xml:space="preserve">  47.14 </t>
  </si>
  <si>
    <t>5.90</t>
  </si>
  <si>
    <t>15.88</t>
  </si>
  <si>
    <t>7.73</t>
  </si>
  <si>
    <t>11.37</t>
  </si>
  <si>
    <t>13.29</t>
  </si>
  <si>
    <t>1.01</t>
  </si>
  <si>
    <t>3.33</t>
  </si>
  <si>
    <t>1009215-RetlStrp-HVACPSZ DXCOP</t>
  </si>
  <si>
    <t xml:space="preserve">  58.27 </t>
  </si>
  <si>
    <t xml:space="preserve">  10.32 </t>
  </si>
  <si>
    <t xml:space="preserve">  44.43 </t>
  </si>
  <si>
    <t>13.33</t>
  </si>
  <si>
    <t>1009315-RetlStrp-HVACPSZ HeatEff</t>
  </si>
  <si>
    <t>1009415-RetlStrp-HVACPSZ EconomizerControl</t>
  </si>
  <si>
    <t xml:space="preserve">  62.64 </t>
  </si>
  <si>
    <t xml:space="preserve">  11.20 </t>
  </si>
  <si>
    <t xml:space="preserve">  47.38 </t>
  </si>
  <si>
    <t>5.85</t>
  </si>
  <si>
    <t>16.17</t>
  </si>
  <si>
    <t>13.27</t>
  </si>
  <si>
    <t>1.03</t>
  </si>
  <si>
    <t>1013715-RetlStrp-EvapCooler</t>
  </si>
  <si>
    <t xml:space="preserve">  61.27 </t>
  </si>
  <si>
    <t xml:space="preserve">  10.82 </t>
  </si>
  <si>
    <t xml:space="preserve">  46.69 </t>
  </si>
  <si>
    <t>6.44</t>
  </si>
  <si>
    <t>13.44</t>
  </si>
  <si>
    <t>13.57</t>
  </si>
  <si>
    <t>1.33</t>
  </si>
  <si>
    <t>0.86</t>
  </si>
  <si>
    <t>1000006-RetlStrp-BaselinePSZ</t>
  </si>
  <si>
    <t xml:space="preserve">  37.80 </t>
  </si>
  <si>
    <t xml:space="preserve">  5.92 </t>
  </si>
  <si>
    <t xml:space="preserve">  0.13 </t>
  </si>
  <si>
    <t xml:space="preserve">  33.07 </t>
  </si>
  <si>
    <t>9.01</t>
  </si>
  <si>
    <t>2.35</t>
  </si>
  <si>
    <t>7.86</t>
  </si>
  <si>
    <t>9.85</t>
  </si>
  <si>
    <t>0.15</t>
  </si>
  <si>
    <t>1009806-RetlStrp-HVACPSZ DXCOP</t>
  </si>
  <si>
    <t xml:space="preserve">  37.43 </t>
  </si>
  <si>
    <t xml:space="preserve">  5.85 </t>
  </si>
  <si>
    <t xml:space="preserve">  32.81 </t>
  </si>
  <si>
    <t>2.11</t>
  </si>
  <si>
    <t>1009906-RetlStrp-HVACPSZ HeatEff</t>
  </si>
  <si>
    <t xml:space="preserve">  37.27 </t>
  </si>
  <si>
    <t xml:space="preserve">  0.12 </t>
  </si>
  <si>
    <t xml:space="preserve">  32.19 </t>
  </si>
  <si>
    <t>8.14</t>
  </si>
  <si>
    <t>1010006-RetlStrp-HVACPSZ EconomizerControl</t>
  </si>
  <si>
    <t xml:space="preserve">  38.52 </t>
  </si>
  <si>
    <t xml:space="preserve">  6.09 </t>
  </si>
  <si>
    <t xml:space="preserve">  33.56 </t>
  </si>
  <si>
    <t>8.94</t>
  </si>
  <si>
    <t>2.88</t>
  </si>
  <si>
    <t>0.18</t>
  </si>
  <si>
    <t>1013906-RetlStrp-EvapCooler</t>
  </si>
  <si>
    <t xml:space="preserve">  37.37 </t>
  </si>
  <si>
    <t xml:space="preserve">  32.82 </t>
  </si>
  <si>
    <t>9.13</t>
  </si>
  <si>
    <t>2.01</t>
  </si>
  <si>
    <t>1000015-RetlStrp-BaselinePTAC</t>
  </si>
  <si>
    <t xml:space="preserve">  40.41 </t>
  </si>
  <si>
    <t xml:space="preserve">  7.25 </t>
  </si>
  <si>
    <t xml:space="preserve">  28.05 </t>
  </si>
  <si>
    <t>9.24</t>
  </si>
  <si>
    <t>7.74</t>
  </si>
  <si>
    <t>3.47</t>
  </si>
  <si>
    <t>0.59</t>
  </si>
  <si>
    <t>1010115-RetlStrp-HVACPTAC DXCOP</t>
  </si>
  <si>
    <t xml:space="preserve">  40.15 </t>
  </si>
  <si>
    <t xml:space="preserve">  7.19 </t>
  </si>
  <si>
    <t xml:space="preserve">  27.87 </t>
  </si>
  <si>
    <t>9.07</t>
  </si>
  <si>
    <t>0.58</t>
  </si>
  <si>
    <t>1010515-RetlStrp-FPFC</t>
  </si>
  <si>
    <t xml:space="preserve">  42.03 </t>
  </si>
  <si>
    <t xml:space="preserve">  7.44 </t>
  </si>
  <si>
    <t xml:space="preserve">  29.80 </t>
  </si>
  <si>
    <t>4.00</t>
  </si>
  <si>
    <t>8.81</t>
  </si>
  <si>
    <t>3.83</t>
  </si>
  <si>
    <t>1.10</t>
  </si>
  <si>
    <t>4.18</t>
  </si>
  <si>
    <t>1014315-RetlStrp-WSHP</t>
  </si>
  <si>
    <t>1000006-RetlStrp-BaselinePTAC</t>
  </si>
  <si>
    <t xml:space="preserve">  31.37 </t>
  </si>
  <si>
    <t xml:space="preserve">  5.41 </t>
  </si>
  <si>
    <t xml:space="preserve">  22.29 </t>
  </si>
  <si>
    <t>5.76</t>
  </si>
  <si>
    <t>2.96</t>
  </si>
  <si>
    <t>7.87</t>
  </si>
  <si>
    <t>0.19</t>
  </si>
  <si>
    <t>1010306-RetlStrp-HVACPTAC DXCOP</t>
  </si>
  <si>
    <t xml:space="preserve">  31.25 </t>
  </si>
  <si>
    <t xml:space="preserve">  5.38 </t>
  </si>
  <si>
    <t xml:space="preserve">  22.21 </t>
  </si>
  <si>
    <t>2.89</t>
  </si>
  <si>
    <t>1010606-RetlStrp-FPFC</t>
  </si>
  <si>
    <t xml:space="preserve">  31.36 </t>
  </si>
  <si>
    <t xml:space="preserve">  5.31 </t>
  </si>
  <si>
    <t xml:space="preserve">  23.10 </t>
  </si>
  <si>
    <t>6.00</t>
  </si>
  <si>
    <t>1.95</t>
  </si>
  <si>
    <t>7.85</t>
  </si>
  <si>
    <t>0.03</t>
  </si>
  <si>
    <t>4.69</t>
  </si>
  <si>
    <t>1014506-RetlStrp-WSHP</t>
  </si>
  <si>
    <t>0314716-OffMed-LabwExhPVAV</t>
  </si>
  <si>
    <t xml:space="preserve">  50.16 </t>
  </si>
  <si>
    <t xml:space="preserve">  4.84 </t>
  </si>
  <si>
    <t xml:space="preserve">  0.43 </t>
  </si>
  <si>
    <t xml:space="preserve">  67.40 </t>
  </si>
  <si>
    <t>43.30</t>
  </si>
  <si>
    <t>4.20</t>
  </si>
  <si>
    <t>5.06</t>
  </si>
  <si>
    <t>14.98</t>
  </si>
  <si>
    <t>6.68</t>
  </si>
  <si>
    <t>0.14</t>
  </si>
  <si>
    <t>0313516-OffMed-LabwExhDOAS</t>
  </si>
  <si>
    <t>0314806-OffMed-LabwExhPVAV</t>
  </si>
  <si>
    <t xml:space="preserve">  41.70 </t>
  </si>
  <si>
    <t xml:space="preserve">  6.40 </t>
  </si>
  <si>
    <t xml:space="preserve">  0.15 </t>
  </si>
  <si>
    <t xml:space="preserve">  44.45 </t>
  </si>
  <si>
    <t>9.42</t>
  </si>
  <si>
    <t>5.00</t>
  </si>
  <si>
    <t>6.69</t>
  </si>
  <si>
    <t>0.60</t>
  </si>
  <si>
    <t>0313606-OffMed-LabwExhDOAS</t>
  </si>
  <si>
    <t xml:space="preserve">  49.30 </t>
  </si>
  <si>
    <t xml:space="preserve">  8.15 </t>
  </si>
  <si>
    <t xml:space="preserve">  0.08 </t>
  </si>
  <si>
    <t xml:space="preserve">  35.71 </t>
  </si>
  <si>
    <t>7.81</t>
  </si>
  <si>
    <t>6.70</t>
  </si>
  <si>
    <t>8.11</t>
  </si>
  <si>
    <t>0.01</t>
  </si>
  <si>
    <t>0.43</t>
  </si>
  <si>
    <t>0400016-OffLrg-CRAH</t>
  </si>
  <si>
    <t xml:space="preserve">  32.36 </t>
  </si>
  <si>
    <t xml:space="preserve">  26.52 </t>
  </si>
  <si>
    <t>7.19</t>
  </si>
  <si>
    <t>4.04</t>
  </si>
  <si>
    <t>30.16</t>
  </si>
  <si>
    <t>7.17</t>
  </si>
  <si>
    <t>0.30</t>
  </si>
  <si>
    <t>2.75</t>
  </si>
  <si>
    <t>0413216-OffLrg-CRAC</t>
  </si>
  <si>
    <t xml:space="preserve">  32.23 </t>
  </si>
  <si>
    <t xml:space="preserve">  5.32 </t>
  </si>
  <si>
    <t xml:space="preserve">  26.65 </t>
  </si>
  <si>
    <t>7.20</t>
  </si>
  <si>
    <t>4.53</t>
  </si>
  <si>
    <t>7.32</t>
  </si>
  <si>
    <t>2.07</t>
  </si>
  <si>
    <t>0400006-OffLrg-CRAH</t>
  </si>
  <si>
    <t xml:space="preserve">  34.41 </t>
  </si>
  <si>
    <t xml:space="preserve">  6.44 </t>
  </si>
  <si>
    <t xml:space="preserve">  23.74 </t>
  </si>
  <si>
    <t>6.10</t>
  </si>
  <si>
    <t>7.58</t>
  </si>
  <si>
    <t>0.39</t>
  </si>
  <si>
    <t>3.92</t>
  </si>
  <si>
    <t>1.16</t>
  </si>
  <si>
    <t>0413306-OffLrg-CRAC</t>
  </si>
  <si>
    <t xml:space="preserve">  35.14 </t>
  </si>
  <si>
    <t xml:space="preserve">  6.65 </t>
  </si>
  <si>
    <t xml:space="preserve">  24.46 </t>
  </si>
  <si>
    <t>7.22</t>
  </si>
  <si>
    <t>8.35</t>
  </si>
  <si>
    <t>2.90</t>
  </si>
  <si>
    <t>0301516-OffMed-FloorSlabInsulation</t>
  </si>
  <si>
    <t xml:space="preserve">  20.42 </t>
  </si>
  <si>
    <t xml:space="preserve">  2.29 </t>
  </si>
  <si>
    <t xml:space="preserve">  23.58 </t>
  </si>
  <si>
    <t>13.82</t>
  </si>
  <si>
    <t>1.29</t>
  </si>
  <si>
    <t>0301716-OffMed-GlazingWindowU</t>
  </si>
  <si>
    <t xml:space="preserve">  20.45 </t>
  </si>
  <si>
    <t xml:space="preserve">  2.33 </t>
  </si>
  <si>
    <t xml:space="preserve">  23.40 </t>
  </si>
  <si>
    <t>13.49</t>
  </si>
  <si>
    <t>2.55</t>
  </si>
  <si>
    <t>0301816-OffMed-GlazingWindowSHGC</t>
  </si>
  <si>
    <t xml:space="preserve">  20.77 </t>
  </si>
  <si>
    <t xml:space="preserve">  2.25 </t>
  </si>
  <si>
    <t>14.72</t>
  </si>
  <si>
    <t>2.43</t>
  </si>
  <si>
    <t>1.22</t>
  </si>
  <si>
    <t>0301916-OffMed-GlazingWindowUSHGC</t>
  </si>
  <si>
    <t xml:space="preserve">  20.63 </t>
  </si>
  <si>
    <t xml:space="preserve">  23.88 </t>
  </si>
  <si>
    <t>14.11</t>
  </si>
  <si>
    <t>2.47</t>
  </si>
  <si>
    <t>0302006-OffMed-FloorSlabInsulation</t>
  </si>
  <si>
    <t xml:space="preserve">  17.93 </t>
  </si>
  <si>
    <t xml:space="preserve">  3.29 </t>
  </si>
  <si>
    <t xml:space="preserve">  14.66 </t>
  </si>
  <si>
    <t>1.75</t>
  </si>
  <si>
    <t>0302206-OffMed-GlazingWindowU</t>
  </si>
  <si>
    <t xml:space="preserve">  17.64 </t>
  </si>
  <si>
    <t>0302306-OffMed-GlazingWindowSHGC</t>
  </si>
  <si>
    <t xml:space="preserve">  17.78 </t>
  </si>
  <si>
    <t xml:space="preserve">  3.21 </t>
  </si>
  <si>
    <t xml:space="preserve">  14.73 </t>
  </si>
  <si>
    <t>2.08</t>
  </si>
  <si>
    <t>5.26</t>
  </si>
  <si>
    <t>0302406-OffMed-GlazingWindowUSHGC</t>
  </si>
  <si>
    <t xml:space="preserve">  17.63 </t>
  </si>
  <si>
    <t xml:space="preserve">  3.22 </t>
  </si>
  <si>
    <t xml:space="preserve">  14.46 </t>
  </si>
  <si>
    <t>1.78</t>
  </si>
  <si>
    <t>5.27</t>
  </si>
  <si>
    <t>1.68</t>
  </si>
  <si>
    <t>0400007-OffLrg-Baserun</t>
  </si>
  <si>
    <t xml:space="preserve">  22.36 </t>
  </si>
  <si>
    <t xml:space="preserve">  15.71 </t>
  </si>
  <si>
    <t>0.50</t>
  </si>
  <si>
    <t>2.91</t>
  </si>
  <si>
    <t>5.30</t>
  </si>
  <si>
    <t>1.18</t>
  </si>
  <si>
    <t>0402507-OffLrg-WWR20</t>
  </si>
  <si>
    <t xml:space="preserve">  21.91 </t>
  </si>
  <si>
    <t xml:space="preserve">  4.05 </t>
  </si>
  <si>
    <t xml:space="preserve">  15.33 </t>
  </si>
  <si>
    <t>2.78</t>
  </si>
  <si>
    <t>5.25</t>
  </si>
  <si>
    <t>1.64</t>
  </si>
  <si>
    <t>0404207-OffLrg-Cont.DimHighVT</t>
  </si>
  <si>
    <t xml:space="preserve">  22.30 </t>
  </si>
  <si>
    <t xml:space="preserve">  4.10 </t>
  </si>
  <si>
    <t xml:space="preserve">  15.68 </t>
  </si>
  <si>
    <t>2.92</t>
  </si>
  <si>
    <t>3.90</t>
  </si>
  <si>
    <t>0404307-OffLrg-StepDim</t>
  </si>
  <si>
    <t xml:space="preserve">  22.32 </t>
  </si>
  <si>
    <t xml:space="preserve">  15.69 </t>
  </si>
  <si>
    <t>3.91</t>
  </si>
  <si>
    <t>0404407-OffLrg-StepDimHighVT</t>
  </si>
  <si>
    <t>0500007-RetlMed-Baseline</t>
  </si>
  <si>
    <t xml:space="preserve">  29.74 </t>
  </si>
  <si>
    <t xml:space="preserve">  4.82 </t>
  </si>
  <si>
    <t xml:space="preserve">  20.94 </t>
  </si>
  <si>
    <t>3.49</t>
  </si>
  <si>
    <t>0506007-RetlMed-Daylighting SRRBaseHighVT</t>
  </si>
  <si>
    <t xml:space="preserve">  28.66 </t>
  </si>
  <si>
    <t xml:space="preserve">  4.64 </t>
  </si>
  <si>
    <t xml:space="preserve">  20.34 </t>
  </si>
  <si>
    <t>2.13</t>
  </si>
  <si>
    <t>4.76</t>
  </si>
  <si>
    <t>0506107-RetlMed-Daylighting SRR4.67</t>
  </si>
  <si>
    <t>0506207-RetlMed-Daylighting SRR4.67HighVT</t>
  </si>
  <si>
    <t>MF36Unit_3Story_NGAS-CZ12</t>
  </si>
  <si>
    <t>MF36Unit_3Story_NGAS-CZ12_HighEffDHW</t>
  </si>
  <si>
    <t>MF36Unit_3Story_NGAS-CZ12_HighEffHVAC</t>
  </si>
  <si>
    <t>MF36Unit_3Story_NGAS-CZ12_LowEffGlazing</t>
  </si>
  <si>
    <t>MF88Unit_5Story_ELEC-CZ12</t>
  </si>
  <si>
    <t>MF88Unit_5Story_ELEC-CZ12_HighEffDHW</t>
  </si>
  <si>
    <t>MF88Unit_5Story_ELEC-CZ12_HighEffHVAC</t>
  </si>
  <si>
    <t>MF88Unit_5Story_ELEC-CZ12_LowEffGlazing</t>
  </si>
  <si>
    <t>Annual SOURCE EUI (Efficiency)
(excludes Receptacle, Process, Other Ltg, Process Motor, PV and Battery)</t>
  </si>
  <si>
    <t>CBECC 20252.0</t>
  </si>
  <si>
    <t>SOURCE Energy % variation</t>
  </si>
  <si>
    <t xml:space="preserve">  6.42 </t>
  </si>
  <si>
    <t xml:space="preserve">  7.50 </t>
  </si>
  <si>
    <t xml:space="preserve">  8.53 </t>
  </si>
  <si>
    <t xml:space="preserve">  8.68 </t>
  </si>
  <si>
    <t xml:space="preserve">  7.68 </t>
  </si>
  <si>
    <t xml:space="preserve">  7.22 </t>
  </si>
  <si>
    <t xml:space="preserve">  8.40 </t>
  </si>
  <si>
    <t xml:space="preserve">  7.16 </t>
  </si>
  <si>
    <t xml:space="preserve">  9.06 </t>
  </si>
  <si>
    <t xml:space="preserve">  11.43 </t>
  </si>
  <si>
    <t xml:space="preserve">  10.71 </t>
  </si>
  <si>
    <t xml:space="preserve">  10.44 </t>
  </si>
  <si>
    <t xml:space="preserve">  9.42 </t>
  </si>
  <si>
    <t xml:space="preserve">  10.27 </t>
  </si>
  <si>
    <t xml:space="preserve">  11.33 </t>
  </si>
  <si>
    <t xml:space="preserve">  10.97 </t>
  </si>
  <si>
    <t xml:space="preserve">  10.85 </t>
  </si>
  <si>
    <t xml:space="preserve">  10.95 </t>
  </si>
  <si>
    <t xml:space="preserve">  10.68 </t>
  </si>
  <si>
    <t xml:space="preserve">  11.27 </t>
  </si>
  <si>
    <t xml:space="preserve">  11.13 </t>
  </si>
  <si>
    <t xml:space="preserve">  10.90 </t>
  </si>
  <si>
    <t xml:space="preserve">  11.17 </t>
  </si>
  <si>
    <t xml:space="preserve">  11.06 </t>
  </si>
  <si>
    <t xml:space="preserve">  10.92 </t>
  </si>
  <si>
    <t xml:space="preserve">  10.51 </t>
  </si>
  <si>
    <t xml:space="preserve">  17.02 </t>
  </si>
  <si>
    <t xml:space="preserve">  17.59 </t>
  </si>
  <si>
    <t xml:space="preserve">  17.34 </t>
  </si>
  <si>
    <t xml:space="preserve">  18.16 </t>
  </si>
  <si>
    <t xml:space="preserve">  17.86 </t>
  </si>
  <si>
    <t xml:space="preserve">  17.43 </t>
  </si>
  <si>
    <t xml:space="preserve">  6.94 </t>
  </si>
  <si>
    <t xml:space="preserve">  6.27 </t>
  </si>
  <si>
    <t xml:space="preserve">  6.30 </t>
  </si>
  <si>
    <t xml:space="preserve">  8.54 </t>
  </si>
  <si>
    <t xml:space="preserve">  6.39 </t>
  </si>
  <si>
    <t xml:space="preserve">  10.72 </t>
  </si>
  <si>
    <t xml:space="preserve">  10.25 </t>
  </si>
  <si>
    <t xml:space="preserve">  12.73 </t>
  </si>
  <si>
    <t xml:space="preserve">  12.66 </t>
  </si>
  <si>
    <t xml:space="preserve">  12.75 </t>
  </si>
  <si>
    <t xml:space="preserve">  6.46 </t>
  </si>
  <si>
    <t xml:space="preserve">  6.68 </t>
  </si>
  <si>
    <t xml:space="preserve">  20.75 </t>
  </si>
  <si>
    <t xml:space="preserve">  20.10 </t>
  </si>
  <si>
    <t xml:space="preserve">  21.03 </t>
  </si>
  <si>
    <t xml:space="preserve">  19.22 </t>
  </si>
  <si>
    <t xml:space="preserve">  19.15 </t>
  </si>
  <si>
    <t xml:space="preserve">  18.43 </t>
  </si>
  <si>
    <t xml:space="preserve">  19.29 </t>
  </si>
  <si>
    <t xml:space="preserve">  19.24 </t>
  </si>
  <si>
    <t xml:space="preserve">  13.08 </t>
  </si>
  <si>
    <t xml:space="preserve">  13.03 </t>
  </si>
  <si>
    <t xml:space="preserve">  14.43 </t>
  </si>
  <si>
    <t xml:space="preserve">  12.41 </t>
  </si>
  <si>
    <t xml:space="preserve">  12.39 </t>
  </si>
  <si>
    <t xml:space="preserve">  13.24 </t>
  </si>
  <si>
    <t xml:space="preserve">  46.24 </t>
  </si>
  <si>
    <t xml:space="preserve">  41.93 </t>
  </si>
  <si>
    <t xml:space="preserve">  20.49 </t>
  </si>
  <si>
    <t xml:space="preserve">  14.58 </t>
  </si>
  <si>
    <t xml:space="preserve">  14.35 </t>
  </si>
  <si>
    <t xml:space="preserve">  9.97 </t>
  </si>
  <si>
    <t xml:space="preserve">  9.93 </t>
  </si>
  <si>
    <t xml:space="preserve">  16.68 </t>
  </si>
  <si>
    <t xml:space="preserve">  16.43 </t>
  </si>
  <si>
    <t xml:space="preserve">  17.47 </t>
  </si>
  <si>
    <t xml:space="preserve">  16.97 </t>
  </si>
  <si>
    <t xml:space="preserve">  6.36 </t>
  </si>
  <si>
    <t xml:space="preserve">  6.21 </t>
  </si>
  <si>
    <t xml:space="preserve">  6.60 </t>
  </si>
  <si>
    <t xml:space="preserve">  6.33 </t>
  </si>
  <si>
    <t xml:space="preserve">  6.29 </t>
  </si>
  <si>
    <t xml:space="preserve">  10.23 </t>
  </si>
  <si>
    <t xml:space="preserve">  10.05 </t>
  </si>
  <si>
    <t xml:space="preserve">  11.09 </t>
  </si>
  <si>
    <t>COPY BatchResults.csv values from cell A1 and paste here @cell B2</t>
  </si>
  <si>
    <t>Analysis:</t>
  </si>
  <si>
    <t>Proposed Model:</t>
  </si>
  <si>
    <t>Proposed Model</t>
  </si>
  <si>
    <t>Flexibility</t>
  </si>
  <si>
    <t>Calculated SSFs</t>
  </si>
  <si>
    <t>Standard Model:</t>
  </si>
  <si>
    <t>Standard Model</t>
  </si>
  <si>
    <t>Calling</t>
  </si>
  <si>
    <t>Compliance</t>
  </si>
  <si>
    <t>Secondary</t>
  </si>
  <si>
    <t>Report Generation</t>
  </si>
  <si>
    <t>Target Performance:</t>
  </si>
  <si>
    <t>Conditioned Floor</t>
  </si>
  <si>
    <t>Total Floor</t>
  </si>
  <si>
    <t>Pass /</t>
  </si>
  <si>
    <t>Elapsed</t>
  </si>
  <si>
    <t>Electric Energy Consumption (kWh)</t>
  </si>
  <si>
    <t>Natural Gas Energy Consumption (therms)</t>
  </si>
  <si>
    <t>Propane Energy Consumption (MBtu)</t>
  </si>
  <si>
    <t>Long-term System Cost (LSC) (/ft2)</t>
  </si>
  <si>
    <t>LSC by Fuel (/ft2)</t>
  </si>
  <si>
    <t>Cooling Unmet Load Hours</t>
  </si>
  <si>
    <t>Heating Unmet Load Hours</t>
  </si>
  <si>
    <t>Req'd PV</t>
  </si>
  <si>
    <t>Proposed</t>
  </si>
  <si>
    <t>Standard</t>
  </si>
  <si>
    <t>Generation Coincident Peak Demand (kW)</t>
  </si>
  <si>
    <t>Application</t>
  </si>
  <si>
    <t>Manager</t>
  </si>
  <si>
    <t>Ruleset</t>
  </si>
  <si>
    <t>OpenStudio</t>
  </si>
  <si>
    <t>EnergyPlus</t>
  </si>
  <si>
    <t>Simulation</t>
  </si>
  <si>
    <t>NRCC/LMCC PRF Processing</t>
  </si>
  <si>
    <t>Site Electric CO2 Emissions (tonne)</t>
  </si>
  <si>
    <t>Site Fuel CO2 Emissions (tonne)</t>
  </si>
  <si>
    <t>Source Energy Use (kBtu/ft2)</t>
  </si>
  <si>
    <t>LSC (/ft2)</t>
  </si>
  <si>
    <t>Start Date &amp; Time</t>
  </si>
  <si>
    <t>Filename (saved to)</t>
  </si>
  <si>
    <t>Run Title</t>
  </si>
  <si>
    <t>Weather Station</t>
  </si>
  <si>
    <t>Results Set</t>
  </si>
  <si>
    <t>Area (SqFt)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</si>
  <si>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</si>
  <si>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</si>
  <si>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</si>
  <si>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</si>
  <si>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</si>
  <si>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</si>
  <si>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</si>
  <si>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</si>
  <si>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</si>
  <si>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</si>
  <si>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</si>
  <si>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</si>
  <si>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Domestic Hot Water</t>
  </si>
  <si>
    <t>Indoor Lighting</t>
  </si>
  <si>
    <t>Comp Total</t>
  </si>
  <si>
    <t>Receptacle</t>
  </si>
  <si>
    <t>Process</t>
  </si>
  <si>
    <t>Other Ltg</t>
  </si>
  <si>
    <t>Proc Mtrs</t>
  </si>
  <si>
    <t>PV</t>
  </si>
  <si>
    <t>Battery</t>
  </si>
  <si>
    <t>TOTAL</t>
  </si>
  <si>
    <t>Electric</t>
  </si>
  <si>
    <t>Natural Gas</t>
  </si>
  <si>
    <t>Propane</t>
  </si>
  <si>
    <t>Zone Max</t>
  </si>
  <si>
    <t>Zone Name</t>
  </si>
  <si>
    <t>Num Zones Exceed Max</t>
  </si>
  <si>
    <t>(kW)</t>
  </si>
  <si>
    <t>(frac)</t>
  </si>
  <si>
    <t>Version</t>
  </si>
  <si>
    <t>Weather File Path</t>
  </si>
  <si>
    <t>Project Path</t>
  </si>
  <si>
    <t>Transaction ID</t>
  </si>
  <si>
    <t>Date/Time</t>
  </si>
  <si>
    <t>Efficiency Compliance</t>
  </si>
  <si>
    <t>Total Compliance</t>
  </si>
  <si>
    <t>TORRANCE-MUNI-AP</t>
  </si>
  <si>
    <t>Metrics 2025 (Oct 2022)</t>
  </si>
  <si>
    <t>Title24Compliance</t>
  </si>
  <si>
    <t>FAIL</t>
  </si>
  <si>
    <t>--</t>
  </si>
  <si>
    <t>E+ Successful (226 warnings)</t>
  </si>
  <si>
    <t>CSE Successful, E+ Successful (184 warnings)</t>
  </si>
  <si>
    <t>CBECC-CLI</t>
  </si>
  <si>
    <t>BEMCmpMgr 2025.2.0 (520)</t>
  </si>
  <si>
    <t>CA 2025 Nonresidential, Vers. 1.0</t>
  </si>
  <si>
    <t>3.10.0+e80a80c812</t>
  </si>
  <si>
    <t>25.1.0-1c11a3d85f</t>
  </si>
  <si>
    <t>CSE 0.927.0 EXE</t>
  </si>
  <si>
    <t>C:\Users\VonderDe\AppData\Local\Temp\CBECC_30_l52kr\CBECC-Dev\Weather\2025\</t>
  </si>
  <si>
    <t>C:\src\NOR-Codes-Stds\~Local~Test~Files~\CBECC_Tests\SensitivityTestOutputs\Run_42857bd0\DetailedGeometry\</t>
  </si>
  <si>
    <t>BLUE CANYON</t>
  </si>
  <si>
    <t>CSE Successful, E+ Successful (13 severe errors, 188 warnings)</t>
  </si>
  <si>
    <t>Perimeter_mid_ZN_1 Thermal Zone</t>
  </si>
  <si>
    <t>CSE Successful, E+ Successful (3 severe errors, 201 warnings)</t>
  </si>
  <si>
    <t>E+ Successful (224 warnings)</t>
  </si>
  <si>
    <t>CSE Successful, E+ Successful (3 severe errors, 192 warnings)</t>
  </si>
  <si>
    <t>E+ Successful (10 severe errors, 206 warnings)</t>
  </si>
  <si>
    <t>Perimeter_top_ZN_4 Thermal Zone</t>
  </si>
  <si>
    <t>E+ Successful (206 warnings)</t>
  </si>
  <si>
    <t>E+ Successful (1 severe error, 225 warnings)</t>
  </si>
  <si>
    <t>Core_mid Thermal Zone</t>
  </si>
  <si>
    <t>E+ Successful (260 warnings)</t>
  </si>
  <si>
    <t>1.42654e+06</t>
  </si>
  <si>
    <t>2.13558e+06</t>
  </si>
  <si>
    <t>3.56212e+06</t>
  </si>
  <si>
    <t>Perimeter_top_ZN_1 Thermal Zone</t>
  </si>
  <si>
    <t>CSE Successful, E+ Successful (268 warnings)</t>
  </si>
  <si>
    <t>2.71273e+06</t>
  </si>
  <si>
    <t>0409106</t>
  </si>
  <si>
    <t>E+ Successful (259 warnings)</t>
  </si>
  <si>
    <t>1.91824e+06</t>
  </si>
  <si>
    <t>5.0086e+06</t>
  </si>
  <si>
    <t>6.92683e+06</t>
  </si>
  <si>
    <t>Core_top Thermal Zone</t>
  </si>
  <si>
    <t>CSE Successful, E+ Successful (269 warnings)</t>
  </si>
  <si>
    <t>5.93784e+06</t>
  </si>
  <si>
    <t>SAN DIEGO INTL</t>
  </si>
  <si>
    <t>1.34142e+06</t>
  </si>
  <si>
    <t>3.477e+06</t>
  </si>
  <si>
    <t>2.67396e+06</t>
  </si>
  <si>
    <t>E+ Successful (258 warnings)</t>
  </si>
  <si>
    <t>1.15804e+06</t>
  </si>
  <si>
    <t>3.29362e+06</t>
  </si>
  <si>
    <t>Perimeter_hi_ZN_4 Thermal Zone</t>
  </si>
  <si>
    <t>CSE Successful, E+ Successful (264 warnings)</t>
  </si>
  <si>
    <t>2.50165e+06</t>
  </si>
  <si>
    <t>E+ Successful (257 warnings)</t>
  </si>
  <si>
    <t>1.63492e+06</t>
  </si>
  <si>
    <t>6.64352e+06</t>
  </si>
  <si>
    <t>CSE Successful, E+ Successful (266 warnings)</t>
  </si>
  <si>
    <t>5.65987e+06</t>
  </si>
  <si>
    <t>1.30129e+06</t>
  </si>
  <si>
    <t>3.43687e+06</t>
  </si>
  <si>
    <t>2.61904e+06</t>
  </si>
  <si>
    <t>1.33706e+06</t>
  </si>
  <si>
    <t>3.47264e+06</t>
  </si>
  <si>
    <t>1.34004e+06</t>
  </si>
  <si>
    <t>3.47562e+06</t>
  </si>
  <si>
    <t>E+ Successful (10 severe errors, 260 warnings)</t>
  </si>
  <si>
    <t>1.32972e+06</t>
  </si>
  <si>
    <t>3.4653e+06</t>
  </si>
  <si>
    <t>1.12115e+06</t>
  </si>
  <si>
    <t>3.25673e+06</t>
  </si>
  <si>
    <t>E+ Successful (261 warnings)</t>
  </si>
  <si>
    <t>1.14373e+06</t>
  </si>
  <si>
    <t>3.27931e+06</t>
  </si>
  <si>
    <t>Perimeter_mid_ZN_4 Thermal Zone</t>
  </si>
  <si>
    <t>1.34333e+06</t>
  </si>
  <si>
    <t>3.47891e+06</t>
  </si>
  <si>
    <t>1.38158e+06</t>
  </si>
  <si>
    <t>3.51716e+06</t>
  </si>
  <si>
    <t>E+ Successful (263 warnings)</t>
  </si>
  <si>
    <t>1.69531e+06</t>
  </si>
  <si>
    <t>6.70391e+06</t>
  </si>
  <si>
    <t>E+ Successful (265 warnings)</t>
  </si>
  <si>
    <t>2.03352e+06</t>
  </si>
  <si>
    <t>7.04212e+06</t>
  </si>
  <si>
    <t>1.4332e+06</t>
  </si>
  <si>
    <t>3.56878e+06</t>
  </si>
  <si>
    <t>1.42105e+06</t>
  </si>
  <si>
    <t>3.55663e+06</t>
  </si>
  <si>
    <t>1.42122e+06</t>
  </si>
  <si>
    <t>3.5568e+06</t>
  </si>
  <si>
    <t>1.43243e+06</t>
  </si>
  <si>
    <t>3.56801e+06</t>
  </si>
  <si>
    <t>1.41765e+06</t>
  </si>
  <si>
    <t>3.55323e+06</t>
  </si>
  <si>
    <t>1.42313e+06</t>
  </si>
  <si>
    <t>3.55871e+06</t>
  </si>
  <si>
    <t>1.53143e+06</t>
  </si>
  <si>
    <t>3.66701e+06</t>
  </si>
  <si>
    <t>E+ Successful (256 warnings)</t>
  </si>
  <si>
    <t>1.56311e+06</t>
  </si>
  <si>
    <t>3.69869e+06</t>
  </si>
  <si>
    <t>E+ Successful (119 warnings)</t>
  </si>
  <si>
    <t>Front_Retail Thermal Zone</t>
  </si>
  <si>
    <t>CSE Successful, E+ Successful (124 warnings)</t>
  </si>
  <si>
    <t>CSE Successful, E+ Successful (129 warnings)</t>
  </si>
  <si>
    <t>PALM SPRINGS</t>
  </si>
  <si>
    <t>E+ Successful (123 warnings)</t>
  </si>
  <si>
    <t>CSE Successful, E+ Successful (148 warnings)</t>
  </si>
  <si>
    <t>E+ Successful (125 warnings)</t>
  </si>
  <si>
    <t>E+ Successful (121 warnings)</t>
  </si>
  <si>
    <t>E+ Successful (147 warnings)</t>
  </si>
  <si>
    <t>E+ Successful (145 warnings)</t>
  </si>
  <si>
    <t>E+ Successful (130 warnings)</t>
  </si>
  <si>
    <t>E+ Successful (124 warnings)</t>
  </si>
  <si>
    <t>Back_Space Thermal Zone</t>
  </si>
  <si>
    <t>E+ Successful (122 warnings)</t>
  </si>
  <si>
    <t>E+ Successful (117 warnings)</t>
  </si>
  <si>
    <t>0520615-RetlMed-MiniSplitHP-COP3.3</t>
  </si>
  <si>
    <t>E+ Successful (154 warnings)</t>
  </si>
  <si>
    <t>CSE Successful, E+ Successful (168 warnings)</t>
  </si>
  <si>
    <t>E+ Successful (166 warnings)</t>
  </si>
  <si>
    <t>CSE Successful, E+ Successful (190 warnings)</t>
  </si>
  <si>
    <t>E+ Successful (185 warnings)</t>
  </si>
  <si>
    <t>E+ Successful (165 warnings)</t>
  </si>
  <si>
    <t>E+ Successful (164 warnings)</t>
  </si>
  <si>
    <t>E+ Successful (216 warnings)</t>
  </si>
  <si>
    <t>8.32242e-05</t>
  </si>
  <si>
    <t>E+ Successful (204 warnings)</t>
  </si>
  <si>
    <t>2.00311e-05</t>
  </si>
  <si>
    <t>3.95796e-06</t>
  </si>
  <si>
    <t>3.56289e-06</t>
  </si>
  <si>
    <t>2.99284e-06</t>
  </si>
  <si>
    <t>MF36 Restructure Prototype</t>
  </si>
  <si>
    <t>SACRAMENTO EXECUTIVE</t>
  </si>
  <si>
    <t>CSE Successful</t>
  </si>
  <si>
    <t>MF88 Restructure Prototype</t>
  </si>
  <si>
    <t>CSE Successful, E+ Successful (171 warnings)</t>
  </si>
  <si>
    <t>PASS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</si>
  <si>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</si>
  <si>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</si>
  <si>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</si>
  <si>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</si>
  <si>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</si>
  <si>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MultiFamily Building 36 Units (MF36Unit)</t>
  </si>
  <si>
    <t>MultiFamily Building 36 Units (MF88Unit)</t>
  </si>
  <si>
    <t>(90.8 ft x 60.5ft)</t>
  </si>
  <si>
    <t>(163.8 ft x 109.2 ft)</t>
  </si>
  <si>
    <t>(240 ft x 160 ft)</t>
  </si>
  <si>
    <t xml:space="preserve"> (178 ft x 139 ft)</t>
  </si>
  <si>
    <t>(300 ft x 75 ft)</t>
  </si>
  <si>
    <t xml:space="preserve">  28.71 </t>
  </si>
  <si>
    <t xml:space="preserve">  20.59 </t>
  </si>
  <si>
    <t>Notes</t>
  </si>
  <si>
    <t>The VE does not model storage tank shape</t>
  </si>
  <si>
    <t>The VE does not model storage tank location</t>
  </si>
  <si>
    <t>The VE does not contain the Title 24 WSHP curves</t>
  </si>
  <si>
    <t>See Narrative</t>
  </si>
  <si>
    <t>The VE doesn't support Multifamily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</si>
</sst>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7" fillId="11" borderId="0" applyNumberFormat="0" applyBorder="0" applyAlignment="0" applyProtection="0"/>
    <xf numFmtId="0" fontId="57" fillId="15" borderId="0" applyNumberFormat="0" applyBorder="0" applyAlignment="0" applyProtection="0"/>
    <xf numFmtId="0" fontId="57" fillId="19" borderId="0" applyNumberFormat="0" applyBorder="0" applyAlignment="0" applyProtection="0"/>
    <xf numFmtId="0" fontId="57" fillId="23" borderId="0" applyNumberFormat="0" applyBorder="0" applyAlignment="0" applyProtection="0"/>
    <xf numFmtId="0" fontId="57" fillId="27" borderId="0" applyNumberFormat="0" applyBorder="0" applyAlignment="0" applyProtection="0"/>
    <xf numFmtId="0" fontId="57" fillId="31" borderId="0" applyNumberFormat="0" applyBorder="0" applyAlignment="0" applyProtection="0"/>
    <xf numFmtId="0" fontId="57" fillId="12" borderId="0" applyNumberFormat="0" applyBorder="0" applyAlignment="0" applyProtection="0"/>
    <xf numFmtId="0" fontId="57" fillId="16" borderId="0" applyNumberFormat="0" applyBorder="0" applyAlignment="0" applyProtection="0"/>
    <xf numFmtId="0" fontId="57" fillId="20" borderId="0" applyNumberFormat="0" applyBorder="0" applyAlignment="0" applyProtection="0"/>
    <xf numFmtId="0" fontId="57" fillId="24" borderId="0" applyNumberFormat="0" applyBorder="0" applyAlignment="0" applyProtection="0"/>
    <xf numFmtId="0" fontId="57" fillId="28" borderId="0" applyNumberFormat="0" applyBorder="0" applyAlignment="0" applyProtection="0"/>
    <xf numFmtId="0" fontId="57" fillId="32" borderId="0" applyNumberFormat="0" applyBorder="0" applyAlignment="0" applyProtection="0"/>
    <xf numFmtId="0" fontId="58" fillId="13" borderId="0" applyNumberFormat="0" applyBorder="0" applyAlignment="0" applyProtection="0"/>
    <xf numFmtId="0" fontId="58" fillId="17" borderId="0" applyNumberFormat="0" applyBorder="0" applyAlignment="0" applyProtection="0"/>
    <xf numFmtId="0" fontId="58" fillId="21" borderId="0" applyNumberFormat="0" applyBorder="0" applyAlignment="0" applyProtection="0"/>
    <xf numFmtId="0" fontId="58" fillId="25" borderId="0" applyNumberFormat="0" applyBorder="0" applyAlignment="0" applyProtection="0"/>
    <xf numFmtId="0" fontId="58" fillId="29" borderId="0" applyNumberFormat="0" applyBorder="0" applyAlignment="0" applyProtection="0"/>
    <xf numFmtId="0" fontId="58" fillId="33" borderId="0" applyNumberFormat="0" applyBorder="0" applyAlignment="0" applyProtection="0"/>
    <xf numFmtId="0" fontId="58" fillId="10" borderId="0" applyNumberFormat="0" applyBorder="0" applyAlignment="0" applyProtection="0"/>
    <xf numFmtId="0" fontId="58" fillId="14" borderId="0" applyNumberFormat="0" applyBorder="0" applyAlignment="0" applyProtection="0"/>
    <xf numFmtId="0" fontId="58" fillId="18" borderId="0" applyNumberFormat="0" applyBorder="0" applyAlignment="0" applyProtection="0"/>
    <xf numFmtId="0" fontId="58" fillId="22" borderId="0" applyNumberFormat="0" applyBorder="0" applyAlignment="0" applyProtection="0"/>
    <xf numFmtId="0" fontId="58" fillId="26" borderId="0" applyNumberFormat="0" applyBorder="0" applyAlignment="0" applyProtection="0"/>
    <xf numFmtId="0" fontId="58" fillId="30" borderId="0" applyNumberFormat="0" applyBorder="0" applyAlignment="0" applyProtection="0"/>
    <xf numFmtId="0" fontId="59" fillId="5" borderId="0" applyNumberFormat="0" applyBorder="0" applyAlignment="0" applyProtection="0"/>
    <xf numFmtId="0" fontId="60" fillId="8" borderId="12" applyNumberFormat="0" applyAlignment="0" applyProtection="0"/>
    <xf numFmtId="0" fontId="61" fillId="9" borderId="15" applyNumberFormat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64" fillId="0" borderId="9" applyNumberFormat="0" applyFill="0" applyAlignment="0" applyProtection="0"/>
    <xf numFmtId="0" fontId="65" fillId="0" borderId="10" applyNumberFormat="0" applyFill="0" applyAlignment="0" applyProtection="0"/>
    <xf numFmtId="0" fontId="66" fillId="0" borderId="11" applyNumberFormat="0" applyFill="0" applyAlignment="0" applyProtection="0"/>
    <xf numFmtId="0" fontId="66" fillId="0" borderId="0" applyNumberFormat="0" applyFill="0" applyBorder="0" applyAlignment="0" applyProtection="0"/>
    <xf numFmtId="0" fontId="67" fillId="7" borderId="12" applyNumberFormat="0" applyAlignment="0" applyProtection="0"/>
    <xf numFmtId="0" fontId="68" fillId="0" borderId="14" applyNumberFormat="0" applyFill="0" applyAlignment="0" applyProtection="0"/>
    <xf numFmtId="0" fontId="69" fillId="6" borderId="0" applyNumberFormat="0" applyBorder="0" applyAlignment="0" applyProtection="0"/>
    <xf numFmtId="0" fontId="57" fillId="0" borderId="0"/>
    <xf numFmtId="0" fontId="57" fillId="2" borderId="1" applyNumberFormat="0" applyFont="0" applyAlignment="0" applyProtection="0"/>
    <xf numFmtId="0" fontId="70" fillId="8" borderId="13" applyNumberFormat="0" applyAlignment="0" applyProtection="0"/>
    <xf numFmtId="0" fontId="71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59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2" fontId="0" fillId="0" borderId="3" xfId="0" applyNumberForma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4" fillId="0" borderId="0" xfId="0" applyFont="1" applyAlignment="1">
      <alignment horizontal="center"/>
    </xf>
    <xf numFmtId="10" fontId="0" fillId="0" borderId="0" xfId="0" applyNumberFormat="1" applyAlignment="1" applyProtection="1">
      <alignment vertical="center"/>
      <protection hidden="1"/>
    </xf>
    <xf numFmtId="10" fontId="8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2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Border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8" fillId="0" borderId="0" xfId="0" applyNumberFormat="1" applyFont="1" applyAlignment="1" applyProtection="1">
      <alignment horizontal="right" vertical="center"/>
      <protection hidden="1"/>
    </xf>
    <xf numFmtId="11" fontId="0" fillId="0" borderId="0" xfId="0" applyNumberFormat="1"/>
    <xf numFmtId="20" fontId="0" fillId="0" borderId="0" xfId="0" applyNumberFormat="1"/>
    <xf numFmtId="0" fontId="41" fillId="0" borderId="0" xfId="0" applyFont="1" applyAlignment="1" applyProtection="1">
      <alignment horizont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9" fillId="0" borderId="3" xfId="66" applyBorder="1" applyProtection="1">
      <protection hidden="1"/>
    </xf>
    <xf numFmtId="0" fontId="11" fillId="0" borderId="18" xfId="0" applyFont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vertical="top" wrapText="1"/>
      <protection hidden="1"/>
    </xf>
    <xf numFmtId="0" fontId="10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10" fontId="8" fillId="0" borderId="0" xfId="0" applyNumberFormat="1" applyFont="1" applyAlignment="1" applyProtection="1">
      <alignment horizontal="center" vertical="center"/>
      <protection locked="0" hidden="1"/>
    </xf>
    <xf numFmtId="10" fontId="0" fillId="0" borderId="0" xfId="0" applyNumberFormat="1" applyAlignment="1" applyProtection="1">
      <alignment horizontal="center" vertical="center"/>
      <protection locked="0" hidden="1"/>
    </xf>
    <xf numFmtId="0" fontId="9" fillId="0" borderId="0" xfId="2" applyAlignment="1">
      <alignment horizontal="center"/>
    </xf>
    <xf numFmtId="0" fontId="9" fillId="0" borderId="0" xfId="2" applyAlignment="1">
      <alignment horizontal="center" wrapText="1"/>
    </xf>
    <xf numFmtId="3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center"/>
    </xf>
    <xf numFmtId="10" fontId="10" fillId="0" borderId="0" xfId="1" applyNumberFormat="1" applyFont="1" applyFill="1" applyAlignment="1">
      <alignment horizontal="center" vertical="center"/>
    </xf>
    <xf numFmtId="0" fontId="73" fillId="0" borderId="0" xfId="2" applyFont="1" applyAlignment="1">
      <alignment horizontal="center" wrapText="1"/>
    </xf>
    <xf numFmtId="0" fontId="74" fillId="0" borderId="0" xfId="0" applyFont="1" applyAlignment="1" applyProtection="1">
      <alignment horizontal="center" wrapText="1"/>
      <protection hidden="1"/>
    </xf>
    <xf numFmtId="0" fontId="77" fillId="0" borderId="0" xfId="0" applyFont="1" applyAlignment="1" applyProtection="1">
      <alignment horizontal="center" vertical="top"/>
      <protection locked="0"/>
    </xf>
    <xf numFmtId="3" fontId="76" fillId="0" borderId="0" xfId="0" applyNumberFormat="1" applyFont="1" applyAlignment="1" applyProtection="1">
      <alignment horizontal="right" vertical="center"/>
      <protection hidden="1"/>
    </xf>
    <xf numFmtId="0" fontId="77" fillId="0" borderId="0" xfId="0" applyFont="1" applyAlignment="1">
      <alignment vertical="top"/>
    </xf>
    <xf numFmtId="0" fontId="73" fillId="0" borderId="3" xfId="37" applyFont="1" applyBorder="1" applyProtection="1">
      <protection hidden="1"/>
    </xf>
    <xf numFmtId="2" fontId="31" fillId="0" borderId="3" xfId="0" applyNumberFormat="1" applyFont="1" applyBorder="1" applyAlignment="1" applyProtection="1">
      <alignment vertical="center"/>
      <protection hidden="1"/>
    </xf>
    <xf numFmtId="10" fontId="31" fillId="0" borderId="0" xfId="0" applyNumberFormat="1" applyFont="1" applyAlignment="1" applyProtection="1">
      <alignment horizontal="center" vertical="center"/>
      <protection locked="0" hidden="1"/>
    </xf>
    <xf numFmtId="10" fontId="31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>
      <alignment vertical="center"/>
    </xf>
    <xf numFmtId="10" fontId="76" fillId="0" borderId="0" xfId="0" applyNumberFormat="1" applyFont="1" applyAlignment="1" applyProtection="1">
      <alignment horizontal="center" vertical="center"/>
      <protection locked="0" hidden="1"/>
    </xf>
    <xf numFmtId="10" fontId="76" fillId="0" borderId="0" xfId="0" applyNumberFormat="1" applyFont="1" applyAlignment="1" applyProtection="1">
      <alignment vertical="center"/>
      <protection hidden="1"/>
    </xf>
    <xf numFmtId="0" fontId="76" fillId="0" borderId="0" xfId="0" applyFont="1" applyAlignment="1">
      <alignment vertical="center"/>
    </xf>
    <xf numFmtId="10" fontId="77" fillId="0" borderId="0" xfId="1" applyNumberFormat="1" applyFont="1" applyFill="1" applyAlignment="1">
      <alignment horizontal="center" vertical="center"/>
    </xf>
    <xf numFmtId="10" fontId="31" fillId="0" borderId="0" xfId="1" applyNumberFormat="1" applyFont="1" applyFill="1" applyAlignment="1">
      <alignment horizontal="center" vertical="center"/>
    </xf>
    <xf numFmtId="22" fontId="0" fillId="0" borderId="0" xfId="0" applyNumberFormat="1"/>
    <xf numFmtId="0" fontId="0" fillId="0" borderId="0" xfId="0" quotePrefix="1"/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2" fillId="21" borderId="3" xfId="0" applyFont="1" applyFill="1" applyBorder="1" applyProtection="1">
      <protection hidden="1"/>
    </xf>
    <xf numFmtId="2" fontId="0" fillId="21" borderId="3" xfId="0" applyNumberFormat="1" applyFill="1" applyBorder="1" applyAlignment="1" applyProtection="1">
      <alignment vertical="center"/>
      <protection hidden="1"/>
    </xf>
    <xf numFmtId="2" fontId="0" fillId="3" borderId="3" xfId="0" applyNumberFormat="1" applyFill="1" applyBorder="1" applyAlignment="1" applyProtection="1">
      <alignment vertical="center"/>
      <protection locked="0" hidden="1"/>
    </xf>
    <xf numFmtId="0" fontId="75" fillId="21" borderId="3" xfId="0" applyFont="1" applyFill="1" applyBorder="1" applyProtection="1">
      <protection hidden="1"/>
    </xf>
    <xf numFmtId="2" fontId="31" fillId="21" borderId="3" xfId="0" applyNumberFormat="1" applyFont="1" applyFill="1" applyBorder="1" applyAlignment="1" applyProtection="1">
      <alignment vertical="center"/>
      <protection hidden="1"/>
    </xf>
    <xf numFmtId="2" fontId="31" fillId="3" borderId="3" xfId="0" applyNumberFormat="1" applyFont="1" applyFill="1" applyBorder="1" applyAlignment="1" applyProtection="1">
      <alignment vertical="center"/>
      <protection locked="0" hidden="1"/>
    </xf>
    <xf numFmtId="0" fontId="41" fillId="34" borderId="0" xfId="0" applyFont="1" applyFill="1" applyAlignment="1" applyProtection="1">
      <alignment horizontal="center" wrapText="1"/>
      <protection hidden="1"/>
    </xf>
    <xf numFmtId="0" fontId="11" fillId="32" borderId="21" xfId="0" applyFont="1" applyFill="1" applyBorder="1" applyAlignment="1" applyProtection="1">
      <alignment horizontal="center" vertical="top" wrapText="1"/>
      <protection hidden="1"/>
    </xf>
    <xf numFmtId="2" fontId="0" fillId="32" borderId="3" xfId="0" applyNumberFormat="1" applyFill="1" applyBorder="1" applyAlignment="1" applyProtection="1">
      <alignment vertical="center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10" fontId="0" fillId="0" borderId="0" xfId="0" applyNumberFormat="1" applyAlignment="1">
      <alignment horizontal="center" vertical="center"/>
    </xf>
    <xf numFmtId="2" fontId="31" fillId="32" borderId="3" xfId="0" applyNumberFormat="1" applyFont="1" applyFill="1" applyBorder="1" applyAlignment="1" applyProtection="1">
      <alignment vertical="center"/>
      <protection hidden="1"/>
    </xf>
    <xf numFmtId="10" fontId="31" fillId="0" borderId="0" xfId="0" applyNumberFormat="1" applyFont="1" applyAlignment="1" applyProtection="1">
      <alignment horizontal="center" vertical="center"/>
      <protection hidden="1"/>
    </xf>
    <xf numFmtId="0" fontId="0" fillId="34" borderId="0" xfId="0" applyFill="1"/>
    <xf numFmtId="2" fontId="0" fillId="34" borderId="0" xfId="0" applyNumberFormat="1" applyFill="1"/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9" fillId="0" borderId="0" xfId="2" applyFont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/>
    <xf numFmtId="0" fontId="40" fillId="0" borderId="0" xfId="0" applyFont="1"/>
    <xf numFmtId="1" fontId="40" fillId="0" borderId="0" xfId="1" applyNumberFormat="1" applyFont="1" applyAlignment="1">
      <alignment horizontal="center"/>
    </xf>
    <xf numFmtId="0" fontId="80" fillId="0" borderId="0" xfId="0" applyFont="1" applyAlignment="1">
      <alignment horizontal="center"/>
    </xf>
    <xf numFmtId="3" fontId="80" fillId="0" borderId="0" xfId="0" applyNumberFormat="1" applyFont="1" applyAlignment="1">
      <alignment horizontal="right"/>
    </xf>
    <xf numFmtId="0" fontId="81" fillId="0" borderId="6" xfId="0" applyFont="1" applyBorder="1" applyAlignment="1" applyProtection="1">
      <alignment horizontal="center" vertical="center" wrapText="1"/>
      <protection hidden="1"/>
    </xf>
    <xf numFmtId="0" fontId="81" fillId="0" borderId="17" xfId="0" applyFont="1" applyBorder="1" applyAlignment="1" applyProtection="1">
      <alignment horizontal="center" vertical="center"/>
      <protection hidden="1"/>
    </xf>
    <xf numFmtId="0" fontId="81" fillId="0" borderId="2" xfId="0" applyFont="1" applyBorder="1" applyAlignment="1" applyProtection="1">
      <alignment horizontal="center" vertical="center"/>
      <protection hidden="1"/>
    </xf>
    <xf numFmtId="0" fontId="81" fillId="0" borderId="4" xfId="0" applyFont="1" applyBorder="1" applyAlignment="1" applyProtection="1">
      <alignment horizontal="center" vertical="center" wrapText="1"/>
      <protection hidden="1"/>
    </xf>
    <xf numFmtId="0" fontId="81" fillId="0" borderId="28" xfId="0" applyFont="1" applyBorder="1" applyAlignment="1" applyProtection="1">
      <alignment horizontal="center"/>
      <protection hidden="1"/>
    </xf>
    <xf numFmtId="0" fontId="81" fillId="0" borderId="18" xfId="0" applyFont="1" applyBorder="1" applyAlignment="1" applyProtection="1">
      <alignment horizontal="center"/>
      <protection hidden="1"/>
    </xf>
    <xf numFmtId="0" fontId="81" fillId="0" borderId="18" xfId="0" applyFont="1" applyBorder="1" applyAlignment="1" applyProtection="1">
      <alignment horizontal="center" vertical="center" wrapText="1"/>
      <protection hidden="1"/>
    </xf>
    <xf numFmtId="0" fontId="81" fillId="34" borderId="19" xfId="0" applyFont="1" applyFill="1" applyBorder="1" applyAlignment="1" applyProtection="1">
      <alignment horizontal="center" vertical="center" wrapText="1"/>
      <protection hidden="1"/>
    </xf>
    <xf numFmtId="0" fontId="81" fillId="0" borderId="2" xfId="0" applyFont="1" applyBorder="1" applyAlignment="1" applyProtection="1">
      <alignment horizontal="center" vertical="center" wrapText="1"/>
      <protection hidden="1"/>
    </xf>
    <xf numFmtId="0" fontId="81" fillId="0" borderId="8" xfId="0" applyFont="1" applyBorder="1" applyAlignment="1" applyProtection="1">
      <alignment horizontal="center" vertical="center" wrapText="1"/>
      <protection hidden="1"/>
    </xf>
    <xf numFmtId="0" fontId="81" fillId="0" borderId="5" xfId="0" applyFont="1" applyBorder="1" applyAlignment="1" applyProtection="1">
      <alignment horizontal="center" vertical="center" wrapText="1"/>
      <protection hidden="1"/>
    </xf>
    <xf numFmtId="0" fontId="81" fillId="0" borderId="7" xfId="0" applyFont="1" applyBorder="1" applyAlignment="1" applyProtection="1">
      <alignment horizontal="center" vertical="center" wrapText="1"/>
      <protection hidden="1"/>
    </xf>
    <xf numFmtId="0" fontId="40" fillId="0" borderId="27" xfId="0" applyFont="1" applyBorder="1" applyAlignment="1" applyProtection="1">
      <alignment horizontal="center" vertical="top" wrapText="1"/>
      <protection hidden="1"/>
    </xf>
    <xf numFmtId="0" fontId="40" fillId="0" borderId="29" xfId="0" applyFont="1" applyBorder="1" applyAlignment="1" applyProtection="1">
      <alignment horizontal="center" vertical="top" wrapText="1"/>
      <protection hidden="1"/>
    </xf>
    <xf numFmtId="0" fontId="81" fillId="0" borderId="29" xfId="0" applyFont="1" applyBorder="1" applyAlignment="1" applyProtection="1">
      <alignment horizontal="center" vertical="center" wrapText="1"/>
      <protection hidden="1"/>
    </xf>
    <xf numFmtId="0" fontId="81" fillId="0" borderId="0" xfId="0" applyFont="1" applyAlignment="1">
      <alignment horizontal="center" vertical="top"/>
    </xf>
    <xf numFmtId="3" fontId="40" fillId="0" borderId="0" xfId="0" applyNumberFormat="1" applyFont="1" applyAlignment="1">
      <alignment horizontal="right" vertical="top"/>
    </xf>
    <xf numFmtId="0" fontId="40" fillId="0" borderId="0" xfId="0" applyFont="1" applyAlignment="1">
      <alignment vertical="top"/>
    </xf>
    <xf numFmtId="0" fontId="9" fillId="0" borderId="0" xfId="2" applyFont="1" applyAlignment="1">
      <alignment horizontal="center" wrapText="1"/>
    </xf>
    <xf numFmtId="0" fontId="40" fillId="0" borderId="24" xfId="0" applyFont="1" applyBorder="1" applyAlignment="1" applyProtection="1">
      <alignment horizontal="center" vertical="center" wrapText="1"/>
      <protection hidden="1"/>
    </xf>
    <xf numFmtId="0" fontId="81" fillId="0" borderId="24" xfId="0" applyFont="1" applyBorder="1" applyAlignment="1" applyProtection="1">
      <alignment horizontal="center" vertical="top" wrapText="1"/>
      <protection hidden="1"/>
    </xf>
    <xf numFmtId="0" fontId="81" fillId="3" borderId="24" xfId="0" applyFont="1" applyFill="1" applyBorder="1" applyAlignment="1" applyProtection="1">
      <alignment horizontal="center" vertical="top" wrapText="1"/>
      <protection hidden="1"/>
    </xf>
    <xf numFmtId="0" fontId="81" fillId="0" borderId="21" xfId="0" applyFont="1" applyBorder="1" applyAlignment="1" applyProtection="1">
      <alignment horizontal="center" vertical="top" wrapText="1"/>
      <protection hidden="1"/>
    </xf>
    <xf numFmtId="0" fontId="81" fillId="3" borderId="21" xfId="0" applyFont="1" applyFill="1" applyBorder="1" applyAlignment="1" applyProtection="1">
      <alignment horizontal="center" vertical="top" wrapText="1"/>
      <protection hidden="1"/>
    </xf>
    <xf numFmtId="0" fontId="81" fillId="0" borderId="22" xfId="0" applyFont="1" applyBorder="1" applyAlignment="1" applyProtection="1">
      <alignment horizontal="center" vertical="top" wrapText="1"/>
      <protection hidden="1"/>
    </xf>
    <xf numFmtId="0" fontId="81" fillId="3" borderId="26" xfId="0" applyFont="1" applyFill="1" applyBorder="1" applyAlignment="1" applyProtection="1">
      <alignment horizontal="center" vertical="top" wrapText="1"/>
      <protection hidden="1"/>
    </xf>
    <xf numFmtId="0" fontId="81" fillId="35" borderId="24" xfId="0" applyFont="1" applyFill="1" applyBorder="1" applyAlignment="1" applyProtection="1">
      <alignment horizontal="center" vertical="top" wrapText="1"/>
      <protection hidden="1"/>
    </xf>
    <xf numFmtId="0" fontId="40" fillId="0" borderId="25" xfId="0" applyFont="1" applyBorder="1" applyAlignment="1" applyProtection="1">
      <alignment vertical="top" wrapText="1"/>
      <protection hidden="1"/>
    </xf>
    <xf numFmtId="0" fontId="40" fillId="0" borderId="23" xfId="0" applyFont="1" applyBorder="1" applyAlignment="1" applyProtection="1">
      <alignment vertical="top" wrapText="1"/>
      <protection hidden="1"/>
    </xf>
    <xf numFmtId="0" fontId="81" fillId="0" borderId="23" xfId="0" applyFont="1" applyBorder="1" applyAlignment="1" applyProtection="1">
      <alignment horizontal="center" vertical="center" wrapText="1"/>
      <protection hidden="1"/>
    </xf>
    <xf numFmtId="0" fontId="82" fillId="0" borderId="0" xfId="0" applyFont="1" applyAlignment="1" applyProtection="1">
      <alignment horizontal="center" wrapText="1"/>
      <protection hidden="1"/>
    </xf>
    <xf numFmtId="2" fontId="79" fillId="21" borderId="3" xfId="0" applyNumberFormat="1" applyFont="1" applyFill="1" applyBorder="1" applyAlignment="1" applyProtection="1">
      <alignment vertical="center"/>
      <protection hidden="1"/>
    </xf>
    <xf numFmtId="2" fontId="79" fillId="3" borderId="3" xfId="0" applyNumberFormat="1" applyFont="1" applyFill="1" applyBorder="1" applyAlignment="1" applyProtection="1">
      <alignment vertical="center"/>
      <protection locked="0" hidden="1"/>
    </xf>
    <xf numFmtId="164" fontId="79" fillId="21" borderId="3" xfId="0" applyNumberFormat="1" applyFont="1" applyFill="1" applyBorder="1" applyAlignment="1" applyProtection="1">
      <alignment vertical="center"/>
      <protection hidden="1"/>
    </xf>
    <xf numFmtId="10" fontId="79" fillId="21" borderId="3" xfId="0" applyNumberFormat="1" applyFont="1" applyFill="1" applyBorder="1" applyAlignment="1" applyProtection="1">
      <alignment vertical="center"/>
      <protection hidden="1"/>
    </xf>
    <xf numFmtId="0" fontId="79" fillId="21" borderId="20" xfId="0" applyFont="1" applyFill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horizontal="center" vertical="top"/>
      <protection locked="0"/>
    </xf>
    <xf numFmtId="3" fontId="80" fillId="0" borderId="0" xfId="0" applyNumberFormat="1" applyFont="1" applyAlignment="1" applyProtection="1">
      <alignment horizontal="right" vertical="center"/>
      <protection hidden="1"/>
    </xf>
    <xf numFmtId="0" fontId="9" fillId="0" borderId="3" xfId="66" applyFont="1" applyBorder="1" applyProtection="1">
      <protection hidden="1"/>
    </xf>
    <xf numFmtId="2" fontId="79" fillId="0" borderId="3" xfId="0" applyNumberFormat="1" applyFont="1" applyBorder="1" applyAlignment="1" applyProtection="1">
      <alignment vertical="center"/>
      <protection hidden="1"/>
    </xf>
    <xf numFmtId="164" fontId="79" fillId="0" borderId="3" xfId="0" applyNumberFormat="1" applyFont="1" applyBorder="1" applyAlignment="1" applyProtection="1">
      <alignment vertical="center"/>
      <protection hidden="1"/>
    </xf>
    <xf numFmtId="10" fontId="79" fillId="0" borderId="3" xfId="0" applyNumberFormat="1" applyFont="1" applyBorder="1" applyAlignment="1" applyProtection="1">
      <alignment vertical="center"/>
      <protection hidden="1"/>
    </xf>
    <xf numFmtId="10" fontId="80" fillId="35" borderId="3" xfId="0" applyNumberFormat="1" applyFont="1" applyFill="1" applyBorder="1" applyAlignment="1" applyProtection="1">
      <alignment vertical="center"/>
      <protection hidden="1"/>
    </xf>
    <xf numFmtId="0" fontId="80" fillId="0" borderId="3" xfId="0" applyFont="1" applyBorder="1" applyAlignment="1" applyProtection="1">
      <alignment horizontal="center" vertical="center"/>
      <protection hidden="1"/>
    </xf>
    <xf numFmtId="2" fontId="80" fillId="21" borderId="3" xfId="0" applyNumberFormat="1" applyFont="1" applyFill="1" applyBorder="1" applyAlignment="1" applyProtection="1">
      <alignment vertical="center"/>
      <protection hidden="1"/>
    </xf>
    <xf numFmtId="10" fontId="80" fillId="0" borderId="0" xfId="0" applyNumberFormat="1" applyFont="1" applyAlignment="1" applyProtection="1">
      <alignment horizontal="center" vertical="center"/>
      <protection locked="0" hidden="1"/>
    </xf>
    <xf numFmtId="10" fontId="80" fillId="0" borderId="0" xfId="0" applyNumberFormat="1" applyFont="1" applyAlignment="1" applyProtection="1">
      <alignment vertical="center"/>
      <protection hidden="1"/>
    </xf>
    <xf numFmtId="0" fontId="80" fillId="0" borderId="0" xfId="0" applyFont="1" applyAlignment="1">
      <alignment vertical="center"/>
    </xf>
    <xf numFmtId="10" fontId="79" fillId="0" borderId="0" xfId="0" applyNumberFormat="1" applyFont="1" applyAlignment="1" applyProtection="1">
      <alignment vertical="center"/>
      <protection hidden="1"/>
    </xf>
    <xf numFmtId="0" fontId="79" fillId="0" borderId="0" xfId="0" applyFont="1" applyAlignment="1">
      <alignment vertical="center"/>
    </xf>
    <xf numFmtId="0" fontId="9" fillId="0" borderId="3" xfId="37" applyFont="1" applyBorder="1" applyProtection="1">
      <protection hidden="1"/>
    </xf>
    <xf numFmtId="10" fontId="79" fillId="0" borderId="3" xfId="1" applyNumberFormat="1" applyFont="1" applyBorder="1" applyAlignment="1" applyProtection="1">
      <alignment vertical="center"/>
      <protection hidden="1"/>
    </xf>
    <xf numFmtId="166" fontId="79" fillId="0" borderId="3" xfId="0" applyNumberFormat="1" applyFont="1" applyBorder="1" applyAlignment="1" applyProtection="1">
      <alignment vertical="center"/>
      <protection hidden="1"/>
    </xf>
    <xf numFmtId="166" fontId="80" fillId="35" borderId="3" xfId="0" applyNumberFormat="1" applyFont="1" applyFill="1" applyBorder="1" applyAlignment="1" applyProtection="1">
      <alignment vertical="center"/>
      <protection hidden="1"/>
    </xf>
    <xf numFmtId="0" fontId="80" fillId="0" borderId="0" xfId="0" applyFont="1"/>
    <xf numFmtId="2" fontId="79" fillId="3" borderId="3" xfId="0" applyNumberFormat="1" applyFont="1" applyFill="1" applyBorder="1" applyAlignment="1" applyProtection="1">
      <alignment horizontal="left" vertical="center"/>
      <protection locked="0" hidden="1"/>
    </xf>
    <xf numFmtId="0" fontId="82" fillId="34" borderId="0" xfId="0" applyFont="1" applyFill="1" applyAlignment="1" applyProtection="1">
      <alignment horizontal="center" wrapText="1"/>
      <protection hidden="1"/>
    </xf>
    <xf numFmtId="10" fontId="40" fillId="0" borderId="0" xfId="1" applyNumberFormat="1" applyFont="1" applyAlignment="1">
      <alignment horizontal="center"/>
    </xf>
    <xf numFmtId="0" fontId="81" fillId="0" borderId="3" xfId="0" applyFont="1" applyBorder="1" applyAlignment="1" applyProtection="1">
      <alignment horizontal="center" vertical="center" wrapText="1"/>
      <protection hidden="1"/>
    </xf>
    <xf numFmtId="0" fontId="81" fillId="0" borderId="21" xfId="0" applyFont="1" applyBorder="1" applyAlignment="1" applyProtection="1">
      <alignment horizontal="center" vertical="center" wrapText="1"/>
      <protection hidden="1"/>
    </xf>
    <xf numFmtId="0" fontId="81" fillId="0" borderId="4" xfId="0" applyFont="1" applyBorder="1" applyAlignment="1" applyProtection="1">
      <alignment horizontal="center" vertical="top" wrapText="1"/>
      <protection hidden="1"/>
    </xf>
    <xf numFmtId="0" fontId="81" fillId="0" borderId="2" xfId="0" applyFont="1" applyBorder="1" applyAlignment="1" applyProtection="1">
      <alignment horizontal="center" vertical="top" wrapText="1"/>
      <protection hidden="1"/>
    </xf>
    <xf numFmtId="0" fontId="81" fillId="0" borderId="4" xfId="0" applyFont="1" applyBorder="1" applyAlignment="1" applyProtection="1">
      <alignment horizontal="center" vertical="center"/>
      <protection hidden="1"/>
    </xf>
    <xf numFmtId="0" fontId="81" fillId="0" borderId="17" xfId="0" applyFont="1" applyBorder="1" applyAlignment="1" applyProtection="1">
      <alignment horizontal="center" vertical="center"/>
      <protection hidden="1"/>
    </xf>
    <xf numFmtId="0" fontId="81" fillId="0" borderId="2" xfId="0" applyFont="1" applyBorder="1" applyAlignment="1" applyProtection="1">
      <alignment horizontal="center" vertical="center"/>
      <protection hidden="1"/>
    </xf>
    <xf numFmtId="0" fontId="81" fillId="0" borderId="4" xfId="0" applyFont="1" applyBorder="1" applyAlignment="1" applyProtection="1">
      <alignment horizontal="center" vertical="center" wrapText="1"/>
      <protection hidden="1"/>
    </xf>
    <xf numFmtId="0" fontId="81" fillId="0" borderId="2" xfId="0" applyFont="1" applyBorder="1" applyAlignment="1" applyProtection="1">
      <alignment horizontal="center" vertical="center" wrapText="1"/>
      <protection hidden="1"/>
    </xf>
    <xf numFmtId="0" fontId="81" fillId="0" borderId="8" xfId="0" applyFont="1" applyBorder="1" applyAlignment="1" applyProtection="1">
      <alignment horizontal="center" vertical="center" wrapText="1"/>
      <protection hidden="1"/>
    </xf>
    <xf numFmtId="0" fontId="81" fillId="0" borderId="5" xfId="0" applyFont="1" applyBorder="1" applyAlignment="1" applyProtection="1">
      <alignment horizontal="center" vertical="center" wrapText="1"/>
      <protection hidden="1"/>
    </xf>
  </cellXfs>
  <cellStyles count="1065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3" xfId="881" xr:uid="{00000000-0005-0000-0000-00000A000000}"/>
    <cellStyle name="20% - Accent1 2 2 3" xfId="478" xr:uid="{00000000-0005-0000-0000-00000B000000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3" xfId="883" xr:uid="{00000000-0005-0000-0000-00003A000000}"/>
    <cellStyle name="20% - Accent2 2 2 3" xfId="480" xr:uid="{00000000-0005-0000-0000-00003B000000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3" xfId="885" xr:uid="{00000000-0005-0000-0000-00006A000000}"/>
    <cellStyle name="20% - Accent3 2 2 3" xfId="482" xr:uid="{00000000-0005-0000-0000-00006B000000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3" xfId="887" xr:uid="{00000000-0005-0000-0000-00009A000000}"/>
    <cellStyle name="20% - Accent4 2 2 3" xfId="484" xr:uid="{00000000-0005-0000-0000-00009B000000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3" xfId="889" xr:uid="{00000000-0005-0000-0000-0000CA000000}"/>
    <cellStyle name="20% - Accent5 2 2 3" xfId="486" xr:uid="{00000000-0005-0000-0000-0000CB000000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3" xfId="891" xr:uid="{00000000-0005-0000-0000-0000FA000000}"/>
    <cellStyle name="20% - Accent6 2 2 3" xfId="488" xr:uid="{00000000-0005-0000-0000-0000FB000000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3" xfId="882" xr:uid="{00000000-0005-0000-0000-00002A010000}"/>
    <cellStyle name="40% - Accent1 2 2 3" xfId="479" xr:uid="{00000000-0005-0000-0000-00002B010000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3" xfId="884" xr:uid="{00000000-0005-0000-0000-00005A010000}"/>
    <cellStyle name="40% - Accent2 2 2 3" xfId="481" xr:uid="{00000000-0005-0000-0000-00005B010000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3" xfId="886" xr:uid="{00000000-0005-0000-0000-00008A010000}"/>
    <cellStyle name="40% - Accent3 2 2 3" xfId="483" xr:uid="{00000000-0005-0000-0000-00008B010000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3" xfId="888" xr:uid="{00000000-0005-0000-0000-0000BA010000}"/>
    <cellStyle name="40% - Accent4 2 2 3" xfId="485" xr:uid="{00000000-0005-0000-0000-0000BB010000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3" xfId="890" xr:uid="{00000000-0005-0000-0000-0000EA010000}"/>
    <cellStyle name="40% - Accent5 2 2 3" xfId="487" xr:uid="{00000000-0005-0000-0000-0000EB010000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3" xfId="892" xr:uid="{00000000-0005-0000-0000-00001A020000}"/>
    <cellStyle name="40% - Accent6 2 2 3" xfId="489" xr:uid="{00000000-0005-0000-0000-00001B020000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3" xfId="879" xr:uid="{00000000-0005-0000-0000-0000D5020000}"/>
    <cellStyle name="Normal 11 2 3" xfId="476" xr:uid="{00000000-0005-0000-0000-0000D6020000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3" xfId="893" xr:uid="{00000000-0005-0000-0000-0000E2020000}"/>
    <cellStyle name="Normal 12 2 3" xfId="490" xr:uid="{00000000-0005-0000-0000-0000E3020000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3" xfId="907" xr:uid="{00000000-0005-0000-0000-0000EF020000}"/>
    <cellStyle name="Normal 13 2 3" xfId="491" xr:uid="{00000000-0005-0000-0000-0000F0020000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3" xfId="921" xr:uid="{00000000-0005-0000-0000-0000FC020000}"/>
    <cellStyle name="Normal 14 2 3" xfId="492" xr:uid="{00000000-0005-0000-0000-0000FD020000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3" xfId="494" xr:uid="{00000000-0005-0000-0000-000009030000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3" xfId="864" xr:uid="{00000000-0005-0000-0000-00000D030000}"/>
    <cellStyle name="Normal 15 4" xfId="451" xr:uid="{00000000-0005-0000-0000-00000E030000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3" xfId="496" xr:uid="{00000000-0005-0000-0000-000014030000}"/>
    <cellStyle name="Normal 16 3" xfId="322" xr:uid="{00000000-0005-0000-0000-000015030000}"/>
    <cellStyle name="Normal 16 3 2" xfId="525" xr:uid="{00000000-0005-0000-0000-000016030000}"/>
    <cellStyle name="Normal 16 4" xfId="453" xr:uid="{00000000-0005-0000-0000-000017030000}"/>
    <cellStyle name="Normal 16 5" xfId="788" xr:uid="{00000000-0005-0000-0000-000018030000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3" xfId="493" xr:uid="{00000000-0005-0000-0000-00001D030000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3" xfId="935" xr:uid="{00000000-0005-0000-0000-000021030000}"/>
    <cellStyle name="Normal 17 4" xfId="450" xr:uid="{00000000-0005-0000-0000-000022030000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3" xfId="498" xr:uid="{00000000-0005-0000-0000-000028030000}"/>
    <cellStyle name="Normal 18 3" xfId="324" xr:uid="{00000000-0005-0000-0000-000029030000}"/>
    <cellStyle name="Normal 18 3 2" xfId="527" xr:uid="{00000000-0005-0000-0000-00002A030000}"/>
    <cellStyle name="Normal 18 4" xfId="455" xr:uid="{00000000-0005-0000-0000-00002B030000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3" xfId="497" xr:uid="{00000000-0005-0000-0000-000031030000}"/>
    <cellStyle name="Normal 19 3" xfId="323" xr:uid="{00000000-0005-0000-0000-000032030000}"/>
    <cellStyle name="Normal 19 3 2" xfId="526" xr:uid="{00000000-0005-0000-0000-000033030000}"/>
    <cellStyle name="Normal 19 4" xfId="454" xr:uid="{00000000-0005-0000-0000-000034030000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3" xfId="495" xr:uid="{00000000-0005-0000-0000-00003F030000}"/>
    <cellStyle name="Normal 20 3" xfId="321" xr:uid="{00000000-0005-0000-0000-000040030000}"/>
    <cellStyle name="Normal 20 3 2" xfId="524" xr:uid="{00000000-0005-0000-0000-000041030000}"/>
    <cellStyle name="Normal 20 4" xfId="452" xr:uid="{00000000-0005-0000-0000-000042030000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3" xfId="499" xr:uid="{00000000-0005-0000-0000-000048030000}"/>
    <cellStyle name="Normal 21 3" xfId="325" xr:uid="{00000000-0005-0000-0000-000049030000}"/>
    <cellStyle name="Normal 21 3 2" xfId="528" xr:uid="{00000000-0005-0000-0000-00004A030000}"/>
    <cellStyle name="Normal 21 4" xfId="456" xr:uid="{00000000-0005-0000-0000-00004B030000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3" xfId="500" xr:uid="{00000000-0005-0000-0000-000051030000}"/>
    <cellStyle name="Normal 22 3" xfId="326" xr:uid="{00000000-0005-0000-0000-000052030000}"/>
    <cellStyle name="Normal 22 3 2" xfId="529" xr:uid="{00000000-0005-0000-0000-000053030000}"/>
    <cellStyle name="Normal 22 4" xfId="457" xr:uid="{00000000-0005-0000-0000-000054030000}"/>
    <cellStyle name="Normal 22 5" xfId="608" xr:uid="{00000000-0005-0000-0000-00005503000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3" xfId="501" xr:uid="{00000000-0005-0000-0000-00005A030000}"/>
    <cellStyle name="Normal 23 3" xfId="327" xr:uid="{00000000-0005-0000-0000-00005B030000}"/>
    <cellStyle name="Normal 23 3 2" xfId="530" xr:uid="{00000000-0005-0000-0000-00005C030000}"/>
    <cellStyle name="Normal 23 4" xfId="458" xr:uid="{00000000-0005-0000-0000-00005D030000}"/>
    <cellStyle name="Normal 23 5" xfId="1064" xr:uid="{00000000-0005-0000-0000-00005E030000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3" xfId="473" xr:uid="{00000000-0005-0000-0000-000063030000}"/>
    <cellStyle name="Normal 24 3" xfId="299" xr:uid="{00000000-0005-0000-0000-000064030000}"/>
    <cellStyle name="Normal 24 3 2" xfId="502" xr:uid="{00000000-0005-0000-0000-000065030000}"/>
    <cellStyle name="Normal 24 4" xfId="430" xr:uid="{00000000-0005-0000-0000-000066030000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3" xfId="475" xr:uid="{00000000-0005-0000-0000-00006B030000}"/>
    <cellStyle name="Normal 25 3" xfId="301" xr:uid="{00000000-0005-0000-0000-00006C030000}"/>
    <cellStyle name="Normal 25 3 2" xfId="504" xr:uid="{00000000-0005-0000-0000-00006D030000}"/>
    <cellStyle name="Normal 25 4" xfId="432" xr:uid="{00000000-0005-0000-0000-00006E030000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3" xfId="474" xr:uid="{00000000-0005-0000-0000-000073030000}"/>
    <cellStyle name="Normal 26 3" xfId="300" xr:uid="{00000000-0005-0000-0000-000074030000}"/>
    <cellStyle name="Normal 26 3 2" xfId="503" xr:uid="{00000000-0005-0000-0000-000075030000}"/>
    <cellStyle name="Normal 26 4" xfId="431" xr:uid="{00000000-0005-0000-0000-000076030000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3" xfId="459" xr:uid="{00000000-0005-0000-0000-000087030000}"/>
    <cellStyle name="Normal 29" xfId="371" xr:uid="{00000000-0005-0000-0000-000088030000}"/>
    <cellStyle name="Normal 29 2" xfId="574" xr:uid="{00000000-0005-0000-0000-000089030000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1" xfId="373" xr:uid="{00000000-0005-0000-0000-0000A4030000}"/>
    <cellStyle name="Normal 31 2" xfId="576" xr:uid="{00000000-0005-0000-0000-0000A5030000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5" xfId="578" xr:uid="{00000000-0005-0000-0000-0000A9030000}"/>
    <cellStyle name="Normal 36" xfId="581" xr:uid="{00000000-0005-0000-0000-0000AA030000}"/>
    <cellStyle name="Normal 37" xfId="579" xr:uid="{00000000-0005-0000-0000-0000AB030000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3" xfId="880" xr:uid="{00000000-0005-0000-0000-0000DA030000}"/>
    <cellStyle name="Note 3 2 3" xfId="477" xr:uid="{00000000-0005-0000-0000-0000DB030000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7">
    <dxf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92D050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26"/>
  <sheetViews>
    <sheetView showGridLines="0" tabSelected="1" topLeftCell="B2" zoomScale="70" zoomScaleNormal="70" workbookViewId="0">
      <selection activeCell="B2" sqref="B2"/>
    </sheetView>
  </sheetViews>
  <sheetFormatPr defaultRowHeight="14.4" outlineLevelCol="1" x14ac:dyDescent="0.3"/>
  <cols>
    <col min="1" max="1" width="6.109375" style="83" hidden="1" customWidth="1"/>
    <col min="2" max="2" width="17.5546875" style="84" bestFit="1" customWidth="1"/>
    <col min="3" max="3" width="53.88671875" style="85" customWidth="1"/>
    <col min="4" max="4" width="14.6640625" style="86" customWidth="1"/>
    <col min="5" max="5" width="22.5546875" style="86" customWidth="1"/>
    <col min="6" max="6" width="14.6640625" style="86" customWidth="1" outlineLevel="1"/>
    <col min="7" max="7" width="21" style="86" customWidth="1" outlineLevel="1"/>
    <col min="8" max="8" width="14.6640625" style="86" customWidth="1" outlineLevel="1"/>
    <col min="9" max="9" width="20.88671875" style="86" customWidth="1" outlineLevel="1"/>
    <col min="10" max="10" width="15.33203125" style="86" customWidth="1"/>
    <col min="11" max="11" width="21.6640625" style="86" customWidth="1"/>
    <col min="12" max="33" width="14.6640625" style="86" customWidth="1" outlineLevel="1"/>
    <col min="34" max="36" width="14.6640625" style="86" customWidth="1"/>
    <col min="37" max="37" width="13.44140625" style="86" customWidth="1"/>
    <col min="38" max="39" width="7.6640625" style="86" customWidth="1"/>
    <col min="40" max="40" width="14.6640625" style="147" customWidth="1"/>
    <col min="41" max="41" width="48.21875" style="88" customWidth="1"/>
    <col min="42" max="42" width="10" style="89" bestFit="1" customWidth="1"/>
    <col min="43" max="43" width="9.5546875" style="85" customWidth="1"/>
    <col min="44" max="16384" width="8.88671875" style="85"/>
  </cols>
  <sheetData>
    <row r="1" spans="1:43" ht="15" hidden="1" customHeight="1" x14ac:dyDescent="0.3">
      <c r="B1" s="84" t="s">
        <v>0</v>
      </c>
      <c r="D1" s="86">
        <v>1</v>
      </c>
      <c r="F1" s="86">
        <v>2</v>
      </c>
      <c r="H1" s="86">
        <v>3</v>
      </c>
      <c r="J1" s="86">
        <v>4</v>
      </c>
      <c r="L1" s="86">
        <v>5</v>
      </c>
      <c r="N1" s="86">
        <v>6</v>
      </c>
      <c r="P1" s="86">
        <v>7</v>
      </c>
      <c r="R1" s="86">
        <v>8</v>
      </c>
      <c r="V1" s="86">
        <v>9</v>
      </c>
      <c r="X1" s="86">
        <v>10</v>
      </c>
      <c r="Z1" s="86">
        <v>10</v>
      </c>
      <c r="AB1" s="86">
        <v>11</v>
      </c>
      <c r="AH1" s="86">
        <v>12</v>
      </c>
      <c r="AJ1" s="86">
        <v>13</v>
      </c>
      <c r="AN1" s="87">
        <v>14</v>
      </c>
      <c r="AQ1" s="85">
        <v>16</v>
      </c>
    </row>
    <row r="2" spans="1:43" ht="47.4" customHeight="1" x14ac:dyDescent="0.3">
      <c r="B2" s="90" t="s">
        <v>1</v>
      </c>
      <c r="C2" s="148" t="s">
        <v>2</v>
      </c>
      <c r="D2" s="150" t="s">
        <v>3</v>
      </c>
      <c r="E2" s="151"/>
      <c r="F2" s="150" t="s">
        <v>4</v>
      </c>
      <c r="G2" s="151"/>
      <c r="H2" s="150" t="s">
        <v>5</v>
      </c>
      <c r="I2" s="151"/>
      <c r="J2" s="150" t="s">
        <v>6</v>
      </c>
      <c r="K2" s="151"/>
      <c r="L2" s="152" t="s">
        <v>7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4"/>
      <c r="AD2" s="93" t="s">
        <v>8</v>
      </c>
      <c r="AE2" s="91"/>
      <c r="AF2" s="91"/>
      <c r="AG2" s="92"/>
      <c r="AH2" s="152" t="s">
        <v>9</v>
      </c>
      <c r="AI2" s="153"/>
      <c r="AJ2" s="153"/>
      <c r="AK2" s="154"/>
      <c r="AL2" s="94"/>
      <c r="AM2" s="95"/>
      <c r="AN2" s="96" t="s">
        <v>10</v>
      </c>
    </row>
    <row r="3" spans="1:43" s="107" customFormat="1" ht="34.5" customHeight="1" x14ac:dyDescent="0.25">
      <c r="A3" s="83"/>
      <c r="B3" s="97" t="str">
        <f>'Results SOURCE'!B3</f>
        <v>CBECC 20252.0</v>
      </c>
      <c r="C3" s="148"/>
      <c r="D3" s="155" t="s">
        <v>11</v>
      </c>
      <c r="E3" s="156"/>
      <c r="F3" s="155" t="s">
        <v>12</v>
      </c>
      <c r="G3" s="156"/>
      <c r="H3" s="155" t="s">
        <v>13</v>
      </c>
      <c r="I3" s="156"/>
      <c r="J3" s="155" t="s">
        <v>14</v>
      </c>
      <c r="K3" s="156"/>
      <c r="L3" s="157" t="s">
        <v>15</v>
      </c>
      <c r="M3" s="158"/>
      <c r="N3" s="99" t="s">
        <v>16</v>
      </c>
      <c r="O3" s="100"/>
      <c r="P3" s="93" t="s">
        <v>17</v>
      </c>
      <c r="Q3" s="98"/>
      <c r="R3" s="93" t="s">
        <v>18</v>
      </c>
      <c r="S3" s="98"/>
      <c r="T3" s="93" t="s">
        <v>19</v>
      </c>
      <c r="U3" s="98"/>
      <c r="V3" s="93" t="s">
        <v>20</v>
      </c>
      <c r="W3" s="98"/>
      <c r="X3" s="93" t="s">
        <v>21</v>
      </c>
      <c r="Y3" s="98"/>
      <c r="Z3" s="101" t="s">
        <v>22</v>
      </c>
      <c r="AA3" s="101"/>
      <c r="AB3" s="93" t="s">
        <v>23</v>
      </c>
      <c r="AC3" s="98"/>
      <c r="AD3" s="93" t="s">
        <v>24</v>
      </c>
      <c r="AE3" s="98"/>
      <c r="AF3" s="93" t="s">
        <v>25</v>
      </c>
      <c r="AG3" s="98"/>
      <c r="AH3" s="152" t="s">
        <v>26</v>
      </c>
      <c r="AI3" s="154"/>
      <c r="AJ3" s="93" t="s">
        <v>27</v>
      </c>
      <c r="AK3" s="98"/>
      <c r="AL3" s="102"/>
      <c r="AM3" s="103"/>
      <c r="AN3" s="104"/>
      <c r="AO3" s="105"/>
      <c r="AP3" s="106" t="s">
        <v>28</v>
      </c>
    </row>
    <row r="4" spans="1:43" s="107" customFormat="1" ht="33" customHeight="1" x14ac:dyDescent="0.25">
      <c r="A4" s="108">
        <f>COUNTIF(A5:A38,"x")</f>
        <v>13</v>
      </c>
      <c r="B4" s="109"/>
      <c r="C4" s="149"/>
      <c r="D4" s="110" t="s">
        <v>29</v>
      </c>
      <c r="E4" s="111" t="s">
        <v>30</v>
      </c>
      <c r="F4" s="112" t="s">
        <v>29</v>
      </c>
      <c r="G4" s="113" t="s">
        <v>30</v>
      </c>
      <c r="H4" s="112" t="s">
        <v>29</v>
      </c>
      <c r="I4" s="113" t="s">
        <v>30</v>
      </c>
      <c r="J4" s="112" t="s">
        <v>29</v>
      </c>
      <c r="K4" s="113" t="s">
        <v>30</v>
      </c>
      <c r="L4" s="112" t="s">
        <v>29</v>
      </c>
      <c r="M4" s="113" t="s">
        <v>30</v>
      </c>
      <c r="N4" s="112" t="s">
        <v>29</v>
      </c>
      <c r="O4" s="113" t="s">
        <v>30</v>
      </c>
      <c r="P4" s="112" t="s">
        <v>29</v>
      </c>
      <c r="Q4" s="113" t="s">
        <v>30</v>
      </c>
      <c r="R4" s="112" t="s">
        <v>29</v>
      </c>
      <c r="S4" s="113" t="s">
        <v>30</v>
      </c>
      <c r="T4" s="112" t="s">
        <v>29</v>
      </c>
      <c r="U4" s="113" t="s">
        <v>30</v>
      </c>
      <c r="V4" s="112" t="s">
        <v>29</v>
      </c>
      <c r="W4" s="113" t="s">
        <v>30</v>
      </c>
      <c r="X4" s="112" t="s">
        <v>29</v>
      </c>
      <c r="Y4" s="113" t="s">
        <v>30</v>
      </c>
      <c r="Z4" s="114" t="s">
        <v>29</v>
      </c>
      <c r="AA4" s="115" t="s">
        <v>30</v>
      </c>
      <c r="AB4" s="112" t="s">
        <v>29</v>
      </c>
      <c r="AC4" s="113" t="s">
        <v>30</v>
      </c>
      <c r="AD4" s="110" t="s">
        <v>29</v>
      </c>
      <c r="AE4" s="111" t="s">
        <v>30</v>
      </c>
      <c r="AF4" s="110" t="s">
        <v>29</v>
      </c>
      <c r="AG4" s="111" t="s">
        <v>30</v>
      </c>
      <c r="AH4" s="110" t="s">
        <v>29</v>
      </c>
      <c r="AI4" s="116" t="s">
        <v>30</v>
      </c>
      <c r="AJ4" s="110" t="s">
        <v>29</v>
      </c>
      <c r="AK4" s="116" t="s">
        <v>30</v>
      </c>
      <c r="AL4" s="117"/>
      <c r="AM4" s="118"/>
      <c r="AN4" s="119"/>
      <c r="AO4" s="105" t="s">
        <v>964</v>
      </c>
      <c r="AP4" s="106"/>
    </row>
    <row r="5" spans="1:43" s="107" customFormat="1" ht="26.25" customHeight="1" x14ac:dyDescent="0.25">
      <c r="A5" s="108"/>
      <c r="B5" s="120" t="str">
        <f>B3</f>
        <v>CBECC 20252.0</v>
      </c>
      <c r="C5" s="62" t="s">
        <v>31</v>
      </c>
      <c r="D5" s="121">
        <f>INDEX(Output!$C$5:$BW$192,MATCH($C5,Output!$C$5:$C$192,0),63)</f>
        <v>18.003399999999999</v>
      </c>
      <c r="E5" s="122" t="s">
        <v>32</v>
      </c>
      <c r="F5" s="121">
        <f>(INDEX(Output!$C$5:$BW$192,MATCH($C5,Output!$C$5:$C$192,0),21))/$AP5</f>
        <v>3.3860796079645259</v>
      </c>
      <c r="G5" s="122" t="s">
        <v>33</v>
      </c>
      <c r="H5" s="121">
        <f>(INDEX(Output!$C$5:$BW$192,MATCH($C5,Output!$C$5:$C$192,0),36))/$AP5</f>
        <v>3.7880353100444172E-2</v>
      </c>
      <c r="I5" s="122" t="s">
        <v>34</v>
      </c>
      <c r="J5" s="121">
        <f t="shared" ref="J5:J36" si="0">SUM(L5,N5,P5,V5,X5,Z5,AB5)</f>
        <v>15.340882439060659</v>
      </c>
      <c r="K5" s="122" t="s">
        <v>35</v>
      </c>
      <c r="L5" s="121">
        <f>(((INDEX(Output!$C$5:$BW$192,MATCH($C5,Output!$C$5:$C$192,0),14))*3.4121416)+((INDEX(Output!$C$5:$BW$192,MATCH($C5,Output!$C$5:$C$192,0),29))*99.976))/$AP5</f>
        <v>2.480814136581273</v>
      </c>
      <c r="M5" s="122" t="s">
        <v>36</v>
      </c>
      <c r="N5" s="121">
        <f>(((INDEX(Output!$C$5:$BW$192,MATCH($C5,Output!$C$5:$C$192,0),15))*3.4121416)+((INDEX(Output!$C$5:$BW$192,MATCH($C5,Output!$C$5:$C$192,0),30))*99.976))/$AP5</f>
        <v>6.5501426740459241</v>
      </c>
      <c r="O5" s="122" t="s">
        <v>37</v>
      </c>
      <c r="P5" s="121">
        <f>(((INDEX(Output!$C$5:$BW$192,MATCH($C5,Output!$C$5:$C$192,0),20))*3.4121416)+((INDEX(Output!$C$5:$BW$192,MATCH($C5,Output!$C$5:$C$192,0),35))*99.976))/$AP5</f>
        <v>3.6264797120970838</v>
      </c>
      <c r="Q5" s="122" t="s">
        <v>38</v>
      </c>
      <c r="R5" s="121">
        <f>(((INDEX(Output!$C$5:$BW$192,MATCH($C5,Output!$C$5:$C$192,0),37))+(INDEX(Output!$C$5:$BW$192,MATCH($C5,Output!$C$5:$C$192,0),38)))*99.976)/$AP5</f>
        <v>0</v>
      </c>
      <c r="S5" s="122" t="s">
        <v>39</v>
      </c>
      <c r="T5" s="121">
        <f>(((INDEX(Output!$C$5:$BW$192,MATCH($C5,Output!$C$5:$C$192,0),22))+(INDEX(Output!$C$5:$BW$192,MATCH($C5,Output!$C$5:$C$192,0),23))+(INDEX(Output!$C$5:$BW$192,MATCH($C5,Output!$C$5:$C$192,0),24))+(INDEX(Output!$C$5:$BW$192,MATCH($C5,Output!$C$5:$C$192,0),25)))*3.4121416)/$AP5</f>
        <v>14.615038052308689</v>
      </c>
      <c r="U5" s="122" t="s">
        <v>40</v>
      </c>
      <c r="V5" s="121">
        <f>(((INDEX(Output!$C$5:$BW$192,MATCH($C5,Output!$C$5:$C$192,0),16))*3.4121416)+((INDEX(Output!$C$5:$BW$192,MATCH($C5,Output!$C$5:$C$192,0),31))*99.976))/$AP5</f>
        <v>1.2932820773912039</v>
      </c>
      <c r="W5" s="122" t="s">
        <v>41</v>
      </c>
      <c r="X5" s="121">
        <f>(((INDEX(Output!$C$5:$BW$192,MATCH($C5,Output!$C$5:C$192,0),18))*3.4121416)+((INDEX(Output!$C$5:$BW$192,MATCH($C5,Output!$C$5:C$192,0),33))*99.976))/$AP5</f>
        <v>8.3254453141542256E-2</v>
      </c>
      <c r="Y5" s="122" t="s">
        <v>42</v>
      </c>
      <c r="Z5" s="121">
        <f>(((INDEX(Output!$C$5:$BW$192,MATCH($C5,Output!$C$5:C$192,0),17))*3.4121416)+((INDEX(Output!$C$5:$BW$192,MATCH($C5,Output!$C$5:C$192,0),32))*99.976))/$AP5</f>
        <v>0</v>
      </c>
      <c r="AA5" s="122" t="s">
        <v>43</v>
      </c>
      <c r="AB5" s="121">
        <f>(((INDEX(Output!$C$5:$BW$192,MATCH($C5,Output!$C$5:C$192,0),19))*3.4121416)+((INDEX(Output!$C$5:$BW$192,MATCH($C5,Output!$C$5:C$192,0),34))*99.976))/$AP5</f>
        <v>1.3069093858036316</v>
      </c>
      <c r="AC5" s="122" t="s">
        <v>44</v>
      </c>
      <c r="AD5" s="123">
        <f>INDEX(Output!$C$5:$CZ$192,MATCH($C5,Output!$C$5:$C$192,0),76)+INDEX(Output!$C$5:$CZ$192,MATCH($C5,Output!$C$5:$C$192,0),79)</f>
        <v>0</v>
      </c>
      <c r="AE5" s="122">
        <v>0</v>
      </c>
      <c r="AF5" s="123">
        <f>INDEX(Output!$C$5:$CA$192,MATCH($C5,Output!$C$5:$C$192,0),74)+INDEX(Output!$C$5:$CA$192,MATCH($C5,Output!$C$5:$C$192,0),77)</f>
        <v>0</v>
      </c>
      <c r="AG5" s="122">
        <v>0</v>
      </c>
      <c r="AH5" s="124"/>
      <c r="AI5" s="121"/>
      <c r="AJ5" s="124"/>
      <c r="AK5" s="121"/>
      <c r="AL5" s="121"/>
      <c r="AM5" s="121"/>
      <c r="AN5" s="125"/>
      <c r="AO5" s="126"/>
      <c r="AP5" s="127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</row>
    <row r="6" spans="1:43" s="107" customFormat="1" ht="26.25" customHeight="1" x14ac:dyDescent="0.25">
      <c r="A6" s="108"/>
      <c r="B6" s="120" t="str">
        <f t="shared" ref="B6:B30" si="1">B5</f>
        <v>CBECC 20252.0</v>
      </c>
      <c r="C6" s="128" t="s">
        <v>45</v>
      </c>
      <c r="D6" s="129">
        <f>INDEX(Output!$C$5:$BW$192,MATCH($C6,Output!$C$5:$C$192,0),63)</f>
        <v>18.137499999999999</v>
      </c>
      <c r="E6" s="122" t="s">
        <v>46</v>
      </c>
      <c r="F6" s="129">
        <f>(INDEX(Output!$C$5:$BW$192,MATCH($C6,Output!$C$5:$C$192,0),21))/$AP6</f>
        <v>3.3694650908670503</v>
      </c>
      <c r="G6" s="122" t="s">
        <v>47</v>
      </c>
      <c r="H6" s="129">
        <f>(INDEX(Output!$C$5:$BW$192,MATCH($C6,Output!$C$5:$C$192,0),36))/$AP6</f>
        <v>4.1289405867852125E-2</v>
      </c>
      <c r="I6" s="122" t="s">
        <v>48</v>
      </c>
      <c r="J6" s="129">
        <f t="shared" si="0"/>
        <v>15.625058591015339</v>
      </c>
      <c r="K6" s="122" t="s">
        <v>49</v>
      </c>
      <c r="L6" s="129">
        <f>(((INDEX(Output!$C$5:$BW$192,MATCH($C6,Output!$C$5:$C$192,0),14))*3.4121416)+((INDEX(Output!$C$5:$BW$192,MATCH($C6,Output!$C$5:$C$192,0),29))*99.976))/$AP6</f>
        <v>2.821699825131974</v>
      </c>
      <c r="M6" s="122" t="s">
        <v>50</v>
      </c>
      <c r="N6" s="129">
        <f>(((INDEX(Output!$C$5:$BW$192,MATCH($C6,Output!$C$5:$C$192,0),15))*3.4121416)+((INDEX(Output!$C$5:$BW$192,MATCH($C6,Output!$C$5:$C$192,0),30))*99.976))/$AP6</f>
        <v>6.4993688403850243</v>
      </c>
      <c r="O6" s="122" t="s">
        <v>51</v>
      </c>
      <c r="P6" s="129">
        <f>(((INDEX(Output!$C$5:$BW$192,MATCH($C6,Output!$C$5:$C$192,0),20))*3.4121416)+((INDEX(Output!$C$5:$BW$192,MATCH($C6,Output!$C$5:$C$192,0),35))*99.976))/$AP6</f>
        <v>3.6264797120970838</v>
      </c>
      <c r="Q6" s="122" t="s">
        <v>38</v>
      </c>
      <c r="R6" s="129">
        <f>(((INDEX(Output!$C$5:$BW$192,MATCH($C6,Output!$C$5:$C$192,0),37))+(INDEX(Output!$C$5:$BW$192,MATCH($C6,Output!$C$5:$C$192,0),38)))*99.976)/$AP6</f>
        <v>0</v>
      </c>
      <c r="S6" s="122" t="s">
        <v>39</v>
      </c>
      <c r="T6" s="129">
        <f>(((INDEX(Output!$C$5:$BW$192,MATCH($C6,Output!$C$5:$C$192,0),22))+(INDEX(Output!$C$5:$BW$192,MATCH($C6,Output!$C$5:$C$192,0),23))+(INDEX(Output!$C$5:$BW$192,MATCH($C6,Output!$C$5:$C$192,0),24))+(INDEX(Output!$C$5:$BW$192,MATCH($C6,Output!$C$5:$C$192,0),25)))*3.4121416)/$AP6</f>
        <v>14.615038052308689</v>
      </c>
      <c r="U6" s="122" t="s">
        <v>40</v>
      </c>
      <c r="V6" s="129">
        <f>(((INDEX(Output!$C$5:$BW$192,MATCH($C6,Output!$C$5:$C$192,0),16))*3.4121416)+((INDEX(Output!$C$5:$BW$192,MATCH($C6,Output!$C$5:$C$192,0),31))*99.976))/$AP6</f>
        <v>1.2781326415582961</v>
      </c>
      <c r="W6" s="122" t="s">
        <v>44</v>
      </c>
      <c r="X6" s="129">
        <f>(((INDEX(Output!$C$5:$BW$192,MATCH($C6,Output!$C$5:C$192,0),18))*3.4121416)+((INDEX(Output!$C$5:$BW$192,MATCH($C6,Output!$C$5:C$192,0),33))*99.976))/$AP6</f>
        <v>9.2468186039330338E-2</v>
      </c>
      <c r="Y6" s="122" t="s">
        <v>52</v>
      </c>
      <c r="Z6" s="129">
        <f>(((INDEX(Output!$C$5:$BW$192,MATCH($C6,Output!$C$5:C$192,0),17))*3.4121416)+((INDEX(Output!$C$5:$BW$192,MATCH($C6,Output!$C$5:C$192,0),32))*99.976))/$AP6</f>
        <v>0</v>
      </c>
      <c r="AA6" s="122" t="s">
        <v>53</v>
      </c>
      <c r="AB6" s="129">
        <f>(((INDEX(Output!$C$5:$BW$192,MATCH($C6,Output!$C$5:C$192,0),19))*3.4121416)+((INDEX(Output!$C$5:$BW$192,MATCH($C6,Output!$C$5:C$192,0),34))*99.976))/$AP6</f>
        <v>1.3069093858036316</v>
      </c>
      <c r="AC6" s="122" t="s">
        <v>44</v>
      </c>
      <c r="AD6" s="130">
        <f>INDEX(Output!$C$5:$CZ$192,MATCH($C6,Output!$C$5:$C$192,0),76)+INDEX(Output!$C$5:$CZ$192,MATCH($C6,Output!$C$5:$C$192,0),79)</f>
        <v>0</v>
      </c>
      <c r="AE6" s="122">
        <v>0</v>
      </c>
      <c r="AF6" s="130">
        <f>INDEX(Output!$C$5:$CA$192,MATCH($C6,Output!$C$5:$C$192,0),74)+INDEX(Output!$C$5:$CA$192,MATCH($C6,Output!$C$5:$C$192,0),77)</f>
        <v>0</v>
      </c>
      <c r="AG6" s="122">
        <v>0</v>
      </c>
      <c r="AH6" s="131">
        <f>IF($D$5=0,"",(D6-D$5)/D$5)</f>
        <v>7.4485930435362275E-3</v>
      </c>
      <c r="AI6" s="132">
        <f>IF($E$5=0,"",(E6-E$5)/E$5)</f>
        <v>3.7325905292479207E-2</v>
      </c>
      <c r="AJ6" s="131">
        <f>IF($J$5=0,"",(J6-J$5)/J$5)</f>
        <v>1.8524107272415866E-2</v>
      </c>
      <c r="AK6" s="132">
        <f>IF($K$5=0,"",(K6-K$5)/K$5)</f>
        <v>8.0217539089055045E-2</v>
      </c>
      <c r="AL6" s="129" t="str">
        <f>IF(AND(AH6&gt;=0,AI6&gt;=0), "Yes", "No")</f>
        <v>Yes</v>
      </c>
      <c r="AM6" s="129" t="str">
        <f>IF(AND(AH6&lt;0,AI6&lt;0), "No", "Yes")</f>
        <v>Yes</v>
      </c>
      <c r="AN6" s="133" t="str">
        <f>IF((AL6=AM6),(IF(AND(AI6&gt;(-0.5%*D$5),AI6&lt;(0.5%*D$5),AE6&lt;=AD6,AG6&lt;=AF6,(COUNTBLANK(D6:AK6)=0)),"Pass","Fail")),IF(COUNTA(D6:AK6)=0,"","Fail"))</f>
        <v>Pass</v>
      </c>
      <c r="AO6" s="126"/>
      <c r="AP6" s="127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</row>
    <row r="7" spans="1:43" s="107" customFormat="1" ht="26.25" customHeight="1" x14ac:dyDescent="0.25">
      <c r="A7" s="108"/>
      <c r="B7" s="120" t="str">
        <f t="shared" si="1"/>
        <v>CBECC 20252.0</v>
      </c>
      <c r="C7" s="128" t="s">
        <v>54</v>
      </c>
      <c r="D7" s="129">
        <f>INDEX(Output!$C$5:$BW$192,MATCH($C7,Output!$C$5:$C$192,0),63)</f>
        <v>18.316500000000001</v>
      </c>
      <c r="E7" s="122" t="s">
        <v>55</v>
      </c>
      <c r="F7" s="129">
        <f>(INDEX(Output!$C$5:$BW$192,MATCH($C7,Output!$C$5:$C$192,0),21))/$AP7</f>
        <v>3.3548831016748775</v>
      </c>
      <c r="G7" s="122" t="s">
        <v>56</v>
      </c>
      <c r="H7" s="129">
        <f>(INDEX(Output!$C$5:$BW$192,MATCH($C7,Output!$C$5:$C$192,0),36))/$AP7</f>
        <v>4.53772110733612E-2</v>
      </c>
      <c r="I7" s="122" t="s">
        <v>57</v>
      </c>
      <c r="J7" s="129">
        <f t="shared" si="0"/>
        <v>15.98396380748904</v>
      </c>
      <c r="K7" s="122" t="s">
        <v>58</v>
      </c>
      <c r="L7" s="129">
        <f>(((INDEX(Output!$C$5:$BW$192,MATCH($C7,Output!$C$5:$C$192,0),14))*3.4121416)+((INDEX(Output!$C$5:$BW$192,MATCH($C7,Output!$C$5:$C$192,0),29))*99.976))/$AP7</f>
        <v>3.2304791985648622</v>
      </c>
      <c r="M7" s="122" t="s">
        <v>59</v>
      </c>
      <c r="N7" s="129">
        <f>(((INDEX(Output!$C$5:$BW$192,MATCH($C7,Output!$C$5:$C$192,0),15))*3.4121416)+((INDEX(Output!$C$5:$BW$192,MATCH($C7,Output!$C$5:$C$192,0),30))*99.976))/$AP7</f>
        <v>6.4643107171429737</v>
      </c>
      <c r="O7" s="122" t="s">
        <v>37</v>
      </c>
      <c r="P7" s="129">
        <f>(((INDEX(Output!$C$5:$BW$192,MATCH($C7,Output!$C$5:$C$192,0),20))*3.4121416)+((INDEX(Output!$C$5:$BW$192,MATCH($C7,Output!$C$5:$C$192,0),35))*99.976))/$AP7</f>
        <v>3.6264797120970838</v>
      </c>
      <c r="Q7" s="122" t="s">
        <v>38</v>
      </c>
      <c r="R7" s="129">
        <f>(((INDEX(Output!$C$5:$BW$192,MATCH($C7,Output!$C$5:$C$192,0),37))+(INDEX(Output!$C$5:$BW$192,MATCH($C7,Output!$C$5:$C$192,0),38)))*99.976)/$AP7</f>
        <v>0</v>
      </c>
      <c r="S7" s="122" t="s">
        <v>39</v>
      </c>
      <c r="T7" s="129">
        <f>(((INDEX(Output!$C$5:$BW$192,MATCH($C7,Output!$C$5:$C$192,0),22))+(INDEX(Output!$C$5:$BW$192,MATCH($C7,Output!$C$5:$C$192,0),23))+(INDEX(Output!$C$5:$BW$192,MATCH($C7,Output!$C$5:$C$192,0),24))+(INDEX(Output!$C$5:$BW$192,MATCH($C7,Output!$C$5:$C$192,0),25)))*3.4121416)/$AP7</f>
        <v>14.615038052308689</v>
      </c>
      <c r="U7" s="122" t="s">
        <v>40</v>
      </c>
      <c r="V7" s="129">
        <f>(((INDEX(Output!$C$5:$BW$192,MATCH($C7,Output!$C$5:$C$192,0),16))*3.4121416)+((INDEX(Output!$C$5:$BW$192,MATCH($C7,Output!$C$5:$C$192,0),31))*99.976))/$AP7</f>
        <v>1.2586184375685745</v>
      </c>
      <c r="W7" s="122" t="s">
        <v>60</v>
      </c>
      <c r="X7" s="129">
        <f>(((INDEX(Output!$C$5:$BW$192,MATCH($C7,Output!$C$5:C$192,0),18))*3.4121416)+((INDEX(Output!$C$5:$BW$192,MATCH($C7,Output!$C$5:C$192,0),33))*99.976))/$AP7</f>
        <v>9.7166356311912852E-2</v>
      </c>
      <c r="Y7" s="122" t="s">
        <v>52</v>
      </c>
      <c r="Z7" s="129">
        <f>(((INDEX(Output!$C$5:$BW$192,MATCH($C7,Output!$C$5:C$192,0),17))*3.4121416)+((INDEX(Output!$C$5:$BW$192,MATCH($C7,Output!$C$5:C$192,0),32))*99.976))/$AP7</f>
        <v>0</v>
      </c>
      <c r="AA7" s="122" t="s">
        <v>43</v>
      </c>
      <c r="AB7" s="129">
        <f>(((INDEX(Output!$C$5:$BW$192,MATCH($C7,Output!$C$5:C$192,0),19))*3.4121416)+((INDEX(Output!$C$5:$BW$192,MATCH($C7,Output!$C$5:C$192,0),34))*99.976))/$AP7</f>
        <v>1.3069093858036316</v>
      </c>
      <c r="AC7" s="122" t="s">
        <v>44</v>
      </c>
      <c r="AD7" s="130">
        <f>INDEX(Output!$C$5:$CZ$192,MATCH($C7,Output!$C$5:$C$192,0),76)+INDEX(Output!$C$5:$CZ$192,MATCH($C7,Output!$C$5:$C$192,0),79)</f>
        <v>0</v>
      </c>
      <c r="AE7" s="122">
        <v>0</v>
      </c>
      <c r="AF7" s="130">
        <f>INDEX(Output!$C$5:$CA$192,MATCH($C7,Output!$C$5:$C$192,0),74)+INDEX(Output!$C$5:$CA$192,MATCH($C7,Output!$C$5:$C$192,0),77)</f>
        <v>0</v>
      </c>
      <c r="AG7" s="122">
        <v>0</v>
      </c>
      <c r="AH7" s="131">
        <f>IF($D$5=0,"",(D7-D$5)/D$5)</f>
        <v>1.7391159447660006E-2</v>
      </c>
      <c r="AI7" s="132">
        <f>IF($E$5=0,"",(E7-E$5)/E$5)</f>
        <v>6.9080779944289808E-2</v>
      </c>
      <c r="AJ7" s="131">
        <f>IF($J$5=0,"",(J7-J$5)/J$5)</f>
        <v>4.1919450917046353E-2</v>
      </c>
      <c r="AK7" s="132">
        <f>IF($K$5=0,"",(K7-K$5)/K$5)</f>
        <v>0.1543167912984364</v>
      </c>
      <c r="AL7" s="129" t="str">
        <f>IF(AND(AH7&gt;=0,AI7&gt;=0), "Yes", "No")</f>
        <v>Yes</v>
      </c>
      <c r="AM7" s="129" t="str">
        <f>IF(AND(AH7&lt;0,AI7&lt;0), "No", "Yes")</f>
        <v>Yes</v>
      </c>
      <c r="AN7" s="133" t="str">
        <f>IF((AL7=AM7),(IF(AND(AI7&gt;(-0.5%*D$5),AI7&lt;(0.5%*D$5),AE7&lt;=AD7,AG7&lt;=AF7,(COUNTBLANK(D7:AK7)=0)),"Pass","Fail")),IF(COUNTA(D7:AK7)=0,"","Fail"))</f>
        <v>Pass</v>
      </c>
      <c r="AO7" s="126"/>
      <c r="AP7" s="127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</row>
    <row r="8" spans="1:43" s="107" customFormat="1" ht="26.25" customHeight="1" x14ac:dyDescent="0.25">
      <c r="A8" s="108"/>
      <c r="B8" s="120" t="str">
        <f t="shared" si="1"/>
        <v>CBECC 20252.0</v>
      </c>
      <c r="C8" s="128" t="s">
        <v>61</v>
      </c>
      <c r="D8" s="129">
        <f>INDEX(Output!$C$5:$BW$192,MATCH($C8,Output!$C$5:$C$192,0),63)</f>
        <v>18.5411</v>
      </c>
      <c r="E8" s="122" t="s">
        <v>62</v>
      </c>
      <c r="F8" s="129">
        <f>(INDEX(Output!$C$5:$BW$192,MATCH($C8,Output!$C$5:$C$192,0),21))/$AP8</f>
        <v>3.3454104028134659</v>
      </c>
      <c r="G8" s="122" t="s">
        <v>63</v>
      </c>
      <c r="H8" s="129">
        <f>(INDEX(Output!$C$5:$BW$192,MATCH($C8,Output!$C$5:$C$192,0),36))/$AP8</f>
        <v>4.9887371848183211E-2</v>
      </c>
      <c r="I8" s="122" t="s">
        <v>57</v>
      </c>
      <c r="J8" s="129">
        <f t="shared" si="0"/>
        <v>16.402560967634141</v>
      </c>
      <c r="K8" s="122" t="s">
        <v>64</v>
      </c>
      <c r="L8" s="129">
        <f>(((INDEX(Output!$C$5:$BW$192,MATCH($C8,Output!$C$5:$C$192,0),14))*3.4121416)+((INDEX(Output!$C$5:$BW$192,MATCH($C8,Output!$C$5:$C$192,0),29))*99.976))/$AP8</f>
        <v>3.681493988096217</v>
      </c>
      <c r="M8" s="122" t="s">
        <v>65</v>
      </c>
      <c r="N8" s="129">
        <f>(((INDEX(Output!$C$5:$BW$192,MATCH($C8,Output!$C$5:$C$192,0),15))*3.4121416)+((INDEX(Output!$C$5:$BW$192,MATCH($C8,Output!$C$5:$C$192,0),30))*99.976))/$AP8</f>
        <v>6.4405144592618004</v>
      </c>
      <c r="O8" s="122" t="s">
        <v>66</v>
      </c>
      <c r="P8" s="129">
        <f>(((INDEX(Output!$C$5:$BW$192,MATCH($C8,Output!$C$5:$C$192,0),20))*3.4121416)+((INDEX(Output!$C$5:$BW$192,MATCH($C8,Output!$C$5:$C$192,0),35))*99.976))/$AP8</f>
        <v>3.6264797120970838</v>
      </c>
      <c r="Q8" s="122" t="s">
        <v>38</v>
      </c>
      <c r="R8" s="129">
        <f>(((INDEX(Output!$C$5:$BW$192,MATCH($C8,Output!$C$5:$C$192,0),37))+(INDEX(Output!$C$5:$BW$192,MATCH($C8,Output!$C$5:$C$192,0),38)))*99.976)/$AP8</f>
        <v>0</v>
      </c>
      <c r="S8" s="122" t="s">
        <v>39</v>
      </c>
      <c r="T8" s="129">
        <f>(((INDEX(Output!$C$5:$BW$192,MATCH($C8,Output!$C$5:$C$192,0),22))+(INDEX(Output!$C$5:$BW$192,MATCH($C8,Output!$C$5:$C$192,0),23))+(INDEX(Output!$C$5:$BW$192,MATCH($C8,Output!$C$5:$C$192,0),24))+(INDEX(Output!$C$5:$BW$192,MATCH($C8,Output!$C$5:$C$192,0),25)))*3.4121416)/$AP8</f>
        <v>14.615038052308689</v>
      </c>
      <c r="U8" s="122" t="s">
        <v>40</v>
      </c>
      <c r="V8" s="129">
        <f>(((INDEX(Output!$C$5:$BW$192,MATCH($C8,Output!$C$5:$C$192,0),16))*3.4121416)+((INDEX(Output!$C$5:$BW$192,MATCH($C8,Output!$C$5:$C$192,0),31))*99.976))/$AP8</f>
        <v>1.2406821672565349</v>
      </c>
      <c r="W8" s="122" t="s">
        <v>67</v>
      </c>
      <c r="X8" s="129">
        <f>(((INDEX(Output!$C$5:$BW$192,MATCH($C8,Output!$C$5:C$192,0),18))*3.4121416)+((INDEX(Output!$C$5:$BW$192,MATCH($C8,Output!$C$5:C$192,0),33))*99.976))/$AP8</f>
        <v>0.10648125511887491</v>
      </c>
      <c r="Y8" s="122" t="s">
        <v>52</v>
      </c>
      <c r="Z8" s="129">
        <f>(((INDEX(Output!$C$5:$BW$192,MATCH($C8,Output!$C$5:C$192,0),17))*3.4121416)+((INDEX(Output!$C$5:$BW$192,MATCH($C8,Output!$C$5:C$192,0),32))*99.976))/$AP8</f>
        <v>0</v>
      </c>
      <c r="AA8" s="122" t="s">
        <v>43</v>
      </c>
      <c r="AB8" s="129">
        <f>(((INDEX(Output!$C$5:$BW$192,MATCH($C8,Output!$C$5:C$192,0),19))*3.4121416)+((INDEX(Output!$C$5:$BW$192,MATCH($C8,Output!$C$5:C$192,0),34))*99.976))/$AP8</f>
        <v>1.3069093858036316</v>
      </c>
      <c r="AC8" s="122" t="s">
        <v>44</v>
      </c>
      <c r="AD8" s="130">
        <f>INDEX(Output!$C$5:$CZ$192,MATCH($C8,Output!$C$5:$C$192,0),76)+INDEX(Output!$C$5:$CZ$192,MATCH($C8,Output!$C$5:$C$192,0),79)</f>
        <v>0</v>
      </c>
      <c r="AE8" s="122">
        <v>0</v>
      </c>
      <c r="AF8" s="130">
        <f>INDEX(Output!$C$5:$CA$192,MATCH($C8,Output!$C$5:$C$192,0),74)+INDEX(Output!$C$5:$CA$192,MATCH($C8,Output!$C$5:$C$192,0),77)</f>
        <v>0</v>
      </c>
      <c r="AG8" s="122">
        <v>0</v>
      </c>
      <c r="AH8" s="131">
        <f>IF($D$5=0,"",(D8-D$5)/D$5)</f>
        <v>2.9866580756968183E-2</v>
      </c>
      <c r="AI8" s="132">
        <f>IF($E$5=0,"",(E8-E$5)/E$5)</f>
        <v>6.9637883008356549E-2</v>
      </c>
      <c r="AJ8" s="131">
        <f>IF($J$5=0,"",(J8-J$5)/J$5)</f>
        <v>6.9205831723881617E-2</v>
      </c>
      <c r="AK8" s="132">
        <f>IF($K$5=0,"",(K8-K$5)/K$5)</f>
        <v>0.16315431679129833</v>
      </c>
      <c r="AL8" s="129" t="str">
        <f>IF(AND(AH8&gt;=0,AI8&gt;=0), "Yes", "No")</f>
        <v>Yes</v>
      </c>
      <c r="AM8" s="129" t="str">
        <f>IF(AND(AH8&lt;0,AI8&lt;0), "No", "Yes")</f>
        <v>Yes</v>
      </c>
      <c r="AN8" s="133" t="str">
        <f>IF((AL8=AM8),(IF(AND(AI8&gt;(-0.5%*D$5),AI8&lt;(0.5%*D$5),AE8&lt;=AD8,AG8&lt;=AF8,(COUNTBLANK(D8:AK8)=0)),"Pass","Fail")),IF(COUNTA(D8:AK8)=0,"","Fail"))</f>
        <v>Pass</v>
      </c>
      <c r="AO8" s="126"/>
      <c r="AP8" s="127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</row>
    <row r="9" spans="1:43" s="107" customFormat="1" ht="26.25" customHeight="1" x14ac:dyDescent="0.25">
      <c r="A9" s="108" t="s">
        <v>68</v>
      </c>
      <c r="B9" s="120" t="str">
        <f t="shared" si="1"/>
        <v>CBECC 20252.0</v>
      </c>
      <c r="C9" s="128" t="s">
        <v>69</v>
      </c>
      <c r="D9" s="129">
        <f>INDEX(Output!$C$5:$BW$192,MATCH($C9,Output!$C$5:$C$192,0),63)</f>
        <v>18.316500000000001</v>
      </c>
      <c r="E9" s="122" t="s">
        <v>70</v>
      </c>
      <c r="F9" s="129">
        <f>(INDEX(Output!$C$5:$BW$192,MATCH($C9,Output!$C$5:$C$192,0),21))/$AP9</f>
        <v>3.3548831016748775</v>
      </c>
      <c r="G9" s="122" t="s">
        <v>71</v>
      </c>
      <c r="H9" s="129">
        <f>(INDEX(Output!$C$5:$BW$192,MATCH($C9,Output!$C$5:$C$192,0),36))/$AP9</f>
        <v>4.53772110733612E-2</v>
      </c>
      <c r="I9" s="122" t="s">
        <v>48</v>
      </c>
      <c r="J9" s="129">
        <f t="shared" si="0"/>
        <v>15.98396380748904</v>
      </c>
      <c r="K9" s="122" t="s">
        <v>72</v>
      </c>
      <c r="L9" s="129">
        <f>(((INDEX(Output!$C$5:$BW$192,MATCH($C9,Output!$C$5:$C$192,0),14))*3.4121416)+((INDEX(Output!$C$5:$BW$192,MATCH($C9,Output!$C$5:$C$192,0),29))*99.976))/$AP9</f>
        <v>3.2304791985648622</v>
      </c>
      <c r="M9" s="122" t="s">
        <v>73</v>
      </c>
      <c r="N9" s="129">
        <f>(((INDEX(Output!$C$5:$BW$192,MATCH($C9,Output!$C$5:$C$192,0),15))*3.4121416)+((INDEX(Output!$C$5:$BW$192,MATCH($C9,Output!$C$5:$C$192,0),30))*99.976))/$AP9</f>
        <v>6.4643107171429737</v>
      </c>
      <c r="O9" s="122" t="s">
        <v>74</v>
      </c>
      <c r="P9" s="129">
        <f>(((INDEX(Output!$C$5:$BW$192,MATCH($C9,Output!$C$5:$C$192,0),20))*3.4121416)+((INDEX(Output!$C$5:$BW$192,MATCH($C9,Output!$C$5:$C$192,0),35))*99.976))/$AP9</f>
        <v>3.6264797120970838</v>
      </c>
      <c r="Q9" s="122" t="s">
        <v>38</v>
      </c>
      <c r="R9" s="129">
        <f>(((INDEX(Output!$C$5:$BW$192,MATCH($C9,Output!$C$5:$C$192,0),37))+(INDEX(Output!$C$5:$BW$192,MATCH($C9,Output!$C$5:$C$192,0),38)))*99.976)/$AP9</f>
        <v>0</v>
      </c>
      <c r="S9" s="122" t="s">
        <v>39</v>
      </c>
      <c r="T9" s="129">
        <f>(((INDEX(Output!$C$5:$BW$192,MATCH($C9,Output!$C$5:$C$192,0),22))+(INDEX(Output!$C$5:$BW$192,MATCH($C9,Output!$C$5:$C$192,0),23))+(INDEX(Output!$C$5:$BW$192,MATCH($C9,Output!$C$5:$C$192,0),24))+(INDEX(Output!$C$5:$BW$192,MATCH($C9,Output!$C$5:$C$192,0),25)))*3.4121416)/$AP9</f>
        <v>14.615038052308689</v>
      </c>
      <c r="U9" s="122" t="s">
        <v>40</v>
      </c>
      <c r="V9" s="129">
        <f>(((INDEX(Output!$C$5:$BW$192,MATCH($C9,Output!$C$5:$C$192,0),16))*3.4121416)+((INDEX(Output!$C$5:$BW$192,MATCH($C9,Output!$C$5:$C$192,0),31))*99.976))/$AP9</f>
        <v>1.2586184375685745</v>
      </c>
      <c r="W9" s="122" t="s">
        <v>75</v>
      </c>
      <c r="X9" s="129">
        <f>(((INDEX(Output!$C$5:$BW$192,MATCH($C9,Output!$C$5:C$192,0),18))*3.4121416)+((INDEX(Output!$C$5:$BW$192,MATCH($C9,Output!$C$5:C$192,0),33))*99.976))/$AP9</f>
        <v>9.7166356311912852E-2</v>
      </c>
      <c r="Y9" s="122" t="s">
        <v>52</v>
      </c>
      <c r="Z9" s="129">
        <f>(((INDEX(Output!$C$5:$BW$192,MATCH($C9,Output!$C$5:C$192,0),17))*3.4121416)+((INDEX(Output!$C$5:$BW$192,MATCH($C9,Output!$C$5:C$192,0),32))*99.976))/$AP9</f>
        <v>0</v>
      </c>
      <c r="AA9" s="122" t="s">
        <v>76</v>
      </c>
      <c r="AB9" s="129">
        <f>(((INDEX(Output!$C$5:$BW$192,MATCH($C9,Output!$C$5:C$192,0),19))*3.4121416)+((INDEX(Output!$C$5:$BW$192,MATCH($C9,Output!$C$5:C$192,0),34))*99.976))/$AP9</f>
        <v>1.3069093858036316</v>
      </c>
      <c r="AC9" s="122" t="s">
        <v>44</v>
      </c>
      <c r="AD9" s="130">
        <f>INDEX(Output!$C$5:$CZ$192,MATCH($C9,Output!$C$5:$C$192,0),76)+INDEX(Output!$C$5:$CZ$192,MATCH($C9,Output!$C$5:$C$192,0),79)</f>
        <v>0</v>
      </c>
      <c r="AE9" s="122">
        <v>0</v>
      </c>
      <c r="AF9" s="130">
        <f>INDEX(Output!$C$5:$CA$192,MATCH($C9,Output!$C$5:$C$192,0),74)+INDEX(Output!$C$5:$CA$192,MATCH($C9,Output!$C$5:$C$192,0),77)</f>
        <v>0</v>
      </c>
      <c r="AG9" s="122">
        <v>0</v>
      </c>
      <c r="AH9" s="131">
        <f>IF($D$5=0,"",(D9-D$5)/D$5)</f>
        <v>1.7391159447660006E-2</v>
      </c>
      <c r="AI9" s="132">
        <f>IF($E$5=0,"",(E9-E$5)/E$5)</f>
        <v>1.3927576601671311E-2</v>
      </c>
      <c r="AJ9" s="131">
        <f>IF($J$5=0,"",(J9-J$5)/J$5)</f>
        <v>4.1919450917046353E-2</v>
      </c>
      <c r="AK9" s="132">
        <f>IF($K$5=0,"",(K9-K$5)/K$5)</f>
        <v>7.2059823249490049E-2</v>
      </c>
      <c r="AL9" s="129" t="str">
        <f>IF(AND(AH9&gt;=0,AI9&gt;=0), "Yes", "No")</f>
        <v>Yes</v>
      </c>
      <c r="AM9" s="129" t="str">
        <f>IF(AND(AH9&lt;0,AI9&lt;0), "No", "Yes")</f>
        <v>Yes</v>
      </c>
      <c r="AN9" s="133" t="str">
        <f>IF((AL9=AM9),(IF(AND(AI9&gt;(-0.5%*D$5),AI9&lt;(0.5%*D$5),AE9&lt;=AD9,AG9&lt;=AF9,(COUNTBLANK(D9:AK9)=0)),"Pass","Fail")),IF(COUNTA(D9:AK9)=0,"","Fail"))</f>
        <v>Pass</v>
      </c>
      <c r="AO9" s="126"/>
      <c r="AP9" s="127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</row>
    <row r="10" spans="1:43" s="107" customFormat="1" ht="26.25" customHeight="1" x14ac:dyDescent="0.25">
      <c r="A10" s="108"/>
      <c r="B10" s="120" t="str">
        <f t="shared" si="1"/>
        <v>CBECC 20252.0</v>
      </c>
      <c r="C10" s="62" t="s">
        <v>77</v>
      </c>
      <c r="D10" s="121">
        <f>INDEX(Output!$C$5:$BW$192,MATCH($C10,Output!$C$5:$C$192,0),63)</f>
        <v>16.293700000000001</v>
      </c>
      <c r="E10" s="122" t="s">
        <v>78</v>
      </c>
      <c r="F10" s="121">
        <f>(INDEX(Output!$C$5:$BW$192,MATCH($C10,Output!$C$5:$C$192,0),21))/$AP10</f>
        <v>2.8611541770877418</v>
      </c>
      <c r="G10" s="122" t="s">
        <v>79</v>
      </c>
      <c r="H10" s="121">
        <f>(INDEX(Output!$C$5:$BW$192,MATCH($C10,Output!$C$5:$C$192,0),36))/$AP10</f>
        <v>4.3376007092013662E-2</v>
      </c>
      <c r="I10" s="122" t="s">
        <v>80</v>
      </c>
      <c r="J10" s="121">
        <f t="shared" si="0"/>
        <v>14.099184662011652</v>
      </c>
      <c r="K10" s="122" t="s">
        <v>81</v>
      </c>
      <c r="L10" s="121">
        <f>(((INDEX(Output!$C$5:$BW$192,MATCH($C10,Output!$C$5:$C$192,0),14))*3.4121416)+((INDEX(Output!$C$5:$BW$192,MATCH($C10,Output!$C$5:$C$192,0),29))*99.976))/$AP10</f>
        <v>3.2248792632818599</v>
      </c>
      <c r="M10" s="122" t="s">
        <v>82</v>
      </c>
      <c r="N10" s="121">
        <f>(((INDEX(Output!$C$5:$BW$192,MATCH($C10,Output!$C$5:$C$192,0),15))*3.4121416)+((INDEX(Output!$C$5:$BW$192,MATCH($C10,Output!$C$5:$C$192,0),30))*99.976))/$AP10</f>
        <v>2.5615237002260378</v>
      </c>
      <c r="O10" s="122" t="s">
        <v>83</v>
      </c>
      <c r="P10" s="121">
        <f>(((INDEX(Output!$C$5:$BW$192,MATCH($C10,Output!$C$5:$C$192,0),20))*3.4121416)+((INDEX(Output!$C$5:$BW$192,MATCH($C10,Output!$C$5:$C$192,0),35))*99.976))/$AP10</f>
        <v>3.9339384074578461</v>
      </c>
      <c r="Q10" s="122" t="s">
        <v>84</v>
      </c>
      <c r="R10" s="121">
        <f>(((INDEX(Output!$C$5:$BW$192,MATCH($C10,Output!$C$5:$C$192,0),37))+(INDEX(Output!$C$5:$BW$192,MATCH($C10,Output!$C$5:$C$192,0),38)))*99.976)/$AP10</f>
        <v>0</v>
      </c>
      <c r="S10" s="122" t="s">
        <v>39</v>
      </c>
      <c r="T10" s="121">
        <f>(((INDEX(Output!$C$5:$BW$192,MATCH($C10,Output!$C$5:$C$192,0),22))+(INDEX(Output!$C$5:$BW$192,MATCH($C10,Output!$C$5:$C$192,0),23))+(INDEX(Output!$C$5:$BW$192,MATCH($C10,Output!$C$5:$C$192,0),24))+(INDEX(Output!$C$5:$BW$192,MATCH($C10,Output!$C$5:$C$192,0),25)))*3.4121416)/$AP10</f>
        <v>14.615046377132268</v>
      </c>
      <c r="U10" s="122" t="s">
        <v>85</v>
      </c>
      <c r="V10" s="121">
        <f>(((INDEX(Output!$C$5:$BW$192,MATCH($C10,Output!$C$5:$C$192,0),16))*3.4121416)+((INDEX(Output!$C$5:$BW$192,MATCH($C10,Output!$C$5:$C$192,0),31))*99.976))/$AP10</f>
        <v>1.5290919901048758</v>
      </c>
      <c r="W10" s="122" t="s">
        <v>86</v>
      </c>
      <c r="X10" s="121">
        <f>(((INDEX(Output!$C$5:$BW$192,MATCH($C10,Output!$C$5:C$192,0),18))*3.4121416)+((INDEX(Output!$C$5:$BW$192,MATCH($C10,Output!$C$5:C$192,0),33))*99.976))/$AP10</f>
        <v>1.7022965569011752</v>
      </c>
      <c r="Y10" s="122" t="s">
        <v>87</v>
      </c>
      <c r="Z10" s="121">
        <f>(((INDEX(Output!$C$5:$BW$192,MATCH($C10,Output!$C$5:C$192,0),17))*3.4121416)+((INDEX(Output!$C$5:$BW$192,MATCH($C10,Output!$C$5:C$192,0),32))*99.976))/$AP10</f>
        <v>3.505584057427661E-2</v>
      </c>
      <c r="AA10" s="122" t="s">
        <v>88</v>
      </c>
      <c r="AB10" s="121">
        <f>(((INDEX(Output!$C$5:$BW$192,MATCH($C10,Output!$C$5:C$192,0),19))*3.4121416)+((INDEX(Output!$C$5:$BW$192,MATCH($C10,Output!$C$5:C$192,0),34))*99.976))/$AP10</f>
        <v>1.1123989034655799</v>
      </c>
      <c r="AC10" s="122" t="s">
        <v>89</v>
      </c>
      <c r="AD10" s="123">
        <f>INDEX(Output!$C$5:$CZ$192,MATCH($C10,Output!$C$5:$C$192,0),76)+INDEX(Output!$C$5:$CZ$192,MATCH($C10,Output!$C$5:$C$192,0),79)</f>
        <v>0</v>
      </c>
      <c r="AE10" s="122">
        <v>0</v>
      </c>
      <c r="AF10" s="123">
        <f>INDEX(Output!$C$5:$CA$192,MATCH($C10,Output!$C$5:$C$192,0),74)+INDEX(Output!$C$5:$CA$192,MATCH($C10,Output!$C$5:$C$192,0),77)</f>
        <v>18.75</v>
      </c>
      <c r="AG10" s="122">
        <v>0</v>
      </c>
      <c r="AH10" s="124"/>
      <c r="AI10" s="121"/>
      <c r="AJ10" s="124"/>
      <c r="AK10" s="134"/>
      <c r="AL10" s="121"/>
      <c r="AM10" s="121"/>
      <c r="AN10" s="125"/>
      <c r="AO10" s="126"/>
      <c r="AP10" s="127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</row>
    <row r="11" spans="1:43" s="107" customFormat="1" ht="26.25" customHeight="1" x14ac:dyDescent="0.25">
      <c r="A11" s="108"/>
      <c r="B11" s="120" t="str">
        <f t="shared" si="1"/>
        <v>CBECC 20252.0</v>
      </c>
      <c r="C11" s="128" t="s">
        <v>90</v>
      </c>
      <c r="D11" s="129">
        <f>INDEX(Output!$C$5:$BW$192,MATCH($C11,Output!$C$5:$C$192,0),63)</f>
        <v>17.0623</v>
      </c>
      <c r="E11" s="122" t="s">
        <v>91</v>
      </c>
      <c r="F11" s="129">
        <f>(INDEX(Output!$C$5:$BW$192,MATCH($C11,Output!$C$5:$C$192,0),21))/$AP11</f>
        <v>2.8745118725042067</v>
      </c>
      <c r="G11" s="122" t="s">
        <v>92</v>
      </c>
      <c r="H11" s="129">
        <f>(INDEX(Output!$C$5:$BW$192,MATCH($C11,Output!$C$5:$C$192,0),36))/$AP11</f>
        <v>4.3527835551927539E-2</v>
      </c>
      <c r="I11" s="122" t="s">
        <v>80</v>
      </c>
      <c r="J11" s="129">
        <f t="shared" si="0"/>
        <v>14.159975841810914</v>
      </c>
      <c r="K11" s="122" t="s">
        <v>93</v>
      </c>
      <c r="L11" s="129">
        <f>(((INDEX(Output!$C$5:$BW$192,MATCH($C11,Output!$C$5:$C$192,0),14))*3.4121416)+((INDEX(Output!$C$5:$BW$192,MATCH($C11,Output!$C$5:$C$192,0),29))*99.976))/$AP11</f>
        <v>3.2400819663486469</v>
      </c>
      <c r="M11" s="122" t="s">
        <v>82</v>
      </c>
      <c r="N11" s="129">
        <f>(((INDEX(Output!$C$5:$BW$192,MATCH($C11,Output!$C$5:$C$192,0),15))*3.4121416)+((INDEX(Output!$C$5:$BW$192,MATCH($C11,Output!$C$5:$C$192,0),30))*99.976))/$AP11</f>
        <v>2.6844962736490374</v>
      </c>
      <c r="O11" s="122" t="s">
        <v>94</v>
      </c>
      <c r="P11" s="129">
        <f>(((INDEX(Output!$C$5:$BW$192,MATCH($C11,Output!$C$5:$C$192,0),20))*3.4121416)+((INDEX(Output!$C$5:$BW$192,MATCH($C11,Output!$C$5:$C$192,0),35))*99.976))/$AP11</f>
        <v>3.9339384074578461</v>
      </c>
      <c r="Q11" s="122" t="s">
        <v>84</v>
      </c>
      <c r="R11" s="129">
        <f>(((INDEX(Output!$C$5:$BW$192,MATCH($C11,Output!$C$5:$C$192,0),37))+(INDEX(Output!$C$5:$BW$192,MATCH($C11,Output!$C$5:$C$192,0),38)))*99.976)/$AP11</f>
        <v>0</v>
      </c>
      <c r="S11" s="122" t="s">
        <v>39</v>
      </c>
      <c r="T11" s="129">
        <f>(((INDEX(Output!$C$5:$BW$192,MATCH($C11,Output!$C$5:$C$192,0),22))+(INDEX(Output!$C$5:$BW$192,MATCH($C11,Output!$C$5:$C$192,0),23))+(INDEX(Output!$C$5:$BW$192,MATCH($C11,Output!$C$5:$C$192,0),24))+(INDEX(Output!$C$5:$BW$192,MATCH($C11,Output!$C$5:$C$192,0),25)))*3.4121416)/$AP11</f>
        <v>14.615046377132268</v>
      </c>
      <c r="U11" s="122" t="s">
        <v>85</v>
      </c>
      <c r="V11" s="129">
        <f>(((INDEX(Output!$C$5:$BW$192,MATCH($C11,Output!$C$5:$C$192,0),16))*3.4121416)+((INDEX(Output!$C$5:$BW$192,MATCH($C11,Output!$C$5:$C$192,0),31))*99.976))/$AP11</f>
        <v>1.5011495883414996</v>
      </c>
      <c r="W11" s="122" t="s">
        <v>86</v>
      </c>
      <c r="X11" s="129">
        <f>(((INDEX(Output!$C$5:$BW$192,MATCH($C11,Output!$C$5:C$192,0),18))*3.4121416)+((INDEX(Output!$C$5:$BW$192,MATCH($C11,Output!$C$5:C$192,0),33))*99.976))/$AP11</f>
        <v>1.6553631767166945</v>
      </c>
      <c r="Y11" s="122" t="s">
        <v>44</v>
      </c>
      <c r="Z11" s="129">
        <f>(((INDEX(Output!$C$5:$BW$192,MATCH($C11,Output!$C$5:C$192,0),17))*3.4121416)+((INDEX(Output!$C$5:$BW$192,MATCH($C11,Output!$C$5:C$192,0),32))*99.976))/$AP11</f>
        <v>3.2547525831608803E-2</v>
      </c>
      <c r="AA11" s="122" t="s">
        <v>95</v>
      </c>
      <c r="AB11" s="129">
        <f>(((INDEX(Output!$C$5:$BW$192,MATCH($C11,Output!$C$5:C$192,0),19))*3.4121416)+((INDEX(Output!$C$5:$BW$192,MATCH($C11,Output!$C$5:C$192,0),34))*99.976))/$AP11</f>
        <v>1.1123989034655799</v>
      </c>
      <c r="AC11" s="122" t="s">
        <v>89</v>
      </c>
      <c r="AD11" s="130">
        <f>INDEX(Output!$C$5:$CZ$192,MATCH($C11,Output!$C$5:$C$192,0),76)+INDEX(Output!$C$5:$CZ$192,MATCH($C11,Output!$C$5:$C$192,0),79)</f>
        <v>0</v>
      </c>
      <c r="AE11" s="122">
        <v>0</v>
      </c>
      <c r="AF11" s="130">
        <f>INDEX(Output!$C$5:$CA$192,MATCH($C11,Output!$C$5:$C$192,0),74)+INDEX(Output!$C$5:$CA$192,MATCH($C11,Output!$C$5:$C$192,0),77)</f>
        <v>20.75</v>
      </c>
      <c r="AG11" s="122">
        <v>0</v>
      </c>
      <c r="AH11" s="131">
        <f>IF($D$10=0,"",(D11-D$10)/D$10)</f>
        <v>4.7171606203624664E-2</v>
      </c>
      <c r="AI11" s="132">
        <f>IF($E$10=0,"",(E11-E$10)/E$10)</f>
        <v>0.10593406593406594</v>
      </c>
      <c r="AJ11" s="131">
        <f>IF($J$10=0,"",(J11-J$10)/J$10)</f>
        <v>4.3116805160411413E-3</v>
      </c>
      <c r="AK11" s="132">
        <f>IF($K$10=0,"",(K11-K$10)/K$10)</f>
        <v>9.7546379413524772E-2</v>
      </c>
      <c r="AL11" s="129" t="str">
        <f>IF(AND(AH11&gt;=0,AI11&gt;=0), "Yes", "No")</f>
        <v>Yes</v>
      </c>
      <c r="AM11" s="129" t="str">
        <f>IF(AND(AH11&lt;0,AI11&lt;0), "No", "Yes")</f>
        <v>Yes</v>
      </c>
      <c r="AN11" s="133" t="str">
        <f>IF((AL11=AM11),(IF(AND(AI11&gt;(-0.5%*D$10),AI11&lt;(0.5%*D$10),AE11&lt;=AD11,AG11&lt;=AF11,(COUNTBLANK(D11:AK11)=0)),"Pass","Fail")),IF(COUNTA(D11:AK11)=0,"","Fail"))</f>
        <v>Fail</v>
      </c>
      <c r="AO11" s="126" t="s">
        <v>965</v>
      </c>
      <c r="AP11" s="127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</row>
    <row r="12" spans="1:43" s="107" customFormat="1" ht="26.25" customHeight="1" x14ac:dyDescent="0.25">
      <c r="A12" s="108" t="s">
        <v>68</v>
      </c>
      <c r="B12" s="120" t="str">
        <f t="shared" si="1"/>
        <v>CBECC 20252.0</v>
      </c>
      <c r="C12" s="128" t="s">
        <v>96</v>
      </c>
      <c r="D12" s="129">
        <f>INDEX(Output!$C$5:$BW$192,MATCH($C12,Output!$C$5:$C$192,0),63)</f>
        <v>17.129200000000001</v>
      </c>
      <c r="E12" s="122" t="s">
        <v>97</v>
      </c>
      <c r="F12" s="129">
        <f>(INDEX(Output!$C$5:$BW$192,MATCH($C12,Output!$C$5:$C$192,0),21))/$AP12</f>
        <v>2.8501431038390339</v>
      </c>
      <c r="G12" s="122" t="s">
        <v>98</v>
      </c>
      <c r="H12" s="129">
        <f>(INDEX(Output!$C$5:$BW$192,MATCH($C12,Output!$C$5:$C$192,0),36))/$AP12</f>
        <v>4.3686884387742209E-2</v>
      </c>
      <c r="I12" s="122" t="s">
        <v>80</v>
      </c>
      <c r="J12" s="129">
        <f t="shared" si="0"/>
        <v>14.092728573898718</v>
      </c>
      <c r="K12" s="122" t="s">
        <v>99</v>
      </c>
      <c r="L12" s="129">
        <f>(((INDEX(Output!$C$5:$BW$192,MATCH($C12,Output!$C$5:$C$192,0),14))*3.4121416)+((INDEX(Output!$C$5:$BW$192,MATCH($C12,Output!$C$5:$C$192,0),29))*99.976))/$AP12</f>
        <v>3.2559665943905109</v>
      </c>
      <c r="M12" s="122" t="s">
        <v>82</v>
      </c>
      <c r="N12" s="129">
        <f>(((INDEX(Output!$C$5:$BW$192,MATCH($C12,Output!$C$5:$C$192,0),15))*3.4121416)+((INDEX(Output!$C$5:$BW$192,MATCH($C12,Output!$C$5:$C$192,0),30))*99.976))/$AP12</f>
        <v>2.6774747443300995</v>
      </c>
      <c r="O12" s="122" t="s">
        <v>100</v>
      </c>
      <c r="P12" s="129">
        <f>(((INDEX(Output!$C$5:$BW$192,MATCH($C12,Output!$C$5:$C$192,0),20))*3.4121416)+((INDEX(Output!$C$5:$BW$192,MATCH($C12,Output!$C$5:$C$192,0),35))*99.976))/$AP12</f>
        <v>3.9339384074578461</v>
      </c>
      <c r="Q12" s="122" t="s">
        <v>84</v>
      </c>
      <c r="R12" s="129">
        <f>(((INDEX(Output!$C$5:$BW$192,MATCH($C12,Output!$C$5:$C$192,0),37))+(INDEX(Output!$C$5:$BW$192,MATCH($C12,Output!$C$5:$C$192,0),38)))*99.976)/$AP12</f>
        <v>0</v>
      </c>
      <c r="S12" s="122" t="s">
        <v>39</v>
      </c>
      <c r="T12" s="129">
        <f>(((INDEX(Output!$C$5:$BW$192,MATCH($C12,Output!$C$5:$C$192,0),22))+(INDEX(Output!$C$5:$BW$192,MATCH($C12,Output!$C$5:$C$192,0),23))+(INDEX(Output!$C$5:$BW$192,MATCH($C12,Output!$C$5:$C$192,0),24))+(INDEX(Output!$C$5:$BW$192,MATCH($C12,Output!$C$5:$C$192,0),25)))*3.4121416)/$AP12</f>
        <v>14.615046377132268</v>
      </c>
      <c r="U12" s="122" t="s">
        <v>85</v>
      </c>
      <c r="V12" s="129">
        <f>(((INDEX(Output!$C$5:$BW$192,MATCH($C12,Output!$C$5:$C$192,0),16))*3.4121416)+((INDEX(Output!$C$5:$BW$192,MATCH($C12,Output!$C$5:$C$192,0),31))*99.976))/$AP12</f>
        <v>1.4740968540356887</v>
      </c>
      <c r="W12" s="122" t="s">
        <v>86</v>
      </c>
      <c r="X12" s="129">
        <f>(((INDEX(Output!$C$5:$BW$192,MATCH($C12,Output!$C$5:C$192,0),18))*3.4121416)+((INDEX(Output!$C$5:$BW$192,MATCH($C12,Output!$C$5:C$192,0),33))*99.976))/$AP12</f>
        <v>1.6056170786471422</v>
      </c>
      <c r="Y12" s="122" t="s">
        <v>101</v>
      </c>
      <c r="Z12" s="129">
        <f>(((INDEX(Output!$C$5:$BW$192,MATCH($C12,Output!$C$5:C$192,0),17))*3.4121416)+((INDEX(Output!$C$5:$BW$192,MATCH($C12,Output!$C$5:C$192,0),32))*99.976))/$AP12</f>
        <v>3.3235991571847749E-2</v>
      </c>
      <c r="AA12" s="122" t="s">
        <v>102</v>
      </c>
      <c r="AB12" s="129">
        <f>(((INDEX(Output!$C$5:$BW$192,MATCH($C12,Output!$C$5:C$192,0),19))*3.4121416)+((INDEX(Output!$C$5:$BW$192,MATCH($C12,Output!$C$5:C$192,0),34))*99.976))/$AP12</f>
        <v>1.1123989034655799</v>
      </c>
      <c r="AC12" s="122" t="s">
        <v>89</v>
      </c>
      <c r="AD12" s="130">
        <f>INDEX(Output!$C$5:$CZ$192,MATCH($C12,Output!$C$5:$C$192,0),76)+INDEX(Output!$C$5:$CZ$192,MATCH($C12,Output!$C$5:$C$192,0),79)</f>
        <v>0</v>
      </c>
      <c r="AE12" s="122">
        <v>0</v>
      </c>
      <c r="AF12" s="130">
        <f>INDEX(Output!$C$5:$CA$192,MATCH($C12,Output!$C$5:$C$192,0),74)+INDEX(Output!$C$5:$CA$192,MATCH($C12,Output!$C$5:$C$192,0),77)</f>
        <v>20</v>
      </c>
      <c r="AG12" s="122">
        <v>0</v>
      </c>
      <c r="AH12" s="131">
        <f>IF($D$10=0,"",(D12-D$10)/D$10)</f>
        <v>5.1277487617913647E-2</v>
      </c>
      <c r="AI12" s="132">
        <f>IF($E$10=0,"",(E12-E$10)/E$10)</f>
        <v>0.2628571428571429</v>
      </c>
      <c r="AJ12" s="131">
        <f>IF($J$10=0,"",(J12-J$10)/J$10)</f>
        <v>-4.5790506810857741E-4</v>
      </c>
      <c r="AK12" s="132">
        <f>IF($K$10=0,"",(K12-K$10)/K$10)</f>
        <v>0.23279473369239978</v>
      </c>
      <c r="AL12" s="129" t="str">
        <f>IF(AND(AH12&gt;=0,AI12&gt;=0), "Yes", "No")</f>
        <v>Yes</v>
      </c>
      <c r="AM12" s="129" t="str">
        <f>IF(AND(AH12&lt;0,AI12&lt;0), "No", "Yes")</f>
        <v>Yes</v>
      </c>
      <c r="AN12" s="133" t="str">
        <f>IF((AL12=AM12),(IF(AND(AI12&gt;(-0.5%*D$10),AI12&lt;(0.5%*D$10),AE12&lt;=AD12,AG12&lt;=AF12,(COUNTBLANK(D12:AK12)=0)),"Pass","Fail")),IF(COUNTA(D12:AK12)=0,"","Fail"))</f>
        <v>Fail</v>
      </c>
      <c r="AO12" s="126" t="s">
        <v>967</v>
      </c>
      <c r="AP12" s="127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</row>
    <row r="13" spans="1:43" s="107" customFormat="1" ht="26.25" customHeight="1" x14ac:dyDescent="0.25">
      <c r="A13" s="108"/>
      <c r="B13" s="120" t="str">
        <f t="shared" si="1"/>
        <v>CBECC 20252.0</v>
      </c>
      <c r="C13" s="62" t="s">
        <v>77</v>
      </c>
      <c r="D13" s="121">
        <f>INDEX(Output!$C$5:$BW$192,MATCH($C13,Output!$C$5:$C$192,0),63)</f>
        <v>16.293700000000001</v>
      </c>
      <c r="E13" s="122" t="s">
        <v>78</v>
      </c>
      <c r="F13" s="121">
        <f>(INDEX(Output!$C$5:$BW$192,MATCH($C13,Output!$C$5:$C$192,0),21))/$AP13</f>
        <v>2.8611541770877418</v>
      </c>
      <c r="G13" s="122" t="s">
        <v>79</v>
      </c>
      <c r="H13" s="121">
        <f>(INDEX(Output!$C$5:$BW$192,MATCH($C13,Output!$C$5:$C$192,0),36))/$AP13</f>
        <v>4.3376007092013662E-2</v>
      </c>
      <c r="I13" s="122" t="s">
        <v>80</v>
      </c>
      <c r="J13" s="121">
        <f t="shared" si="0"/>
        <v>14.099184662011652</v>
      </c>
      <c r="K13" s="122" t="s">
        <v>81</v>
      </c>
      <c r="L13" s="121">
        <f>(((INDEX(Output!$C$5:$BW$192,MATCH($C13,Output!$C$5:$C$192,0),14))*3.4121416)+((INDEX(Output!$C$5:$BW$192,MATCH($C13,Output!$C$5:$C$192,0),29))*99.976))/$AP13</f>
        <v>3.2248792632818599</v>
      </c>
      <c r="M13" s="122" t="s">
        <v>82</v>
      </c>
      <c r="N13" s="121">
        <f>(((INDEX(Output!$C$5:$BW$192,MATCH($C13,Output!$C$5:$C$192,0),15))*3.4121416)+((INDEX(Output!$C$5:$BW$192,MATCH($C13,Output!$C$5:$C$192,0),30))*99.976))/$AP13</f>
        <v>2.5615237002260378</v>
      </c>
      <c r="O13" s="122" t="s">
        <v>83</v>
      </c>
      <c r="P13" s="121">
        <f>(((INDEX(Output!$C$5:$BW$192,MATCH($C13,Output!$C$5:$C$192,0),20))*3.4121416)+((INDEX(Output!$C$5:$BW$192,MATCH($C13,Output!$C$5:$C$192,0),35))*99.976))/$AP13</f>
        <v>3.9339384074578461</v>
      </c>
      <c r="Q13" s="122" t="s">
        <v>84</v>
      </c>
      <c r="R13" s="121">
        <f>(((INDEX(Output!$C$5:$BW$192,MATCH($C13,Output!$C$5:$C$192,0),37))+(INDEX(Output!$C$5:$BW$192,MATCH($C13,Output!$C$5:$C$192,0),38)))*99.976)/$AP13</f>
        <v>0</v>
      </c>
      <c r="S13" s="122" t="s">
        <v>39</v>
      </c>
      <c r="T13" s="121">
        <f>(((INDEX(Output!$C$5:$BW$192,MATCH($C13,Output!$C$5:$C$192,0),22))+(INDEX(Output!$C$5:$BW$192,MATCH($C13,Output!$C$5:$C$192,0),23))+(INDEX(Output!$C$5:$BW$192,MATCH($C13,Output!$C$5:$C$192,0),24))+(INDEX(Output!$C$5:$BW$192,MATCH($C13,Output!$C$5:$C$192,0),25)))*3.4121416)/$AP13</f>
        <v>14.615046377132268</v>
      </c>
      <c r="U13" s="122" t="s">
        <v>85</v>
      </c>
      <c r="V13" s="121">
        <f>(((INDEX(Output!$C$5:$BW$192,MATCH($C13,Output!$C$5:$C$192,0),16))*3.4121416)+((INDEX(Output!$C$5:$BW$192,MATCH($C13,Output!$C$5:$C$192,0),31))*99.976))/$AP13</f>
        <v>1.5290919901048758</v>
      </c>
      <c r="W13" s="122" t="s">
        <v>86</v>
      </c>
      <c r="X13" s="121">
        <f>(((INDEX(Output!$C$5:$BW$192,MATCH($C13,Output!$C$5:C$192,0),18))*3.4121416)+((INDEX(Output!$C$5:$BW$192,MATCH($C13,Output!$C$5:C$192,0),33))*99.976))/$AP13</f>
        <v>1.7022965569011752</v>
      </c>
      <c r="Y13" s="122" t="s">
        <v>87</v>
      </c>
      <c r="Z13" s="121">
        <f>(((INDEX(Output!$C$5:$BW$192,MATCH($C13,Output!$C$5:C$192,0),17))*3.4121416)+((INDEX(Output!$C$5:$BW$192,MATCH($C13,Output!$C$5:C$192,0),32))*99.976))/$AP13</f>
        <v>3.505584057427661E-2</v>
      </c>
      <c r="AA13" s="122" t="s">
        <v>88</v>
      </c>
      <c r="AB13" s="121">
        <f>(((INDEX(Output!$C$5:$BW$192,MATCH($C13,Output!$C$5:C$192,0),19))*3.4121416)+((INDEX(Output!$C$5:$BW$192,MATCH($C13,Output!$C$5:C$192,0),34))*99.976))/$AP13</f>
        <v>1.1123989034655799</v>
      </c>
      <c r="AC13" s="122" t="s">
        <v>89</v>
      </c>
      <c r="AD13" s="123">
        <f>INDEX(Output!$C$5:$CZ$192,MATCH($C13,Output!$C$5:$C$192,0),76)+INDEX(Output!$C$5:$CZ$192,MATCH($C13,Output!$C$5:$C$192,0),79)</f>
        <v>0</v>
      </c>
      <c r="AE13" s="122">
        <v>0</v>
      </c>
      <c r="AF13" s="123">
        <f>INDEX(Output!$C$5:$CA$192,MATCH($C13,Output!$C$5:$C$192,0),74)+INDEX(Output!$C$5:$CA$192,MATCH($C13,Output!$C$5:$C$192,0),77)</f>
        <v>18.75</v>
      </c>
      <c r="AG13" s="122">
        <v>0</v>
      </c>
      <c r="AH13" s="124"/>
      <c r="AI13" s="121"/>
      <c r="AJ13" s="124"/>
      <c r="AK13" s="134"/>
      <c r="AL13" s="121" t="str">
        <f>IF(AND(AH13&gt;=0,AI13&gt;=0), "Yes", "No")</f>
        <v>Yes</v>
      </c>
      <c r="AM13" s="121"/>
      <c r="AN13" s="125"/>
      <c r="AO13" s="126"/>
      <c r="AP13" s="127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</row>
    <row r="14" spans="1:43" s="107" customFormat="1" ht="26.25" customHeight="1" x14ac:dyDescent="0.25">
      <c r="A14" s="108" t="s">
        <v>68</v>
      </c>
      <c r="B14" s="120" t="str">
        <f t="shared" si="1"/>
        <v>CBECC 20252.0</v>
      </c>
      <c r="C14" s="128" t="s">
        <v>103</v>
      </c>
      <c r="D14" s="129">
        <f>INDEX(Output!$C$5:$BW$192,MATCH($C14,Output!$C$5:$C$192,0),63)</f>
        <v>17.603100000000001</v>
      </c>
      <c r="E14" s="122" t="s">
        <v>104</v>
      </c>
      <c r="F14" s="129">
        <f>(INDEX(Output!$C$5:$BW$192,MATCH($C14,Output!$C$5:$C$192,0),21))/$AP14</f>
        <v>3.0715278515972075</v>
      </c>
      <c r="G14" s="122" t="s">
        <v>105</v>
      </c>
      <c r="H14" s="129">
        <f>(INDEX(Output!$C$5:$BW$192,MATCH($C14,Output!$C$5:$C$192,0),36))/$AP14</f>
        <v>4.7879917126129941E-2</v>
      </c>
      <c r="I14" s="122" t="s">
        <v>80</v>
      </c>
      <c r="J14" s="129">
        <f t="shared" si="0"/>
        <v>15.2673351514616</v>
      </c>
      <c r="K14" s="122" t="s">
        <v>106</v>
      </c>
      <c r="L14" s="129">
        <f>(((INDEX(Output!$C$5:$BW$192,MATCH($C14,Output!$C$5:$C$192,0),14))*3.4121416)+((INDEX(Output!$C$5:$BW$192,MATCH($C14,Output!$C$5:$C$192,0),29))*99.976))/$AP14</f>
        <v>3.6753031030215428</v>
      </c>
      <c r="M14" s="122" t="s">
        <v>107</v>
      </c>
      <c r="N14" s="129">
        <f>(((INDEX(Output!$C$5:$BW$192,MATCH($C14,Output!$C$5:$C$192,0),15))*3.4121416)+((INDEX(Output!$C$5:$BW$192,MATCH($C14,Output!$C$5:$C$192,0),30))*99.976))/$AP14</f>
        <v>3.0352921521670151</v>
      </c>
      <c r="O14" s="122" t="s">
        <v>108</v>
      </c>
      <c r="P14" s="129">
        <f>(((INDEX(Output!$C$5:$BW$192,MATCH($C14,Output!$C$5:$C$192,0),20))*3.4121416)+((INDEX(Output!$C$5:$BW$192,MATCH($C14,Output!$C$5:$C$192,0),35))*99.976))/$AP14</f>
        <v>3.9339384074578461</v>
      </c>
      <c r="Q14" s="122" t="s">
        <v>84</v>
      </c>
      <c r="R14" s="129">
        <f>(((INDEX(Output!$C$5:$BW$192,MATCH($C14,Output!$C$5:$C$192,0),37))+(INDEX(Output!$C$5:$BW$192,MATCH($C14,Output!$C$5:$C$192,0),38)))*99.976)/$AP14</f>
        <v>0</v>
      </c>
      <c r="S14" s="122" t="s">
        <v>39</v>
      </c>
      <c r="T14" s="129">
        <f>(((INDEX(Output!$C$5:$BW$192,MATCH($C14,Output!$C$5:$C$192,0),22))+(INDEX(Output!$C$5:$BW$192,MATCH($C14,Output!$C$5:$C$192,0),23))+(INDEX(Output!$C$5:$BW$192,MATCH($C14,Output!$C$5:$C$192,0),24))+(INDEX(Output!$C$5:$BW$192,MATCH($C14,Output!$C$5:$C$192,0),25)))*3.4121416)/$AP14</f>
        <v>14.615046377132268</v>
      </c>
      <c r="U14" s="122" t="s">
        <v>85</v>
      </c>
      <c r="V14" s="129">
        <f>(((INDEX(Output!$C$5:$BW$192,MATCH($C14,Output!$C$5:$C$192,0),16))*3.4121416)+((INDEX(Output!$C$5:$BW$192,MATCH($C14,Output!$C$5:$C$192,0),31))*99.976))/$AP14</f>
        <v>1.863175807612282</v>
      </c>
      <c r="W14" s="122" t="s">
        <v>109</v>
      </c>
      <c r="X14" s="129">
        <f>(((INDEX(Output!$C$5:$BW$192,MATCH($C14,Output!$C$5:C$192,0),18))*3.4121416)+((INDEX(Output!$C$5:$BW$192,MATCH($C14,Output!$C$5:C$192,0),33))*99.976))/$AP14</f>
        <v>1.6048026907436785</v>
      </c>
      <c r="Y14" s="122" t="s">
        <v>110</v>
      </c>
      <c r="Z14" s="129">
        <f>(((INDEX(Output!$C$5:$BW$192,MATCH($C14,Output!$C$5:C$192,0),17))*3.4121416)+((INDEX(Output!$C$5:$BW$192,MATCH($C14,Output!$C$5:C$192,0),32))*99.976))/$AP14</f>
        <v>4.2422081815042055E-2</v>
      </c>
      <c r="AA14" s="122" t="s">
        <v>111</v>
      </c>
      <c r="AB14" s="129">
        <f>(((INDEX(Output!$C$5:$BW$192,MATCH($C14,Output!$C$5:C$192,0),19))*3.4121416)+((INDEX(Output!$C$5:$BW$192,MATCH($C14,Output!$C$5:C$192,0),34))*99.976))/$AP14</f>
        <v>1.1124009086441939</v>
      </c>
      <c r="AC14" s="122" t="s">
        <v>89</v>
      </c>
      <c r="AD14" s="130">
        <f>INDEX(Output!$C$5:$CZ$192,MATCH($C14,Output!$C$5:$C$192,0),76)+INDEX(Output!$C$5:$CZ$192,MATCH($C14,Output!$C$5:$C$192,0),79)</f>
        <v>5</v>
      </c>
      <c r="AE14" s="122">
        <v>0</v>
      </c>
      <c r="AF14" s="130">
        <f>INDEX(Output!$C$5:$CA$192,MATCH($C14,Output!$C$5:$C$192,0),74)+INDEX(Output!$C$5:$CA$192,MATCH($C14,Output!$C$5:$C$192,0),77)</f>
        <v>1211.5</v>
      </c>
      <c r="AG14" s="122">
        <v>0</v>
      </c>
      <c r="AH14" s="131">
        <f>IF($D$13=0,"",(D14-D$13)/D$13)</f>
        <v>8.0362348637817077E-2</v>
      </c>
      <c r="AI14" s="132">
        <f>IF($E$13=0,"",(E14-E$13)/E$13)</f>
        <v>1.670329670329666E-2</v>
      </c>
      <c r="AJ14" s="131">
        <f>IF($J$13=0,"",(J14-J$13)/J$13)</f>
        <v>8.2852343412266355E-2</v>
      </c>
      <c r="AK14" s="132">
        <f>IF($K$13=0,"",(K14-K$13)/K$13)</f>
        <v>2.0347097546379405E-2</v>
      </c>
      <c r="AL14" s="129" t="str">
        <f>IF(AND(AH14&gt;=0,AI14&gt;=0), "Yes", "No")</f>
        <v>Yes</v>
      </c>
      <c r="AM14" s="129" t="str">
        <f>IF(AND(AH14&lt;0,AI14&lt;0), "No", "Yes")</f>
        <v>Yes</v>
      </c>
      <c r="AN14" s="133" t="str">
        <f>IF((AL14=AM14),(IF(AND(AI14&gt;(-0.5%*D$13),AI14&lt;(0.5%*D$13),AE14&lt;=AD14,AG14&lt;=AF14,(COUNTBLANK(D14:AK14)=0)),"Pass","Fail")),IF(COUNTA(D14:AK14)=0,"","Fail"))</f>
        <v>Pass</v>
      </c>
      <c r="AO14" s="126"/>
      <c r="AP14" s="127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</row>
    <row r="15" spans="1:43" s="107" customFormat="1" ht="26.25" customHeight="1" x14ac:dyDescent="0.25">
      <c r="A15" s="108"/>
      <c r="B15" s="120" t="str">
        <f t="shared" si="1"/>
        <v>CBECC 20252.0</v>
      </c>
      <c r="C15" s="128" t="s">
        <v>112</v>
      </c>
      <c r="D15" s="129">
        <f>INDEX(Output!$C$5:$BW$192,MATCH($C15,Output!$C$5:$C$192,0),63)</f>
        <v>17.988900000000001</v>
      </c>
      <c r="E15" s="122" t="s">
        <v>113</v>
      </c>
      <c r="F15" s="129">
        <f>(INDEX(Output!$C$5:$BW$192,MATCH($C15,Output!$C$5:$C$192,0),21))/$AP15</f>
        <v>3.1350671595241772</v>
      </c>
      <c r="G15" s="122" t="s">
        <v>114</v>
      </c>
      <c r="H15" s="129">
        <f>(INDEX(Output!$C$5:$BW$192,MATCH($C15,Output!$C$5:$C$192,0),36))/$AP15</f>
        <v>4.867556243719777E-2</v>
      </c>
      <c r="I15" s="122" t="s">
        <v>48</v>
      </c>
      <c r="J15" s="129">
        <f t="shared" si="0"/>
        <v>15.563685073328257</v>
      </c>
      <c r="K15" s="122" t="s">
        <v>115</v>
      </c>
      <c r="L15" s="129">
        <f>(((INDEX(Output!$C$5:$BW$192,MATCH($C15,Output!$C$5:$C$192,0),14))*3.4121416)+((INDEX(Output!$C$5:$BW$192,MATCH($C15,Output!$C$5:$C$192,0),29))*99.976))/$AP15</f>
        <v>3.754888169954663</v>
      </c>
      <c r="M15" s="122" t="s">
        <v>116</v>
      </c>
      <c r="N15" s="129">
        <f>(((INDEX(Output!$C$5:$BW$192,MATCH($C15,Output!$C$5:$C$192,0),15))*3.4121416)+((INDEX(Output!$C$5:$BW$192,MATCH($C15,Output!$C$5:$C$192,0),30))*99.976))/$AP15</f>
        <v>3.0849698142782933</v>
      </c>
      <c r="O15" s="122" t="s">
        <v>117</v>
      </c>
      <c r="P15" s="129">
        <f>(((INDEX(Output!$C$5:$BW$192,MATCH($C15,Output!$C$5:$C$192,0),20))*3.4121416)+((INDEX(Output!$C$5:$BW$192,MATCH($C15,Output!$C$5:$C$192,0),35))*99.976))/$AP15</f>
        <v>3.9339384074578461</v>
      </c>
      <c r="Q15" s="122" t="s">
        <v>84</v>
      </c>
      <c r="R15" s="129">
        <f>(((INDEX(Output!$C$5:$BW$192,MATCH($C15,Output!$C$5:$C$192,0),37))+(INDEX(Output!$C$5:$BW$192,MATCH($C15,Output!$C$5:$C$192,0),38)))*99.976)/$AP15</f>
        <v>0</v>
      </c>
      <c r="S15" s="122" t="s">
        <v>39</v>
      </c>
      <c r="T15" s="129">
        <f>(((INDEX(Output!$C$5:$BW$192,MATCH($C15,Output!$C$5:$C$192,0),22))+(INDEX(Output!$C$5:$BW$192,MATCH($C15,Output!$C$5:$C$192,0),23))+(INDEX(Output!$C$5:$BW$192,MATCH($C15,Output!$C$5:$C$192,0),24))+(INDEX(Output!$C$5:$BW$192,MATCH($C15,Output!$C$5:$C$192,0),25)))*3.4121416)/$AP15</f>
        <v>14.615046377132268</v>
      </c>
      <c r="U15" s="122" t="s">
        <v>85</v>
      </c>
      <c r="V15" s="129">
        <f>(((INDEX(Output!$C$5:$BW$192,MATCH($C15,Output!$C$5:$C$192,0),16))*3.4121416)+((INDEX(Output!$C$5:$BW$192,MATCH($C15,Output!$C$5:$C$192,0),31))*99.976))/$AP15</f>
        <v>1.8632373999747287</v>
      </c>
      <c r="W15" s="122" t="s">
        <v>118</v>
      </c>
      <c r="X15" s="129">
        <f>(((INDEX(Output!$C$5:$BW$192,MATCH($C15,Output!$C$5:C$192,0),18))*3.4121416)+((INDEX(Output!$C$5:$BW$192,MATCH($C15,Output!$C$5:C$192,0),33))*99.976))/$AP15</f>
        <v>1.7719096136577421</v>
      </c>
      <c r="Y15" s="122" t="s">
        <v>87</v>
      </c>
      <c r="Z15" s="129">
        <f>(((INDEX(Output!$C$5:$BW$192,MATCH($C15,Output!$C$5:C$192,0),17))*3.4121416)+((INDEX(Output!$C$5:$BW$192,MATCH($C15,Output!$C$5:C$192,0),32))*99.976))/$AP15</f>
        <v>4.2342764539402195E-2</v>
      </c>
      <c r="AA15" s="122" t="s">
        <v>95</v>
      </c>
      <c r="AB15" s="129">
        <f>(((INDEX(Output!$C$5:$BW$192,MATCH($C15,Output!$C$5:C$192,0),19))*3.4121416)+((INDEX(Output!$C$5:$BW$192,MATCH($C15,Output!$C$5:C$192,0),34))*99.976))/$AP15</f>
        <v>1.1123989034655799</v>
      </c>
      <c r="AC15" s="122" t="s">
        <v>89</v>
      </c>
      <c r="AD15" s="130">
        <f>INDEX(Output!$C$5:$CZ$192,MATCH($C15,Output!$C$5:$C$192,0),76)+INDEX(Output!$C$5:$CZ$192,MATCH($C15,Output!$C$5:$C$192,0),79)</f>
        <v>3</v>
      </c>
      <c r="AE15" s="122">
        <v>0</v>
      </c>
      <c r="AF15" s="130">
        <f>INDEX(Output!$C$5:$CA$192,MATCH($C15,Output!$C$5:$C$192,0),74)+INDEX(Output!$C$5:$CA$192,MATCH($C15,Output!$C$5:$C$192,0),77)</f>
        <v>633.75</v>
      </c>
      <c r="AG15" s="122">
        <v>0</v>
      </c>
      <c r="AH15" s="131">
        <f>IF($D$13=0,"",(D15-D$13)/D$13)</f>
        <v>0.10404021186102602</v>
      </c>
      <c r="AI15" s="132">
        <f>IF($E$13=0,"",(E15-E$13)/E$13)</f>
        <v>2.0219780219780256E-2</v>
      </c>
      <c r="AJ15" s="131">
        <f>IF($J$13=0,"",(J15-J$13)/J$13)</f>
        <v>0.10387128379575759</v>
      </c>
      <c r="AK15" s="132">
        <f>IF($K$13=0,"",(K15-K$13)/K$13)</f>
        <v>0.13464991023339318</v>
      </c>
      <c r="AL15" s="129" t="str">
        <f>IF(AND(AH15&gt;=0,AI15&gt;=0), "Yes", "No")</f>
        <v>Yes</v>
      </c>
      <c r="AM15" s="129" t="str">
        <f>IF(AND(AH15&lt;0,AI15&lt;0), "No", "Yes")</f>
        <v>Yes</v>
      </c>
      <c r="AN15" s="133" t="str">
        <f>IF((AL15=AM15),(IF(AND(AI15&gt;(-0.5%*D$13),AI15&lt;(0.5%*D$13),AE15&lt;=AD15,AG15&lt;=AF15,(COUNTBLANK(D15:AK15)=0)),"Pass","Fail")),IF(COUNTA(D15:AK15)=0,"","Fail"))</f>
        <v>Pass</v>
      </c>
      <c r="AO15" s="126"/>
      <c r="AP15" s="127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</row>
    <row r="16" spans="1:43" s="107" customFormat="1" ht="26.25" customHeight="1" x14ac:dyDescent="0.25">
      <c r="A16" s="108"/>
      <c r="B16" s="120" t="str">
        <f t="shared" si="1"/>
        <v>CBECC 20252.0</v>
      </c>
      <c r="C16" s="62" t="s">
        <v>96</v>
      </c>
      <c r="D16" s="121">
        <f>INDEX(Output!$C$5:$BW$192,MATCH($C16,Output!$C$5:$C$192,0),63)</f>
        <v>17.129200000000001</v>
      </c>
      <c r="E16" s="122" t="s">
        <v>97</v>
      </c>
      <c r="F16" s="121">
        <f>(INDEX(Output!$C$5:$BW$192,MATCH($C16,Output!$C$5:$C$192,0),21))/$AP16</f>
        <v>2.8501431038390339</v>
      </c>
      <c r="G16" s="122" t="s">
        <v>98</v>
      </c>
      <c r="H16" s="121">
        <f>(INDEX(Output!$C$5:$BW$192,MATCH($C16,Output!$C$5:$C$192,0),36))/$AP16</f>
        <v>4.3686884387742209E-2</v>
      </c>
      <c r="I16" s="122" t="s">
        <v>80</v>
      </c>
      <c r="J16" s="121">
        <f t="shared" si="0"/>
        <v>14.092728573898718</v>
      </c>
      <c r="K16" s="122" t="s">
        <v>99</v>
      </c>
      <c r="L16" s="121">
        <f>(((INDEX(Output!$C$5:$BW$192,MATCH($C16,Output!$C$5:$C$192,0),14))*3.4121416)+((INDEX(Output!$C$5:$BW$192,MATCH($C16,Output!$C$5:$C$192,0),29))*99.976))/$AP16</f>
        <v>3.2559665943905109</v>
      </c>
      <c r="M16" s="122" t="s">
        <v>82</v>
      </c>
      <c r="N16" s="121">
        <f>(((INDEX(Output!$C$5:$BW$192,MATCH($C16,Output!$C$5:$C$192,0),15))*3.4121416)+((INDEX(Output!$C$5:$BW$192,MATCH($C16,Output!$C$5:$C$192,0),30))*99.976))/$AP16</f>
        <v>2.6774747443300995</v>
      </c>
      <c r="O16" s="122" t="s">
        <v>100</v>
      </c>
      <c r="P16" s="121">
        <f>(((INDEX(Output!$C$5:$BW$192,MATCH($C16,Output!$C$5:$C$192,0),20))*3.4121416)+((INDEX(Output!$C$5:$BW$192,MATCH($C16,Output!$C$5:$C$192,0),35))*99.976))/$AP16</f>
        <v>3.9339384074578461</v>
      </c>
      <c r="Q16" s="122" t="s">
        <v>84</v>
      </c>
      <c r="R16" s="121">
        <f>(((INDEX(Output!$C$5:$BW$192,MATCH($C16,Output!$C$5:$C$192,0),37))+(INDEX(Output!$C$5:$BW$192,MATCH($C16,Output!$C$5:$C$192,0),38)))*99.976)/$AP16</f>
        <v>0</v>
      </c>
      <c r="S16" s="122" t="s">
        <v>39</v>
      </c>
      <c r="T16" s="121">
        <f>(((INDEX(Output!$C$5:$BW$192,MATCH($C16,Output!$C$5:$C$192,0),22))+(INDEX(Output!$C$5:$BW$192,MATCH($C16,Output!$C$5:$C$192,0),23))+(INDEX(Output!$C$5:$BW$192,MATCH($C16,Output!$C$5:$C$192,0),24))+(INDEX(Output!$C$5:$BW$192,MATCH($C16,Output!$C$5:$C$192,0),25)))*3.4121416)/$AP16</f>
        <v>14.615046377132268</v>
      </c>
      <c r="U16" s="122" t="s">
        <v>85</v>
      </c>
      <c r="V16" s="121">
        <f>(((INDEX(Output!$C$5:$BW$192,MATCH($C16,Output!$C$5:$C$192,0),16))*3.4121416)+((INDEX(Output!$C$5:$BW$192,MATCH($C16,Output!$C$5:$C$192,0),31))*99.976))/$AP16</f>
        <v>1.4740968540356887</v>
      </c>
      <c r="W16" s="122" t="s">
        <v>86</v>
      </c>
      <c r="X16" s="121">
        <f>(((INDEX(Output!$C$5:$BW$192,MATCH($C16,Output!$C$5:C$192,0),18))*3.4121416)+((INDEX(Output!$C$5:$BW$192,MATCH($C16,Output!$C$5:C$192,0),33))*99.976))/$AP16</f>
        <v>1.6056170786471422</v>
      </c>
      <c r="Y16" s="122" t="s">
        <v>101</v>
      </c>
      <c r="Z16" s="121">
        <f>(((INDEX(Output!$C$5:$BW$192,MATCH($C16,Output!$C$5:C$192,0),17))*3.4121416)+((INDEX(Output!$C$5:$BW$192,MATCH($C16,Output!$C$5:C$192,0),32))*99.976))/$AP16</f>
        <v>3.3235991571847749E-2</v>
      </c>
      <c r="AA16" s="122" t="s">
        <v>102</v>
      </c>
      <c r="AB16" s="121">
        <f>(((INDEX(Output!$C$5:$BW$192,MATCH($C16,Output!$C$5:C$192,0),19))*3.4121416)+((INDEX(Output!$C$5:$BW$192,MATCH($C16,Output!$C$5:C$192,0),34))*99.976))/$AP16</f>
        <v>1.1123989034655799</v>
      </c>
      <c r="AC16" s="122" t="s">
        <v>89</v>
      </c>
      <c r="AD16" s="123">
        <f>INDEX(Output!$C$5:$CZ$192,MATCH($C16,Output!$C$5:$C$192,0),76)+INDEX(Output!$C$5:$CZ$192,MATCH($C16,Output!$C$5:$C$192,0),79)</f>
        <v>0</v>
      </c>
      <c r="AE16" s="122">
        <v>0</v>
      </c>
      <c r="AF16" s="123">
        <f>INDEX(Output!$C$5:$CA$192,MATCH($C16,Output!$C$5:$C$192,0),74)+INDEX(Output!$C$5:$CA$192,MATCH($C16,Output!$C$5:$C$192,0),77)</f>
        <v>20</v>
      </c>
      <c r="AG16" s="122">
        <v>0</v>
      </c>
      <c r="AH16" s="124"/>
      <c r="AI16" s="121"/>
      <c r="AJ16" s="124"/>
      <c r="AK16" s="134"/>
      <c r="AL16" s="121"/>
      <c r="AM16" s="121"/>
      <c r="AN16" s="125"/>
      <c r="AO16" s="126"/>
      <c r="AP16" s="127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</row>
    <row r="17" spans="1:43" s="107" customFormat="1" ht="26.25" customHeight="1" x14ac:dyDescent="0.25">
      <c r="A17" s="108"/>
      <c r="B17" s="120" t="str">
        <f t="shared" si="1"/>
        <v>CBECC 20252.0</v>
      </c>
      <c r="C17" s="128" t="s">
        <v>119</v>
      </c>
      <c r="D17" s="129">
        <f>INDEX(Output!$C$5:$BW$192,MATCH($C17,Output!$C$5:$C$192,0),63)</f>
        <v>17.130800000000001</v>
      </c>
      <c r="E17" s="122"/>
      <c r="F17" s="129">
        <f>(INDEX(Output!$C$5:$BW$192,MATCH($C17,Output!$C$5:$C$192,0),21))/$AP17</f>
        <v>2.8504840660343489</v>
      </c>
      <c r="G17" s="122"/>
      <c r="H17" s="129">
        <f>(INDEX(Output!$C$5:$BW$192,MATCH($C17,Output!$C$5:$C$192,0),36))/$AP17</f>
        <v>4.367846061585795E-2</v>
      </c>
      <c r="I17" s="122"/>
      <c r="J17" s="129">
        <f t="shared" si="0"/>
        <v>14.093027719094513</v>
      </c>
      <c r="K17" s="122"/>
      <c r="L17" s="129">
        <f>(((INDEX(Output!$C$5:$BW$192,MATCH($C17,Output!$C$5:$C$192,0),14))*3.4121416)+((INDEX(Output!$C$5:$BW$192,MATCH($C17,Output!$C$5:$C$192,0),29))*99.976))/$AP17</f>
        <v>3.2551442795380678</v>
      </c>
      <c r="M17" s="122"/>
      <c r="N17" s="129">
        <f>(((INDEX(Output!$C$5:$BW$192,MATCH($C17,Output!$C$5:$C$192,0),15))*3.4121416)+((INDEX(Output!$C$5:$BW$192,MATCH($C17,Output!$C$5:$C$192,0),30))*99.976))/$AP17</f>
        <v>2.6776800522049222</v>
      </c>
      <c r="O17" s="122"/>
      <c r="P17" s="129">
        <f>(((INDEX(Output!$C$5:$BW$192,MATCH($C17,Output!$C$5:$C$192,0),20))*3.4121416)+((INDEX(Output!$C$5:$BW$192,MATCH($C17,Output!$C$5:$C$192,0),35))*99.976))/$AP17</f>
        <v>3.9339384074578461</v>
      </c>
      <c r="Q17" s="122"/>
      <c r="R17" s="129">
        <f>(((INDEX(Output!$C$5:$BW$192,MATCH($C17,Output!$C$5:$C$192,0),37))+(INDEX(Output!$C$5:$BW$192,MATCH($C17,Output!$C$5:$C$192,0),38)))*99.976)/$AP17</f>
        <v>0</v>
      </c>
      <c r="S17" s="122"/>
      <c r="T17" s="129">
        <f>(((INDEX(Output!$C$5:$BW$192,MATCH($C17,Output!$C$5:$C$192,0),22))+(INDEX(Output!$C$5:$BW$192,MATCH($C17,Output!$C$5:$C$192,0),23))+(INDEX(Output!$C$5:$BW$192,MATCH($C17,Output!$C$5:$C$192,0),24))+(INDEX(Output!$C$5:$BW$192,MATCH($C17,Output!$C$5:$C$192,0),25)))*3.4121416)/$AP17</f>
        <v>14.615046377132268</v>
      </c>
      <c r="U17" s="122"/>
      <c r="V17" s="129">
        <f>(((INDEX(Output!$C$5:$BW$192,MATCH($C17,Output!$C$5:$C$192,0),16))*3.4121416)+((INDEX(Output!$C$5:$BW$192,MATCH($C17,Output!$C$5:$C$192,0),31))*99.976))/$AP17</f>
        <v>1.4751439241972848</v>
      </c>
      <c r="W17" s="122"/>
      <c r="X17" s="129">
        <f>(((INDEX(Output!$C$5:$BW$192,MATCH($C17,Output!$C$5:C$192,0),18))*3.4121416)+((INDEX(Output!$C$5:$BW$192,MATCH($C17,Output!$C$5:C$192,0),33))*99.976))/$AP17</f>
        <v>1.6054802067305938</v>
      </c>
      <c r="Y17" s="122"/>
      <c r="Z17" s="129">
        <f>(((INDEX(Output!$C$5:$BW$192,MATCH($C17,Output!$C$5:C$192,0),17))*3.4121416)+((INDEX(Output!$C$5:$BW$192,MATCH($C17,Output!$C$5:C$192,0),32))*99.976))/$AP17</f>
        <v>3.3241945500217612E-2</v>
      </c>
      <c r="AA17" s="122"/>
      <c r="AB17" s="129">
        <f>(((INDEX(Output!$C$5:$BW$192,MATCH($C17,Output!$C$5:C$192,0),19))*3.4121416)+((INDEX(Output!$C$5:$BW$192,MATCH($C17,Output!$C$5:C$192,0),34))*99.976))/$AP17</f>
        <v>1.1123989034655799</v>
      </c>
      <c r="AC17" s="122"/>
      <c r="AD17" s="130">
        <f>INDEX(Output!$C$5:$CZ$192,MATCH($C17,Output!$C$5:$C$192,0),76)+INDEX(Output!$C$5:$CZ$192,MATCH($C17,Output!$C$5:$C$192,0),79)</f>
        <v>0</v>
      </c>
      <c r="AE17" s="122"/>
      <c r="AF17" s="130">
        <f>INDEX(Output!$C$5:$CA$192,MATCH($C17,Output!$C$5:$C$192,0),74)+INDEX(Output!$C$5:$CA$192,MATCH($C17,Output!$C$5:$C$192,0),77)</f>
        <v>20</v>
      </c>
      <c r="AG17" s="122"/>
      <c r="AH17" s="131">
        <f>IF($D$16=0,"",(D17-D$16)/D$16)</f>
        <v>9.3407748172700628E-5</v>
      </c>
      <c r="AI17" s="132">
        <f>IF($E$16=0,"",(E17-E$16)/E$16)</f>
        <v>-1</v>
      </c>
      <c r="AJ17" s="131">
        <f>IF($J$16=0,"",(J17-J$16)/J$16)</f>
        <v>2.1226918139120467E-5</v>
      </c>
      <c r="AK17" s="132">
        <f>IF($K$16=0,"",(K17-K$16)/K$16)</f>
        <v>-1</v>
      </c>
      <c r="AL17" s="129" t="str">
        <f>IF(AND(AH17&gt;=0,AI17&gt;=0), "Yes", "No")</f>
        <v>No</v>
      </c>
      <c r="AM17" s="129" t="str">
        <f>IF(AND(AH17&lt;0,AI17&lt;0), "No", "Yes")</f>
        <v>Yes</v>
      </c>
      <c r="AN17" s="133" t="str">
        <f>IF((AL17=AM17),(IF(AND(AI17&gt;(-0.5%*D$16),AI17&lt;(0.5%*D$16),AE17&lt;=AD17,AG17&lt;=AF17,(COUNTBLANK(D17:AK17)=0)),"Pass","Fail")),IF(COUNTA(D17:AK17)=0,"","Fail"))</f>
        <v>Fail</v>
      </c>
      <c r="AO17" s="126" t="s">
        <v>965</v>
      </c>
      <c r="AP17" s="127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</row>
    <row r="18" spans="1:43" s="137" customFormat="1" ht="25.5" customHeight="1" x14ac:dyDescent="0.25">
      <c r="A18" s="108"/>
      <c r="B18" s="120" t="str">
        <f t="shared" si="1"/>
        <v>CBECC 20252.0</v>
      </c>
      <c r="C18" s="128" t="s">
        <v>120</v>
      </c>
      <c r="D18" s="129">
        <f>INDEX(Output!$C$5:$BW$192,MATCH($C18,Output!$C$5:$C$192,0),63)</f>
        <v>17.216999999999999</v>
      </c>
      <c r="E18" s="122"/>
      <c r="F18" s="129">
        <f>(INDEX(Output!$C$5:$BW$192,MATCH($C18,Output!$C$5:$C$192,0),21))/$AP18</f>
        <v>2.8729675143254263</v>
      </c>
      <c r="G18" s="122"/>
      <c r="H18" s="129">
        <f>(INDEX(Output!$C$5:$BW$192,MATCH($C18,Output!$C$5:$C$192,0),36))/$AP18</f>
        <v>4.3367382754132162E-2</v>
      </c>
      <c r="I18" s="122"/>
      <c r="J18" s="129">
        <f t="shared" si="0"/>
        <v>14.1386565427793</v>
      </c>
      <c r="K18" s="122"/>
      <c r="L18" s="129">
        <f>(((INDEX(Output!$C$5:$BW$192,MATCH($C18,Output!$C$5:$C$192,0),14))*3.4121416)+((INDEX(Output!$C$5:$BW$192,MATCH($C18,Output!$C$5:$C$192,0),29))*99.976))/$AP18</f>
        <v>3.2240168380135397</v>
      </c>
      <c r="M18" s="122"/>
      <c r="N18" s="129">
        <f>(((INDEX(Output!$C$5:$BW$192,MATCH($C18,Output!$C$5:$C$192,0),15))*3.4121416)+((INDEX(Output!$C$5:$BW$192,MATCH($C18,Output!$C$5:$C$192,0),30))*99.976))/$AP18</f>
        <v>2.7012699270220559</v>
      </c>
      <c r="O18" s="122"/>
      <c r="P18" s="129">
        <f>(((INDEX(Output!$C$5:$BW$192,MATCH($C18,Output!$C$5:$C$192,0),20))*3.4121416)+((INDEX(Output!$C$5:$BW$192,MATCH($C18,Output!$C$5:$C$192,0),35))*99.976))/$AP18</f>
        <v>3.9339384074578461</v>
      </c>
      <c r="Q18" s="122"/>
      <c r="R18" s="129">
        <f>(((INDEX(Output!$C$5:$BW$192,MATCH($C18,Output!$C$5:$C$192,0),37))+(INDEX(Output!$C$5:$BW$192,MATCH($C18,Output!$C$5:$C$192,0),38)))*99.976)/$AP18</f>
        <v>0</v>
      </c>
      <c r="S18" s="122"/>
      <c r="T18" s="129">
        <f>(((INDEX(Output!$C$5:$BW$192,MATCH($C18,Output!$C$5:$C$192,0),22))+(INDEX(Output!$C$5:$BW$192,MATCH($C18,Output!$C$5:$C$192,0),23))+(INDEX(Output!$C$5:$BW$192,MATCH($C18,Output!$C$5:$C$192,0),24))+(INDEX(Output!$C$5:$BW$192,MATCH($C18,Output!$C$5:$C$192,0),25)))*3.4121416)/$AP18</f>
        <v>14.615046377132268</v>
      </c>
      <c r="U18" s="122"/>
      <c r="V18" s="129">
        <f>(((INDEX(Output!$C$5:$BW$192,MATCH($C18,Output!$C$5:$C$192,0),16))*3.4121416)+((INDEX(Output!$C$5:$BW$192,MATCH($C18,Output!$C$5:$C$192,0),31))*99.976))/$AP18</f>
        <v>1.5292904543838712</v>
      </c>
      <c r="W18" s="122"/>
      <c r="X18" s="129">
        <f>(((INDEX(Output!$C$5:$BW$192,MATCH($C18,Output!$C$5:C$192,0),18))*3.4121416)+((INDEX(Output!$C$5:$BW$192,MATCH($C18,Output!$C$5:C$192,0),33))*99.976))/$AP18</f>
        <v>1.6040567387984892</v>
      </c>
      <c r="Y18" s="122"/>
      <c r="Z18" s="129">
        <f>(((INDEX(Output!$C$5:$BW$192,MATCH($C18,Output!$C$5:C$192,0),17))*3.4121416)+((INDEX(Output!$C$5:$BW$192,MATCH($C18,Output!$C$5:C$192,0),32))*99.976))/$AP18</f>
        <v>3.3685273637918206E-2</v>
      </c>
      <c r="AA18" s="122"/>
      <c r="AB18" s="129">
        <f>(((INDEX(Output!$C$5:$BW$192,MATCH($C18,Output!$C$5:C$192,0),19))*3.4121416)+((INDEX(Output!$C$5:$BW$192,MATCH($C18,Output!$C$5:C$192,0),34))*99.976))/$AP18</f>
        <v>1.1123989034655799</v>
      </c>
      <c r="AC18" s="122"/>
      <c r="AD18" s="130">
        <f>INDEX(Output!$C$5:$CZ$192,MATCH($C18,Output!$C$5:$C$192,0),76)+INDEX(Output!$C$5:$CZ$192,MATCH($C18,Output!$C$5:$C$192,0),79)</f>
        <v>0</v>
      </c>
      <c r="AE18" s="122"/>
      <c r="AF18" s="130">
        <f>INDEX(Output!$C$5:$CA$192,MATCH($C18,Output!$C$5:$C$192,0),74)+INDEX(Output!$C$5:$CA$192,MATCH($C18,Output!$C$5:$C$192,0),77)</f>
        <v>20</v>
      </c>
      <c r="AG18" s="122"/>
      <c r="AH18" s="131">
        <f>IF($D$16=0,"",(D18-D$16)/D$16)</f>
        <v>5.1257501809773877E-3</v>
      </c>
      <c r="AI18" s="132">
        <f>IF($E$16=0,"",(E18-E$16)/E$16)</f>
        <v>-1</v>
      </c>
      <c r="AJ18" s="131">
        <f>IF($J$16=0,"",(J18-J$16)/J$16)</f>
        <v>3.2589834282088894E-3</v>
      </c>
      <c r="AK18" s="132">
        <f>IF($K$16=0,"",(K18-K$16)/K$16)</f>
        <v>-1</v>
      </c>
      <c r="AL18" s="129" t="str">
        <f>IF(AND(AH18&gt;=0,AI18&gt;=0), "Yes", "No")</f>
        <v>No</v>
      </c>
      <c r="AM18" s="129" t="str">
        <f>IF(AND(AH18&lt;0,AI18&lt;0), "No", "Yes")</f>
        <v>Yes</v>
      </c>
      <c r="AN18" s="133" t="str">
        <f>IF((AL18=AM18),(IF(AND(AI18&gt;(-0.5%*D$16),AI18&lt;(0.5%*D$16),AE18&lt;=AD18,AG18&lt;=AF18,(COUNTBLANK(D18:AK18)=0)),"Pass","Fail")),IF(COUNTA(D18:AK18)=0,"","Fail"))</f>
        <v>Fail</v>
      </c>
      <c r="AO18" s="135" t="s">
        <v>966</v>
      </c>
      <c r="AP18" s="127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AQ18" s="136"/>
    </row>
    <row r="19" spans="1:43" s="139" customFormat="1" ht="25.5" customHeight="1" x14ac:dyDescent="0.25">
      <c r="A19" s="108" t="s">
        <v>68</v>
      </c>
      <c r="B19" s="120" t="str">
        <f t="shared" si="1"/>
        <v>CBECC 20252.0</v>
      </c>
      <c r="C19" s="128" t="s">
        <v>121</v>
      </c>
      <c r="D19" s="129">
        <f>INDEX(Output!$C$5:$BW$192,MATCH($C19,Output!$C$5:$C$192,0),63)</f>
        <v>17.1219</v>
      </c>
      <c r="E19" s="122" t="s">
        <v>962</v>
      </c>
      <c r="F19" s="129">
        <f>(INDEX(Output!$C$5:$BW$192,MATCH($C19,Output!$C$5:$C$192,0),21))/$AP19</f>
        <v>2.8433238599327302</v>
      </c>
      <c r="G19" s="122" t="s">
        <v>124</v>
      </c>
      <c r="H19" s="129">
        <f>(INDEX(Output!$C$5:$BW$192,MATCH($C19,Output!$C$5:$C$192,0),36))/$AP19</f>
        <v>4.38537552974494E-2</v>
      </c>
      <c r="I19" s="122" t="s">
        <v>80</v>
      </c>
      <c r="J19" s="129">
        <f t="shared" si="0"/>
        <v>14.086130185003201</v>
      </c>
      <c r="K19" s="122" t="s">
        <v>963</v>
      </c>
      <c r="L19" s="129">
        <f>(((INDEX(Output!$C$5:$BW$192,MATCH($C19,Output!$C$5:$C$192,0),14))*3.4121416)+((INDEX(Output!$C$5:$BW$192,MATCH($C19,Output!$C$5:$C$192,0),29))*99.976))/$AP19</f>
        <v>3.2726735235976263</v>
      </c>
      <c r="M19" s="122" t="s">
        <v>82</v>
      </c>
      <c r="N19" s="129">
        <f>(((INDEX(Output!$C$5:$BW$192,MATCH($C19,Output!$C$5:$C$192,0),15))*3.4121416)+((INDEX(Output!$C$5:$BW$192,MATCH($C19,Output!$C$5:$C$192,0),30))*99.976))/$AP19</f>
        <v>2.6842225298159406</v>
      </c>
      <c r="O19" s="122" t="s">
        <v>126</v>
      </c>
      <c r="P19" s="129">
        <f>(((INDEX(Output!$C$5:$BW$192,MATCH($C19,Output!$C$5:$C$192,0),20))*3.4121416)+((INDEX(Output!$C$5:$BW$192,MATCH($C19,Output!$C$5:$C$192,0),35))*99.976))/$AP19</f>
        <v>3.9339384074578461</v>
      </c>
      <c r="Q19" s="122" t="s">
        <v>84</v>
      </c>
      <c r="R19" s="129">
        <f>(((INDEX(Output!$C$5:$BW$192,MATCH($C19,Output!$C$5:$C$192,0),37))+(INDEX(Output!$C$5:$BW$192,MATCH($C19,Output!$C$5:$C$192,0),38)))*99.976)/$AP19</f>
        <v>0</v>
      </c>
      <c r="S19" s="122" t="s">
        <v>39</v>
      </c>
      <c r="T19" s="129">
        <f>(((INDEX(Output!$C$5:$BW$192,MATCH($C19,Output!$C$5:$C$192,0),22))+(INDEX(Output!$C$5:$BW$192,MATCH($C19,Output!$C$5:$C$192,0),23))+(INDEX(Output!$C$5:$BW$192,MATCH($C19,Output!$C$5:$C$192,0),24))+(INDEX(Output!$C$5:$BW$192,MATCH($C19,Output!$C$5:$C$192,0),25)))*3.4121416)/$AP19</f>
        <v>14.615046377132268</v>
      </c>
      <c r="U19" s="122" t="s">
        <v>85</v>
      </c>
      <c r="V19" s="129">
        <f>(((INDEX(Output!$C$5:$BW$192,MATCH($C19,Output!$C$5:$C$192,0),16))*3.4121416)+((INDEX(Output!$C$5:$BW$192,MATCH($C19,Output!$C$5:$C$192,0),31))*99.976))/$AP19</f>
        <v>1.4433827959622052</v>
      </c>
      <c r="W19" s="122" t="s">
        <v>86</v>
      </c>
      <c r="X19" s="129">
        <f>(((INDEX(Output!$C$5:$BW$192,MATCH($C19,Output!$C$5:C$192,0),18))*3.4121416)+((INDEX(Output!$C$5:$BW$192,MATCH($C19,Output!$C$5:C$192,0),33))*99.976))/$AP19</f>
        <v>1.6061714099091637</v>
      </c>
      <c r="Y19" s="122" t="s">
        <v>101</v>
      </c>
      <c r="Z19" s="129">
        <f>(((INDEX(Output!$C$5:$BW$192,MATCH($C19,Output!$C$5:C$192,0),17))*3.4121416)+((INDEX(Output!$C$5:$BW$192,MATCH($C19,Output!$C$5:C$192,0),32))*99.976))/$AP19</f>
        <v>3.3342614794839034E-2</v>
      </c>
      <c r="AA19" s="122" t="s">
        <v>102</v>
      </c>
      <c r="AB19" s="129">
        <f>(((INDEX(Output!$C$5:$BW$192,MATCH($C19,Output!$C$5:C$192,0),19))*3.4121416)+((INDEX(Output!$C$5:$BW$192,MATCH($C19,Output!$C$5:C$192,0),34))*99.976))/$AP19</f>
        <v>1.1123989034655799</v>
      </c>
      <c r="AC19" s="122" t="s">
        <v>89</v>
      </c>
      <c r="AD19" s="130">
        <f>INDEX(Output!$C$5:$CZ$192,MATCH($C19,Output!$C$5:$C$192,0),76)+INDEX(Output!$C$5:$CZ$192,MATCH($C19,Output!$C$5:$C$192,0),79)</f>
        <v>0</v>
      </c>
      <c r="AE19" s="122">
        <v>0</v>
      </c>
      <c r="AF19" s="130">
        <f>INDEX(Output!$C$5:$CA$192,MATCH($C19,Output!$C$5:$C$192,0),74)+INDEX(Output!$C$5:$CA$192,MATCH($C19,Output!$C$5:$C$192,0),77)</f>
        <v>20</v>
      </c>
      <c r="AG19" s="122">
        <v>0</v>
      </c>
      <c r="AH19" s="131">
        <f>IF($D$16=0,"",(D19-D$16)/D$16)</f>
        <v>-4.261728510380374E-4</v>
      </c>
      <c r="AI19" s="132">
        <f>IF($E$16=0,"",(E19-E$16)/E$16)</f>
        <v>-6.9613644274276278E-4</v>
      </c>
      <c r="AJ19" s="131">
        <f>IF($J$16=0,"",(J19-J$16)/J$16)</f>
        <v>-4.6821230260106944E-4</v>
      </c>
      <c r="AK19" s="132">
        <f>IF($K$16=0,"",(K19-K$16)/K$16)</f>
        <v>-4.8543689320395937E-4</v>
      </c>
      <c r="AL19" s="129" t="str">
        <f>IF(AND(AH19&gt;=0,AI19&gt;=0), "Yes", "No")</f>
        <v>No</v>
      </c>
      <c r="AM19" s="129" t="str">
        <f>IF(AND(AH19&lt;0,AI19&lt;0), "No", "Yes")</f>
        <v>No</v>
      </c>
      <c r="AN19" s="133" t="str">
        <f>IF((AL19=AM19),(IF(AND(AI19&gt;(-0.5%*D$16),AI19&lt;(0.5%*D$16),AE19&lt;=AD19,AG19&lt;=AF19,(COUNTBLANK(D19:AK19)=0)),"Pass","Fail")),IF(COUNTA(D19:AK19)=0,"","Fail"))</f>
        <v>Pass</v>
      </c>
      <c r="AO19" s="135"/>
      <c r="AP19" s="127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AQ19" s="138"/>
    </row>
    <row r="20" spans="1:43" s="139" customFormat="1" ht="25.5" customHeight="1" x14ac:dyDescent="0.25">
      <c r="A20" s="108" t="s">
        <v>68</v>
      </c>
      <c r="B20" s="120" t="str">
        <f t="shared" si="1"/>
        <v>CBECC 20252.0</v>
      </c>
      <c r="C20" s="128" t="s">
        <v>122</v>
      </c>
      <c r="D20" s="129">
        <f>INDEX(Output!$C$5:$BW$192,MATCH($C20,Output!$C$5:$C$192,0),63)</f>
        <v>17.154499999999999</v>
      </c>
      <c r="E20" s="122" t="s">
        <v>123</v>
      </c>
      <c r="F20" s="129">
        <f>(INDEX(Output!$C$5:$BW$192,MATCH($C20,Output!$C$5:$C$192,0),21))/$AP20</f>
        <v>2.8543148765817135</v>
      </c>
      <c r="G20" s="122" t="s">
        <v>124</v>
      </c>
      <c r="H20" s="129">
        <f>(INDEX(Output!$C$5:$BW$192,MATCH($C20,Output!$C$5:$C$192,0),36))/$AP20</f>
        <v>4.363092647451107E-2</v>
      </c>
      <c r="I20" s="122" t="s">
        <v>80</v>
      </c>
      <c r="J20" s="129">
        <f t="shared" si="0"/>
        <v>14.101375675856774</v>
      </c>
      <c r="K20" s="122" t="s">
        <v>125</v>
      </c>
      <c r="L20" s="129">
        <f>(((INDEX(Output!$C$5:$BW$192,MATCH($C20,Output!$C$5:$C$192,0),14))*3.4121416)+((INDEX(Output!$C$5:$BW$192,MATCH($C20,Output!$C$5:$C$192,0),29))*99.976))/$AP20</f>
        <v>3.250370873148491</v>
      </c>
      <c r="M20" s="122" t="s">
        <v>82</v>
      </c>
      <c r="N20" s="129">
        <f>(((INDEX(Output!$C$5:$BW$192,MATCH($C20,Output!$C$5:$C$192,0),15))*3.4121416)+((INDEX(Output!$C$5:$BW$192,MATCH($C20,Output!$C$5:$C$192,0),30))*99.976))/$AP20</f>
        <v>2.6826621899672878</v>
      </c>
      <c r="O20" s="122" t="s">
        <v>126</v>
      </c>
      <c r="P20" s="129">
        <f>(((INDEX(Output!$C$5:$BW$192,MATCH($C20,Output!$C$5:$C$192,0),20))*3.4121416)+((INDEX(Output!$C$5:$BW$192,MATCH($C20,Output!$C$5:$C$192,0),35))*99.976))/$AP20</f>
        <v>3.9339384074578461</v>
      </c>
      <c r="Q20" s="122" t="s">
        <v>84</v>
      </c>
      <c r="R20" s="129">
        <f>(((INDEX(Output!$C$5:$BW$192,MATCH($C20,Output!$C$5:$C$192,0),37))+(INDEX(Output!$C$5:$BW$192,MATCH($C20,Output!$C$5:$C$192,0),38)))*99.976)/$AP20</f>
        <v>0</v>
      </c>
      <c r="S20" s="122" t="s">
        <v>39</v>
      </c>
      <c r="T20" s="129">
        <f>(((INDEX(Output!$C$5:$BW$192,MATCH($C20,Output!$C$5:$C$192,0),22))+(INDEX(Output!$C$5:$BW$192,MATCH($C20,Output!$C$5:$C$192,0),23))+(INDEX(Output!$C$5:$BW$192,MATCH($C20,Output!$C$5:$C$192,0),24))+(INDEX(Output!$C$5:$BW$192,MATCH($C20,Output!$C$5:$C$192,0),25)))*3.4121416)/$AP20</f>
        <v>14.615046377132268</v>
      </c>
      <c r="U20" s="122" t="s">
        <v>85</v>
      </c>
      <c r="V20" s="129">
        <f>(((INDEX(Output!$C$5:$BW$192,MATCH($C20,Output!$C$5:$C$192,0),16))*3.4121416)+((INDEX(Output!$C$5:$BW$192,MATCH($C20,Output!$C$5:$C$192,0),31))*99.976))/$AP20</f>
        <v>1.4834178315526416</v>
      </c>
      <c r="W20" s="122" t="s">
        <v>86</v>
      </c>
      <c r="X20" s="129">
        <f>(((INDEX(Output!$C$5:$BW$192,MATCH($C20,Output!$C$5:C$192,0),18))*3.4121416)+((INDEX(Output!$C$5:$BW$192,MATCH($C20,Output!$C$5:C$192,0),33))*99.976))/$AP20</f>
        <v>1.605069590980948</v>
      </c>
      <c r="Y20" s="122" t="s">
        <v>101</v>
      </c>
      <c r="Z20" s="129">
        <f>(((INDEX(Output!$C$5:$BW$192,MATCH($C20,Output!$C$5:C$192,0),17))*3.4121416)+((INDEX(Output!$C$5:$BW$192,MATCH($C20,Output!$C$5:C$192,0),32))*99.976))/$AP20</f>
        <v>3.3517879283979389E-2</v>
      </c>
      <c r="AA20" s="122" t="s">
        <v>102</v>
      </c>
      <c r="AB20" s="129">
        <f>(((INDEX(Output!$C$5:$BW$192,MATCH($C20,Output!$C$5:C$192,0),19))*3.4121416)+((INDEX(Output!$C$5:$BW$192,MATCH($C20,Output!$C$5:C$192,0),34))*99.976))/$AP20</f>
        <v>1.1123989034655799</v>
      </c>
      <c r="AC20" s="122" t="s">
        <v>89</v>
      </c>
      <c r="AD20" s="130">
        <f>INDEX(Output!$C$5:$CZ$192,MATCH($C20,Output!$C$5:$C$192,0),76)+INDEX(Output!$C$5:$CZ$192,MATCH($C20,Output!$C$5:$C$192,0),79)</f>
        <v>0</v>
      </c>
      <c r="AE20" s="122">
        <v>0</v>
      </c>
      <c r="AF20" s="130">
        <f>INDEX(Output!$C$5:$CA$192,MATCH($C20,Output!$C$5:$C$192,0),74)+INDEX(Output!$C$5:$CA$192,MATCH($C20,Output!$C$5:$C$192,0),77)</f>
        <v>20</v>
      </c>
      <c r="AG20" s="122">
        <v>0</v>
      </c>
      <c r="AH20" s="131">
        <f>IF($D$16=0,"",(D20-D$16)/D$16)</f>
        <v>1.4770100179808676E-3</v>
      </c>
      <c r="AI20" s="132">
        <f>IF($E$16=0,"",(E20-E$16)/E$16)</f>
        <v>-1.0442046641142059E-3</v>
      </c>
      <c r="AJ20" s="131">
        <f>IF($J$16=0,"",(J20-J$16)/J$16)</f>
        <v>6.1358607119358364E-4</v>
      </c>
      <c r="AK20" s="132">
        <f>IF($K$16=0,"",(K20-K$16)/K$16)</f>
        <v>-9.7087378640791874E-4</v>
      </c>
      <c r="AL20" s="129" t="str">
        <f>IF(AND(AH20&gt;=0,AI20&gt;=0), "Yes", "No")</f>
        <v>No</v>
      </c>
      <c r="AM20" s="129" t="str">
        <f>IF(AND(AH20&lt;0,AI20&lt;0), "No", "Yes")</f>
        <v>Yes</v>
      </c>
      <c r="AN20" s="133" t="str">
        <f>IF((AL20=AM20),(IF(AND(AI20&gt;(-0.5%*D$16),AI20&lt;(0.5%*D$16),AE20&lt;=AD20,AG20&lt;=AF20,(COUNTBLANK(D20:AK20)=0)),"Pass","Fail")),IF(COUNTA(D20:AK20)=0,"","Fail"))</f>
        <v>Fail</v>
      </c>
      <c r="AO20" s="135" t="s">
        <v>968</v>
      </c>
      <c r="AP20" s="127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AQ20" s="138"/>
    </row>
    <row r="21" spans="1:43" s="107" customFormat="1" ht="26.25" hidden="1" customHeight="1" x14ac:dyDescent="0.25">
      <c r="A21" s="108"/>
      <c r="B21" s="120" t="str">
        <f t="shared" si="1"/>
        <v>CBECC 20252.0</v>
      </c>
      <c r="C21" s="62" t="s">
        <v>127</v>
      </c>
      <c r="D21" s="121">
        <f>INDEX(Output!$C$5:$BW$192,MATCH($C21,Output!$C$5:$C$192,0),63)</f>
        <v>46.672699999999999</v>
      </c>
      <c r="E21" s="122" t="s">
        <v>128</v>
      </c>
      <c r="F21" s="121">
        <f>(INDEX(Output!$C$5:$BW$192,MATCH($C21,Output!$C$5:$C$192,0),21))/$AP21</f>
        <v>8.9134514780300531</v>
      </c>
      <c r="G21" s="122" t="s">
        <v>129</v>
      </c>
      <c r="H21" s="121">
        <f>(INDEX(Output!$C$5:$BW$192,MATCH($C21,Output!$C$5:$C$192,0),36))/$AP21</f>
        <v>5.3795327137047044E-2</v>
      </c>
      <c r="I21" s="122" t="s">
        <v>48</v>
      </c>
      <c r="J21" s="121">
        <f t="shared" si="0"/>
        <v>35.792210034782258</v>
      </c>
      <c r="K21" s="122" t="s">
        <v>130</v>
      </c>
      <c r="L21" s="121">
        <f>(((INDEX(Output!$C$5:$BW$192,MATCH($C21,Output!$C$5:$C$192,0),14))*3.4121416)+((INDEX(Output!$C$5:$BW$192,MATCH($C21,Output!$C$5:$C$192,0),29))*99.976))/$AP21</f>
        <v>0.961573662282041</v>
      </c>
      <c r="M21" s="122" t="s">
        <v>131</v>
      </c>
      <c r="N21" s="121">
        <f>(((INDEX(Output!$C$5:$BW$192,MATCH($C21,Output!$C$5:$C$192,0),15))*3.4121416)+((INDEX(Output!$C$5:$BW$192,MATCH($C21,Output!$C$5:$C$192,0),30))*99.976))/$AP21</f>
        <v>13.570080378121654</v>
      </c>
      <c r="O21" s="122" t="s">
        <v>132</v>
      </c>
      <c r="P21" s="121">
        <f>(((INDEX(Output!$C$5:$BW$192,MATCH($C21,Output!$C$5:$C$192,0),20))*3.4121416)+((INDEX(Output!$C$5:$BW$192,MATCH($C21,Output!$C$5:$C$192,0),35))*99.976))/$AP21</f>
        <v>6.6324022406715777</v>
      </c>
      <c r="Q21" s="122" t="s">
        <v>109</v>
      </c>
      <c r="R21" s="121">
        <f>(((INDEX(Output!$C$5:$BW$192,MATCH($C21,Output!$C$5:$C$192,0),37))+(INDEX(Output!$C$5:$BW$192,MATCH($C21,Output!$C$5:$C$192,0),38)))*99.976)/$AP21</f>
        <v>0</v>
      </c>
      <c r="S21" s="122" t="s">
        <v>39</v>
      </c>
      <c r="T21" s="121">
        <f>(((INDEX(Output!$C$5:$BW$192,MATCH($C21,Output!$C$5:$C$192,0),22))+(INDEX(Output!$C$5:$BW$192,MATCH($C21,Output!$C$5:$C$192,0),23))+(INDEX(Output!$C$5:$BW$192,MATCH($C21,Output!$C$5:$C$192,0),24))+(INDEX(Output!$C$5:$BW$192,MATCH($C21,Output!$C$5:$C$192,0),25)))*3.4121416)/$AP21</f>
        <v>10.804457312129331</v>
      </c>
      <c r="U21" s="122" t="s">
        <v>133</v>
      </c>
      <c r="V21" s="121">
        <f>(((INDEX(Output!$C$5:$BW$192,MATCH($C21,Output!$C$5:$C$192,0),16))*3.4121416)+((INDEX(Output!$C$5:$BW$192,MATCH($C21,Output!$C$5:$C$192,0),31))*99.976))/$AP21</f>
        <v>10.211489860305907</v>
      </c>
      <c r="W21" s="122" t="s">
        <v>134</v>
      </c>
      <c r="X21" s="121">
        <f>(((INDEX(Output!$C$5:$BW$192,MATCH($C21,Output!$C$5:C$192,0),18))*3.4121416)+((INDEX(Output!$C$5:$BW$192,MATCH($C21,Output!$C$5:C$192,0),33))*99.976))/$AP21</f>
        <v>0</v>
      </c>
      <c r="Y21" s="122" t="s">
        <v>39</v>
      </c>
      <c r="Z21" s="121">
        <f>(((INDEX(Output!$C$5:$BW$192,MATCH($C21,Output!$C$5:C$192,0),17))*3.4121416)+((INDEX(Output!$C$5:$BW$192,MATCH($C21,Output!$C$5:C$192,0),32))*99.976))/$AP21</f>
        <v>0</v>
      </c>
      <c r="AA21" s="122" t="s">
        <v>135</v>
      </c>
      <c r="AB21" s="121">
        <f>(((INDEX(Output!$C$5:$BW$192,MATCH($C21,Output!$C$5:C$192,0),19))*3.4121416)+((INDEX(Output!$C$5:$BW$192,MATCH($C21,Output!$C$5:C$192,0),34))*99.976))/$AP21</f>
        <v>4.4166638934010782</v>
      </c>
      <c r="AC21" s="122" t="s">
        <v>136</v>
      </c>
      <c r="AD21" s="123">
        <f>INDEX(Output!$C$5:$CZ$192,MATCH($C21,Output!$C$5:$C$192,0),76)+INDEX(Output!$C$5:$CZ$192,MATCH($C21,Output!$C$5:$C$192,0),79)</f>
        <v>0</v>
      </c>
      <c r="AE21" s="122"/>
      <c r="AF21" s="123">
        <f>INDEX(Output!$C$5:$CA$192,MATCH($C21,Output!$C$5:$C$192,0),74)+INDEX(Output!$C$5:$CA$192,MATCH($C21,Output!$C$5:$C$192,0),77)</f>
        <v>0.75</v>
      </c>
      <c r="AG21" s="122"/>
      <c r="AH21" s="124"/>
      <c r="AI21" s="121"/>
      <c r="AJ21" s="124"/>
      <c r="AK21" s="134"/>
      <c r="AL21" s="121"/>
      <c r="AM21" s="121"/>
      <c r="AN21" s="125"/>
      <c r="AO21" s="126"/>
      <c r="AP21" s="127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</row>
    <row r="22" spans="1:43" s="139" customFormat="1" ht="25.5" hidden="1" customHeight="1" x14ac:dyDescent="0.25">
      <c r="A22" s="108" t="s">
        <v>68</v>
      </c>
      <c r="B22" s="120" t="str">
        <f t="shared" si="1"/>
        <v>CBECC 20252.0</v>
      </c>
      <c r="C22" s="140" t="s">
        <v>137</v>
      </c>
      <c r="D22" s="129">
        <f>INDEX(Output!$C$5:$BW$192,MATCH($C22,Output!$C$5:$C$192,0),63)</f>
        <v>47.1143</v>
      </c>
      <c r="E22" s="122"/>
      <c r="F22" s="129">
        <f>(INDEX(Output!$C$5:$BW$192,MATCH($C22,Output!$C$5:$C$192,0),21))/$AP22</f>
        <v>9.4492958950621055</v>
      </c>
      <c r="G22" s="122"/>
      <c r="H22" s="129">
        <f>(INDEX(Output!$C$5:$BW$192,MATCH($C22,Output!$C$5:$C$192,0),36))/$AP22</f>
        <v>9.6180449536092758E-3</v>
      </c>
      <c r="I22" s="122"/>
      <c r="J22" s="129">
        <f t="shared" si="0"/>
        <v>33.203895385201378</v>
      </c>
      <c r="K22" s="122"/>
      <c r="L22" s="129">
        <f>(((INDEX(Output!$C$5:$BW$192,MATCH($C22,Output!$C$5:$C$192,0),14))*3.4121416)+((INDEX(Output!$C$5:$BW$192,MATCH($C22,Output!$C$5:$C$192,0),29))*99.976))/$AP22</f>
        <v>0.961573662282041</v>
      </c>
      <c r="M22" s="122"/>
      <c r="N22" s="129">
        <f>(((INDEX(Output!$C$5:$BW$192,MATCH($C22,Output!$C$5:$C$192,0),15))*3.4121416)+((INDEX(Output!$C$5:$BW$192,MATCH($C22,Output!$C$5:$C$192,0),30))*99.976))/$AP22</f>
        <v>13.570080378121654</v>
      </c>
      <c r="O22" s="122"/>
      <c r="P22" s="129">
        <f>(((INDEX(Output!$C$5:$BW$192,MATCH($C22,Output!$C$5:$C$192,0),20))*3.4121416)+((INDEX(Output!$C$5:$BW$192,MATCH($C22,Output!$C$5:$C$192,0),35))*99.976))/$AP22</f>
        <v>6.6324022406715777</v>
      </c>
      <c r="Q22" s="122"/>
      <c r="R22" s="129">
        <f>(((INDEX(Output!$C$5:$BW$192,MATCH($C22,Output!$C$5:$C$192,0),37))+(INDEX(Output!$C$5:$BW$192,MATCH($C22,Output!$C$5:$C$192,0),38)))*99.976)/$AP22</f>
        <v>0</v>
      </c>
      <c r="S22" s="122"/>
      <c r="T22" s="129">
        <f>(((INDEX(Output!$C$5:$BW$192,MATCH($C22,Output!$C$5:$C$192,0),22))+(INDEX(Output!$C$5:$BW$192,MATCH($C22,Output!$C$5:$C$192,0),23))+(INDEX(Output!$C$5:$BW$192,MATCH($C22,Output!$C$5:$C$192,0),24))+(INDEX(Output!$C$5:$BW$192,MATCH($C22,Output!$C$5:$C$192,0),25)))*3.4121416)/$AP22</f>
        <v>10.804457312129331</v>
      </c>
      <c r="U22" s="122"/>
      <c r="V22" s="129">
        <f>(((INDEX(Output!$C$5:$BW$192,MATCH($C22,Output!$C$5:$C$192,0),16))*3.4121416)+((INDEX(Output!$C$5:$BW$192,MATCH($C22,Output!$C$5:$C$192,0),31))*99.976))/$AP22</f>
        <v>10.329663415725214</v>
      </c>
      <c r="W22" s="122"/>
      <c r="X22" s="129">
        <f>(((INDEX(Output!$C$5:$BW$192,MATCH($C22,Output!$C$5:C$192,0),18))*3.4121416)+((INDEX(Output!$C$5:$BW$192,MATCH($C22,Output!$C$5:C$192,0),33))*99.976))/$AP22</f>
        <v>0</v>
      </c>
      <c r="Y22" s="122"/>
      <c r="Z22" s="129">
        <f>(((INDEX(Output!$C$5:$BW$192,MATCH($C22,Output!$C$5:C$192,0),17))*3.4121416)+((INDEX(Output!$C$5:$BW$192,MATCH($C22,Output!$C$5:C$192,0),32))*99.976))/$AP22</f>
        <v>0</v>
      </c>
      <c r="AA22" s="122"/>
      <c r="AB22" s="129">
        <f>(((INDEX(Output!$C$5:$BW$192,MATCH($C22,Output!$C$5:C$192,0),19))*3.4121416)+((INDEX(Output!$C$5:$BW$192,MATCH($C22,Output!$C$5:C$192,0),34))*99.976))/$AP22</f>
        <v>1.7101756884008943</v>
      </c>
      <c r="AC22" s="122"/>
      <c r="AD22" s="130">
        <f>INDEX(Output!$C$5:$CZ$192,MATCH($C22,Output!$C$5:$C$192,0),76)+INDEX(Output!$C$5:$CZ$192,MATCH($C22,Output!$C$5:$C$192,0),79)</f>
        <v>0</v>
      </c>
      <c r="AE22" s="122"/>
      <c r="AF22" s="130">
        <f>INDEX(Output!$C$5:$CA$192,MATCH($C22,Output!$C$5:$C$192,0),74)+INDEX(Output!$C$5:$CA$192,MATCH($C22,Output!$C$5:$C$192,0),77)</f>
        <v>0.75</v>
      </c>
      <c r="AG22" s="122"/>
      <c r="AH22" s="141">
        <f>IF($D$21=0,"",(D22-D$21)/D$21)</f>
        <v>9.4616338887615475E-3</v>
      </c>
      <c r="AI22" s="132">
        <f>IF($E$21=0,"",(E22-E$21)/E$21)</f>
        <v>-1</v>
      </c>
      <c r="AJ22" s="141">
        <f>IF($J$21=0,"",(J22-J$21)/J$21)</f>
        <v>-7.2315027405840546E-2</v>
      </c>
      <c r="AK22" s="132">
        <f>IF($K$21=0,"",(K22-K$21)/K$21)</f>
        <v>-1</v>
      </c>
      <c r="AL22" s="129" t="str">
        <f>IF(AND(AH22&gt;=0,AI22&gt;=0), "Yes", "No")</f>
        <v>No</v>
      </c>
      <c r="AM22" s="129" t="str">
        <f>IF(AND(AH22&lt;0,AI22&lt;0), "No", "Yes")</f>
        <v>Yes</v>
      </c>
      <c r="AN22" s="133" t="str">
        <f>IF((AL22=AM22),(IF(AND(AI22&gt;(-0.5%*D$21),AI22&lt;(0.5%*D$21),AE22&lt;=AD22,AG22&lt;=AF22,(COUNTBLANK(D22:AK22)=0)),"Pass","Fail")),IF(COUNTA(D22:AK22)=0,"","Fail"))</f>
        <v>Fail</v>
      </c>
      <c r="AO22" s="135"/>
      <c r="AP22" s="127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AQ22" s="138"/>
    </row>
    <row r="23" spans="1:43" s="139" customFormat="1" ht="25.5" hidden="1" customHeight="1" x14ac:dyDescent="0.25">
      <c r="A23" s="108" t="s">
        <v>68</v>
      </c>
      <c r="B23" s="120" t="str">
        <f t="shared" si="1"/>
        <v>CBECC 20252.0</v>
      </c>
      <c r="C23" s="140" t="s">
        <v>138</v>
      </c>
      <c r="D23" s="129">
        <f>INDEX(Output!$C$5:$BW$192,MATCH($C23,Output!$C$5:$C$192,0),63)</f>
        <v>47.1143</v>
      </c>
      <c r="E23" s="122"/>
      <c r="F23" s="129">
        <f>(INDEX(Output!$C$5:$BW$192,MATCH($C23,Output!$C$5:$C$192,0),21))/$AP23</f>
        <v>9.4492958950621055</v>
      </c>
      <c r="G23" s="122"/>
      <c r="H23" s="129">
        <f>(INDEX(Output!$C$5:$BW$192,MATCH($C23,Output!$C$5:$C$192,0),36))/$AP23</f>
        <v>9.6180449536092758E-3</v>
      </c>
      <c r="I23" s="122"/>
      <c r="J23" s="129">
        <f t="shared" si="0"/>
        <v>33.203895385201378</v>
      </c>
      <c r="K23" s="122"/>
      <c r="L23" s="129">
        <f>(((INDEX(Output!$C$5:$BW$192,MATCH($C23,Output!$C$5:$C$192,0),14))*3.4121416)+((INDEX(Output!$C$5:$BW$192,MATCH($C23,Output!$C$5:$C$192,0),29))*99.976))/$AP23</f>
        <v>0.961573662282041</v>
      </c>
      <c r="M23" s="122"/>
      <c r="N23" s="129">
        <f>(((INDEX(Output!$C$5:$BW$192,MATCH($C23,Output!$C$5:$C$192,0),15))*3.4121416)+((INDEX(Output!$C$5:$BW$192,MATCH($C23,Output!$C$5:$C$192,0),30))*99.976))/$AP23</f>
        <v>13.570080378121654</v>
      </c>
      <c r="O23" s="122"/>
      <c r="P23" s="129">
        <f>(((INDEX(Output!$C$5:$BW$192,MATCH($C23,Output!$C$5:$C$192,0),20))*3.4121416)+((INDEX(Output!$C$5:$BW$192,MATCH($C23,Output!$C$5:$C$192,0),35))*99.976))/$AP23</f>
        <v>6.6324022406715777</v>
      </c>
      <c r="Q23" s="122"/>
      <c r="R23" s="129">
        <f>(((INDEX(Output!$C$5:$BW$192,MATCH($C23,Output!$C$5:$C$192,0),37))+(INDEX(Output!$C$5:$BW$192,MATCH($C23,Output!$C$5:$C$192,0),38)))*99.976)/$AP23</f>
        <v>0</v>
      </c>
      <c r="S23" s="122"/>
      <c r="T23" s="129">
        <f>(((INDEX(Output!$C$5:$BW$192,MATCH($C23,Output!$C$5:$C$192,0),22))+(INDEX(Output!$C$5:$BW$192,MATCH($C23,Output!$C$5:$C$192,0),23))+(INDEX(Output!$C$5:$BW$192,MATCH($C23,Output!$C$5:$C$192,0),24))+(INDEX(Output!$C$5:$BW$192,MATCH($C23,Output!$C$5:$C$192,0),25)))*3.4121416)/$AP23</f>
        <v>10.804457312129331</v>
      </c>
      <c r="U23" s="122"/>
      <c r="V23" s="129">
        <f>(((INDEX(Output!$C$5:$BW$192,MATCH($C23,Output!$C$5:$C$192,0),16))*3.4121416)+((INDEX(Output!$C$5:$BW$192,MATCH($C23,Output!$C$5:$C$192,0),31))*99.976))/$AP23</f>
        <v>10.329663415725214</v>
      </c>
      <c r="W23" s="122"/>
      <c r="X23" s="129">
        <f>(((INDEX(Output!$C$5:$BW$192,MATCH($C23,Output!$C$5:C$192,0),18))*3.4121416)+((INDEX(Output!$C$5:$BW$192,MATCH($C23,Output!$C$5:C$192,0),33))*99.976))/$AP23</f>
        <v>0</v>
      </c>
      <c r="Y23" s="122"/>
      <c r="Z23" s="129">
        <f>(((INDEX(Output!$C$5:$BW$192,MATCH($C23,Output!$C$5:C$192,0),17))*3.4121416)+((INDEX(Output!$C$5:$BW$192,MATCH($C23,Output!$C$5:C$192,0),32))*99.976))/$AP23</f>
        <v>0</v>
      </c>
      <c r="AA23" s="122"/>
      <c r="AB23" s="129">
        <f>(((INDEX(Output!$C$5:$BW$192,MATCH($C23,Output!$C$5:C$192,0),19))*3.4121416)+((INDEX(Output!$C$5:$BW$192,MATCH($C23,Output!$C$5:C$192,0),34))*99.976))/$AP23</f>
        <v>1.7101756884008943</v>
      </c>
      <c r="AC23" s="122"/>
      <c r="AD23" s="130">
        <f>INDEX(Output!$C$5:$CZ$192,MATCH($C23,Output!$C$5:$C$192,0),76)+INDEX(Output!$C$5:$CZ$192,MATCH($C23,Output!$C$5:$C$192,0),79)</f>
        <v>0</v>
      </c>
      <c r="AE23" s="122"/>
      <c r="AF23" s="130">
        <f>INDEX(Output!$C$5:$CA$192,MATCH($C23,Output!$C$5:$C$192,0),74)+INDEX(Output!$C$5:$CA$192,MATCH($C23,Output!$C$5:$C$192,0),77)</f>
        <v>0.75</v>
      </c>
      <c r="AG23" s="122"/>
      <c r="AH23" s="141">
        <f>IF($D$21=0,"",(D23-D$21)/D$21)</f>
        <v>9.4616338887615475E-3</v>
      </c>
      <c r="AI23" s="132">
        <f>IF($E$21=0,"",(E23-E$21)/E$21)</f>
        <v>-1</v>
      </c>
      <c r="AJ23" s="141">
        <f>IF($J$21=0,"",(J23-J$21)/J$21)</f>
        <v>-7.2315027405840546E-2</v>
      </c>
      <c r="AK23" s="132">
        <f>IF($K$21=0,"",(K23-K$21)/K$21)</f>
        <v>-1</v>
      </c>
      <c r="AL23" s="129" t="str">
        <f>IF(AND(AH23&gt;=0,AI23&gt;=0), "Yes", "No")</f>
        <v>No</v>
      </c>
      <c r="AM23" s="129" t="str">
        <f>IF(AND(AH23&lt;0,AI23&lt;0), "No", "Yes")</f>
        <v>Yes</v>
      </c>
      <c r="AN23" s="133" t="str">
        <f>IF((AL23=AM23),(IF(AND(AI23&gt;(-0.5%*D$21),AI23&lt;(0.5%*D$21),AE23&lt;=AD23,AG23&lt;=AF23,(COUNTBLANK(D23:AK23)=0)),"Pass","Fail")),IF(COUNTA(D23:AK23)=0,"","Fail"))</f>
        <v>Fail</v>
      </c>
      <c r="AO23" s="135"/>
      <c r="AP23" s="127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AQ23" s="138"/>
    </row>
    <row r="24" spans="1:43" s="137" customFormat="1" ht="25.5" hidden="1" customHeight="1" x14ac:dyDescent="0.25">
      <c r="A24" s="108"/>
      <c r="B24" s="120" t="str">
        <f t="shared" si="1"/>
        <v>CBECC 20252.0</v>
      </c>
      <c r="C24" s="140" t="s">
        <v>139</v>
      </c>
      <c r="D24" s="129">
        <f>INDEX(Output!$C$5:$BW$192,MATCH($C24,Output!$C$5:$C$192,0),63)</f>
        <v>46.928400000000003</v>
      </c>
      <c r="E24" s="122"/>
      <c r="F24" s="129">
        <f>(INDEX(Output!$C$5:$BW$192,MATCH($C24,Output!$C$5:$C$192,0),21))/$AP24</f>
        <v>9.4139990473515152</v>
      </c>
      <c r="G24" s="122"/>
      <c r="H24" s="129">
        <f>(INDEX(Output!$C$5:$BW$192,MATCH($C24,Output!$C$5:$C$192,0),36))/$AP24</f>
        <v>9.6180449536092758E-3</v>
      </c>
      <c r="I24" s="122"/>
      <c r="J24" s="129">
        <f t="shared" si="0"/>
        <v>33.083540890767047</v>
      </c>
      <c r="K24" s="122"/>
      <c r="L24" s="129">
        <f>(((INDEX(Output!$C$5:$BW$192,MATCH($C24,Output!$C$5:$C$192,0),14))*3.4121416)+((INDEX(Output!$C$5:$BW$192,MATCH($C24,Output!$C$5:$C$192,0),29))*99.976))/$AP24</f>
        <v>0.961573662282041</v>
      </c>
      <c r="M24" s="122"/>
      <c r="N24" s="129">
        <f>(((INDEX(Output!$C$5:$BW$192,MATCH($C24,Output!$C$5:$C$192,0),15))*3.4121416)+((INDEX(Output!$C$5:$BW$192,MATCH($C24,Output!$C$5:$C$192,0),30))*99.976))/$AP24</f>
        <v>13.570080378121654</v>
      </c>
      <c r="O24" s="122"/>
      <c r="P24" s="129">
        <f>(((INDEX(Output!$C$5:$BW$192,MATCH($C24,Output!$C$5:$C$192,0),20))*3.4121416)+((INDEX(Output!$C$5:$BW$192,MATCH($C24,Output!$C$5:$C$192,0),35))*99.976))/$AP24</f>
        <v>6.6324022406715777</v>
      </c>
      <c r="Q24" s="122"/>
      <c r="R24" s="129">
        <f>(((INDEX(Output!$C$5:$BW$192,MATCH($C24,Output!$C$5:$C$192,0),37))+(INDEX(Output!$C$5:$BW$192,MATCH($C24,Output!$C$5:$C$192,0),38)))*99.976)/$AP24</f>
        <v>0</v>
      </c>
      <c r="S24" s="122"/>
      <c r="T24" s="129">
        <f>(((INDEX(Output!$C$5:$BW$192,MATCH($C24,Output!$C$5:$C$192,0),22))+(INDEX(Output!$C$5:$BW$192,MATCH($C24,Output!$C$5:$C$192,0),23))+(INDEX(Output!$C$5:$BW$192,MATCH($C24,Output!$C$5:$C$192,0),24))+(INDEX(Output!$C$5:$BW$192,MATCH($C24,Output!$C$5:$C$192,0),25)))*3.4121416)/$AP24</f>
        <v>10.804457312129331</v>
      </c>
      <c r="U24" s="122"/>
      <c r="V24" s="129">
        <f>(((INDEX(Output!$C$5:$BW$192,MATCH($C24,Output!$C$5:$C$192,0),16))*3.4121416)+((INDEX(Output!$C$5:$BW$192,MATCH($C24,Output!$C$5:$C$192,0),31))*99.976))/$AP24</f>
        <v>10.329663415725214</v>
      </c>
      <c r="W24" s="122"/>
      <c r="X24" s="129">
        <f>(((INDEX(Output!$C$5:$BW$192,MATCH($C24,Output!$C$5:C$192,0),18))*3.4121416)+((INDEX(Output!$C$5:$BW$192,MATCH($C24,Output!$C$5:C$192,0),33))*99.976))/$AP24</f>
        <v>0</v>
      </c>
      <c r="Y24" s="122"/>
      <c r="Z24" s="129">
        <f>(((INDEX(Output!$C$5:$BW$192,MATCH($C24,Output!$C$5:C$192,0),17))*3.4121416)+((INDEX(Output!$C$5:$BW$192,MATCH($C24,Output!$C$5:C$192,0),32))*99.976))/$AP24</f>
        <v>0</v>
      </c>
      <c r="AA24" s="122"/>
      <c r="AB24" s="129">
        <f>(((INDEX(Output!$C$5:$BW$192,MATCH($C24,Output!$C$5:C$192,0),19))*3.4121416)+((INDEX(Output!$C$5:$BW$192,MATCH($C24,Output!$C$5:C$192,0),34))*99.976))/$AP24</f>
        <v>1.5898211939665596</v>
      </c>
      <c r="AC24" s="122"/>
      <c r="AD24" s="130">
        <f>INDEX(Output!$C$5:$CZ$192,MATCH($C24,Output!$C$5:$C$192,0),76)+INDEX(Output!$C$5:$CZ$192,MATCH($C24,Output!$C$5:$C$192,0),79)</f>
        <v>0</v>
      </c>
      <c r="AE24" s="122"/>
      <c r="AF24" s="130">
        <f>INDEX(Output!$C$5:$CA$192,MATCH($C24,Output!$C$5:$C$192,0),74)+INDEX(Output!$C$5:$CA$192,MATCH($C24,Output!$C$5:$C$192,0),77)</f>
        <v>0.75</v>
      </c>
      <c r="AG24" s="122"/>
      <c r="AH24" s="141">
        <f>IF($D$21=0,"",(D24-D$21)/D$21)</f>
        <v>5.4785774124917665E-3</v>
      </c>
      <c r="AI24" s="132">
        <f>IF($E$21=0,"",(E24-E$21)/E$21)</f>
        <v>-1</v>
      </c>
      <c r="AJ24" s="141">
        <f>IF($J$21=0,"",(J24-J$21)/J$21)</f>
        <v>-7.5677616480875939E-2</v>
      </c>
      <c r="AK24" s="132">
        <f>IF($K$21=0,"",(K24-K$21)/K$21)</f>
        <v>-1</v>
      </c>
      <c r="AL24" s="129" t="str">
        <f>IF(AND(AH24&gt;=0,AI24&gt;=0), "Yes", "No")</f>
        <v>No</v>
      </c>
      <c r="AM24" s="129" t="str">
        <f>IF(AND(AH24&lt;0,AI24&lt;0), "No", "Yes")</f>
        <v>Yes</v>
      </c>
      <c r="AN24" s="133" t="str">
        <f>IF((AL24=AM24),(IF(AND(AI24&gt;(-0.5%*D$21),AI24&lt;(0.5%*D$21),AE24&lt;=AD24,AG24&lt;=AF24,(COUNTBLANK(D24:AK24)=0)),"Pass","Fail")),IF(COUNTA(D24:AK24)=0,"","Fail"))</f>
        <v>Fail</v>
      </c>
      <c r="AO24" s="135"/>
      <c r="AP24" s="127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AQ24" s="136"/>
    </row>
    <row r="25" spans="1:43" s="139" customFormat="1" ht="25.5" hidden="1" customHeight="1" x14ac:dyDescent="0.25">
      <c r="A25" s="108"/>
      <c r="B25" s="120" t="str">
        <f t="shared" si="1"/>
        <v>CBECC 20252.0</v>
      </c>
      <c r="C25" s="140" t="s">
        <v>140</v>
      </c>
      <c r="D25" s="129">
        <f>INDEX(Output!$C$5:$BW$192,MATCH($C25,Output!$C$5:$C$192,0),63)</f>
        <v>46.856999999999999</v>
      </c>
      <c r="E25" s="122"/>
      <c r="F25" s="129">
        <f>(INDEX(Output!$C$5:$BW$192,MATCH($C25,Output!$C$5:$C$192,0),21))/$AP25</f>
        <v>9.3414104897183172</v>
      </c>
      <c r="G25" s="122"/>
      <c r="H25" s="129">
        <f>(INDEX(Output!$C$5:$BW$192,MATCH($C25,Output!$C$5:$C$192,0),36))/$AP25</f>
        <v>1.4499187806099392E-2</v>
      </c>
      <c r="I25" s="122"/>
      <c r="J25" s="129">
        <f t="shared" si="0"/>
        <v>33.323827808740759</v>
      </c>
      <c r="K25" s="122"/>
      <c r="L25" s="129">
        <f>(((INDEX(Output!$C$5:$BW$192,MATCH($C25,Output!$C$5:$C$192,0),14))*3.4121416)+((INDEX(Output!$C$5:$BW$192,MATCH($C25,Output!$C$5:$C$192,0),29))*99.976))/$AP25</f>
        <v>1.4495708001025929</v>
      </c>
      <c r="M25" s="122"/>
      <c r="N25" s="129">
        <f>(((INDEX(Output!$C$5:$BW$192,MATCH($C25,Output!$C$5:$C$192,0),15))*3.4121416)+((INDEX(Output!$C$5:$BW$192,MATCH($C25,Output!$C$5:$C$192,0),30))*99.976))/$AP25</f>
        <v>13.278001246083761</v>
      </c>
      <c r="O25" s="122"/>
      <c r="P25" s="129">
        <f>(((INDEX(Output!$C$5:$BW$192,MATCH($C25,Output!$C$5:$C$192,0),20))*3.4121416)+((INDEX(Output!$C$5:$BW$192,MATCH($C25,Output!$C$5:$C$192,0),35))*99.976))/$AP25</f>
        <v>6.6324022406715777</v>
      </c>
      <c r="Q25" s="122"/>
      <c r="R25" s="129">
        <f>(((INDEX(Output!$C$5:$BW$192,MATCH($C25,Output!$C$5:$C$192,0),37))+(INDEX(Output!$C$5:$BW$192,MATCH($C25,Output!$C$5:$C$192,0),38)))*99.976)/$AP25</f>
        <v>0</v>
      </c>
      <c r="S25" s="122"/>
      <c r="T25" s="129">
        <f>(((INDEX(Output!$C$5:$BW$192,MATCH($C25,Output!$C$5:$C$192,0),22))+(INDEX(Output!$C$5:$BW$192,MATCH($C25,Output!$C$5:$C$192,0),23))+(INDEX(Output!$C$5:$BW$192,MATCH($C25,Output!$C$5:$C$192,0),24))+(INDEX(Output!$C$5:$BW$192,MATCH($C25,Output!$C$5:$C$192,0),25)))*3.4121416)/$AP25</f>
        <v>10.804457312129331</v>
      </c>
      <c r="U25" s="122"/>
      <c r="V25" s="129">
        <f>(((INDEX(Output!$C$5:$BW$192,MATCH($C25,Output!$C$5:$C$192,0),16))*3.4121416)+((INDEX(Output!$C$5:$BW$192,MATCH($C25,Output!$C$5:$C$192,0),31))*99.976))/$AP25</f>
        <v>10.333136248551691</v>
      </c>
      <c r="W25" s="122"/>
      <c r="X25" s="129">
        <f>(((INDEX(Output!$C$5:$BW$192,MATCH($C25,Output!$C$5:C$192,0),18))*3.4121416)+((INDEX(Output!$C$5:$BW$192,MATCH($C25,Output!$C$5:C$192,0),33))*99.976))/$AP25</f>
        <v>0</v>
      </c>
      <c r="Y25" s="122"/>
      <c r="Z25" s="129">
        <f>(((INDEX(Output!$C$5:$BW$192,MATCH($C25,Output!$C$5:C$192,0),17))*3.4121416)+((INDEX(Output!$C$5:$BW$192,MATCH($C25,Output!$C$5:C$192,0),32))*99.976))/$AP25</f>
        <v>0</v>
      </c>
      <c r="AA25" s="122"/>
      <c r="AB25" s="129">
        <f>(((INDEX(Output!$C$5:$BW$192,MATCH($C25,Output!$C$5:C$192,0),19))*3.4121416)+((INDEX(Output!$C$5:$BW$192,MATCH($C25,Output!$C$5:C$192,0),34))*99.976))/$AP25</f>
        <v>1.630717273331135</v>
      </c>
      <c r="AC25" s="122"/>
      <c r="AD25" s="130">
        <f>INDEX(Output!$C$5:$CZ$192,MATCH($C25,Output!$C$5:$C$192,0),76)+INDEX(Output!$C$5:$CZ$192,MATCH($C25,Output!$C$5:$C$192,0),79)</f>
        <v>0</v>
      </c>
      <c r="AE25" s="122"/>
      <c r="AF25" s="130">
        <f>INDEX(Output!$C$5:$CA$192,MATCH($C25,Output!$C$5:$C$192,0),74)+INDEX(Output!$C$5:$CA$192,MATCH($C25,Output!$C$5:$C$192,0),77)</f>
        <v>2.25</v>
      </c>
      <c r="AG25" s="122"/>
      <c r="AH25" s="141">
        <f>IF($D$21=0,"",(D25-D$21)/D$21)</f>
        <v>3.9487751940642038E-3</v>
      </c>
      <c r="AI25" s="132">
        <f>IF($E$21=0,"",(E25-E$21)/E$21)</f>
        <v>-1</v>
      </c>
      <c r="AJ25" s="141">
        <f>IF($J$21=0,"",(J25-J$21)/J$21)</f>
        <v>-6.8964230586565256E-2</v>
      </c>
      <c r="AK25" s="132">
        <f>IF($K$21=0,"",(K25-K$21)/K$21)</f>
        <v>-1</v>
      </c>
      <c r="AL25" s="129" t="str">
        <f>IF(AND(AH25&gt;=0,AI25&gt;=0), "Yes", "No")</f>
        <v>No</v>
      </c>
      <c r="AM25" s="129" t="str">
        <f>IF(AND(AH25&lt;0,AI25&lt;0), "No", "Yes")</f>
        <v>Yes</v>
      </c>
      <c r="AN25" s="133" t="str">
        <f>IF((AL25=AM25),(IF(AND(AI25&gt;(-0.5%*D$21),AI25&lt;(0.5%*D$21),AE25&lt;=AD25,AG25&lt;=AF25,(COUNTBLANK(D25:AK25)=0)),"Pass","Fail")),IF(COUNTA(D25:AK25)=0,"","Fail"))</f>
        <v>Fail</v>
      </c>
      <c r="AO25" s="135"/>
      <c r="AP25" s="127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AQ25" s="138"/>
    </row>
    <row r="26" spans="1:43" s="107" customFormat="1" ht="26.25" customHeight="1" x14ac:dyDescent="0.25">
      <c r="A26" s="108"/>
      <c r="B26" s="120" t="str">
        <f t="shared" si="1"/>
        <v>CBECC 20252.0</v>
      </c>
      <c r="C26" s="62" t="s">
        <v>127</v>
      </c>
      <c r="D26" s="121">
        <f>INDEX(Output!$C$5:$BW$192,MATCH($C26,Output!$C$5:$C$192,0),63)</f>
        <v>46.672699999999999</v>
      </c>
      <c r="E26" s="122" t="s">
        <v>128</v>
      </c>
      <c r="F26" s="121">
        <f>(INDEX(Output!$C$5:$BW$192,MATCH($C26,Output!$C$5:$C$192,0),21))/$AP26</f>
        <v>8.9134514780300531</v>
      </c>
      <c r="G26" s="122" t="s">
        <v>129</v>
      </c>
      <c r="H26" s="121">
        <f>(INDEX(Output!$C$5:$BW$192,MATCH($C26,Output!$C$5:$C$192,0),36))/$AP26</f>
        <v>5.3795327137047044E-2</v>
      </c>
      <c r="I26" s="122" t="s">
        <v>48</v>
      </c>
      <c r="J26" s="121">
        <f t="shared" si="0"/>
        <v>35.792210034782258</v>
      </c>
      <c r="K26" s="122" t="s">
        <v>130</v>
      </c>
      <c r="L26" s="121">
        <f>(((INDEX(Output!$C$5:$BW$192,MATCH($C26,Output!$C$5:$C$192,0),14))*3.4121416)+((INDEX(Output!$C$5:$BW$192,MATCH($C26,Output!$C$5:$C$192,0),29))*99.976))/$AP26</f>
        <v>0.961573662282041</v>
      </c>
      <c r="M26" s="122" t="s">
        <v>131</v>
      </c>
      <c r="N26" s="121">
        <f>(((INDEX(Output!$C$5:$BW$192,MATCH($C26,Output!$C$5:$C$192,0),15))*3.4121416)+((INDEX(Output!$C$5:$BW$192,MATCH($C26,Output!$C$5:$C$192,0),30))*99.976))/$AP26</f>
        <v>13.570080378121654</v>
      </c>
      <c r="O26" s="122" t="s">
        <v>132</v>
      </c>
      <c r="P26" s="121">
        <f>(((INDEX(Output!$C$5:$BW$192,MATCH($C26,Output!$C$5:$C$192,0),20))*3.4121416)+((INDEX(Output!$C$5:$BW$192,MATCH($C26,Output!$C$5:$C$192,0),35))*99.976))/$AP26</f>
        <v>6.6324022406715777</v>
      </c>
      <c r="Q26" s="122" t="s">
        <v>109</v>
      </c>
      <c r="R26" s="121">
        <f>(((INDEX(Output!$C$5:$BW$192,MATCH($C26,Output!$C$5:$C$192,0),37))+(INDEX(Output!$C$5:$BW$192,MATCH($C26,Output!$C$5:$C$192,0),38)))*99.976)/$AP26</f>
        <v>0</v>
      </c>
      <c r="S26" s="122" t="s">
        <v>39</v>
      </c>
      <c r="T26" s="121">
        <f>(((INDEX(Output!$C$5:$BW$192,MATCH($C26,Output!$C$5:$C$192,0),22))+(INDEX(Output!$C$5:$BW$192,MATCH($C26,Output!$C$5:$C$192,0),23))+(INDEX(Output!$C$5:$BW$192,MATCH($C26,Output!$C$5:$C$192,0),24))+(INDEX(Output!$C$5:$BW$192,MATCH($C26,Output!$C$5:$C$192,0),25)))*3.4121416)/$AP26</f>
        <v>10.804457312129331</v>
      </c>
      <c r="U26" s="122" t="s">
        <v>133</v>
      </c>
      <c r="V26" s="121">
        <f>(((INDEX(Output!$C$5:$BW$192,MATCH($C26,Output!$C$5:$C$192,0),16))*3.4121416)+((INDEX(Output!$C$5:$BW$192,MATCH($C26,Output!$C$5:$C$192,0),31))*99.976))/$AP26</f>
        <v>10.211489860305907</v>
      </c>
      <c r="W26" s="122" t="s">
        <v>134</v>
      </c>
      <c r="X26" s="121">
        <f>(((INDEX(Output!$C$5:$BW$192,MATCH($C26,Output!$C$5:C$192,0),18))*3.4121416)+((INDEX(Output!$C$5:$BW$192,MATCH($C26,Output!$C$5:C$192,0),33))*99.976))/$AP26</f>
        <v>0</v>
      </c>
      <c r="Y26" s="122" t="s">
        <v>39</v>
      </c>
      <c r="Z26" s="121">
        <f>(((INDEX(Output!$C$5:$BW$192,MATCH($C26,Output!$C$5:C$192,0),17))*3.4121416)+((INDEX(Output!$C$5:$BW$192,MATCH($C26,Output!$C$5:C$192,0),32))*99.976))/$AP26</f>
        <v>0</v>
      </c>
      <c r="AA26" s="122" t="s">
        <v>135</v>
      </c>
      <c r="AB26" s="121">
        <f>(((INDEX(Output!$C$5:$BW$192,MATCH($C26,Output!$C$5:C$192,0),19))*3.4121416)+((INDEX(Output!$C$5:$BW$192,MATCH($C26,Output!$C$5:C$192,0),34))*99.976))/$AP26</f>
        <v>4.4166638934010782</v>
      </c>
      <c r="AC26" s="122" t="s">
        <v>136</v>
      </c>
      <c r="AD26" s="123">
        <f>INDEX(Output!$C$5:$CZ$192,MATCH($C26,Output!$C$5:$C$192,0),76)+INDEX(Output!$C$5:$CZ$192,MATCH($C26,Output!$C$5:$C$192,0),79)</f>
        <v>0</v>
      </c>
      <c r="AE26" s="122">
        <v>0</v>
      </c>
      <c r="AF26" s="123">
        <f>INDEX(Output!$C$5:$CA$192,MATCH($C26,Output!$C$5:$C$192,0),74)+INDEX(Output!$C$5:$CA$192,MATCH($C26,Output!$C$5:$C$192,0),77)</f>
        <v>0.75</v>
      </c>
      <c r="AG26" s="122">
        <v>0</v>
      </c>
      <c r="AH26" s="124"/>
      <c r="AI26" s="121"/>
      <c r="AJ26" s="124"/>
      <c r="AK26" s="134"/>
      <c r="AL26" s="121"/>
      <c r="AM26" s="121"/>
      <c r="AN26" s="125"/>
      <c r="AO26" s="126"/>
      <c r="AP26" s="127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</row>
    <row r="27" spans="1:43" s="137" customFormat="1" ht="25.5" customHeight="1" x14ac:dyDescent="0.25">
      <c r="A27" s="108"/>
      <c r="B27" s="120" t="str">
        <f t="shared" si="1"/>
        <v>CBECC 20252.0</v>
      </c>
      <c r="C27" s="128" t="s">
        <v>141</v>
      </c>
      <c r="D27" s="129">
        <f>INDEX(Output!$C$5:$BW$192,MATCH($C27,Output!$C$5:$C$192,0),63)</f>
        <v>46.628999999999998</v>
      </c>
      <c r="E27" s="122" t="s">
        <v>142</v>
      </c>
      <c r="F27" s="129">
        <f>(INDEX(Output!$C$5:$BW$192,MATCH($C27,Output!$C$5:$C$192,0),21))/$AP27</f>
        <v>8.9134514780300531</v>
      </c>
      <c r="G27" s="122" t="s">
        <v>143</v>
      </c>
      <c r="H27" s="129">
        <f>(INDEX(Output!$C$5:$BW$192,MATCH($C27,Output!$C$5:$C$192,0),36))/$AP27</f>
        <v>5.2986797269074348E-2</v>
      </c>
      <c r="I27" s="122" t="s">
        <v>48</v>
      </c>
      <c r="J27" s="129">
        <f t="shared" si="0"/>
        <v>35.71137645270182</v>
      </c>
      <c r="K27" s="122" t="s">
        <v>144</v>
      </c>
      <c r="L27" s="129">
        <f>(((INDEX(Output!$C$5:$BW$192,MATCH($C27,Output!$C$5:$C$192,0),14))*3.4121416)+((INDEX(Output!$C$5:$BW$192,MATCH($C27,Output!$C$5:$C$192,0),29))*99.976))/$AP27</f>
        <v>0.961573662282041</v>
      </c>
      <c r="M27" s="122" t="s">
        <v>145</v>
      </c>
      <c r="N27" s="129">
        <f>(((INDEX(Output!$C$5:$BW$192,MATCH($C27,Output!$C$5:$C$192,0),15))*3.4121416)+((INDEX(Output!$C$5:$BW$192,MATCH($C27,Output!$C$5:$C$192,0),30))*99.976))/$AP27</f>
        <v>13.570080378121654</v>
      </c>
      <c r="O27" s="122" t="s">
        <v>146</v>
      </c>
      <c r="P27" s="129">
        <f>(((INDEX(Output!$C$5:$BW$192,MATCH($C27,Output!$C$5:$C$192,0),20))*3.4121416)+((INDEX(Output!$C$5:$BW$192,MATCH($C27,Output!$C$5:$C$192,0),35))*99.976))/$AP27</f>
        <v>6.6324022406715777</v>
      </c>
      <c r="Q27" s="122" t="s">
        <v>109</v>
      </c>
      <c r="R27" s="129">
        <f>(((INDEX(Output!$C$5:$BW$192,MATCH($C27,Output!$C$5:$C$192,0),37))+(INDEX(Output!$C$5:$BW$192,MATCH($C27,Output!$C$5:$C$192,0),38)))*99.976)/$AP27</f>
        <v>0</v>
      </c>
      <c r="S27" s="122" t="s">
        <v>39</v>
      </c>
      <c r="T27" s="129">
        <f>(((INDEX(Output!$C$5:$BW$192,MATCH($C27,Output!$C$5:$C$192,0),22))+(INDEX(Output!$C$5:$BW$192,MATCH($C27,Output!$C$5:$C$192,0),23))+(INDEX(Output!$C$5:$BW$192,MATCH($C27,Output!$C$5:$C$192,0),24))+(INDEX(Output!$C$5:$BW$192,MATCH($C27,Output!$C$5:$C$192,0),25)))*3.4121416)/$AP27</f>
        <v>10.804457312129331</v>
      </c>
      <c r="U27" s="122" t="s">
        <v>133</v>
      </c>
      <c r="V27" s="129">
        <f>(((INDEX(Output!$C$5:$BW$192,MATCH($C27,Output!$C$5:$C$192,0),16))*3.4121416)+((INDEX(Output!$C$5:$BW$192,MATCH($C27,Output!$C$5:$C$192,0),31))*99.976))/$AP27</f>
        <v>10.211489860305907</v>
      </c>
      <c r="W27" s="122" t="s">
        <v>84</v>
      </c>
      <c r="X27" s="129">
        <f>(((INDEX(Output!$C$5:$BW$192,MATCH($C27,Output!$C$5:C$192,0),18))*3.4121416)+((INDEX(Output!$C$5:$BW$192,MATCH($C27,Output!$C$5:C$192,0),33))*99.976))/$AP27</f>
        <v>0</v>
      </c>
      <c r="Y27" s="122" t="s">
        <v>39</v>
      </c>
      <c r="Z27" s="129">
        <f>(((INDEX(Output!$C$5:$BW$192,MATCH($C27,Output!$C$5:C$192,0),17))*3.4121416)+((INDEX(Output!$C$5:$BW$192,MATCH($C27,Output!$C$5:C$192,0),32))*99.976))/$AP27</f>
        <v>0</v>
      </c>
      <c r="AA27" s="122" t="s">
        <v>82</v>
      </c>
      <c r="AB27" s="129">
        <f>(((INDEX(Output!$C$5:$BW$192,MATCH($C27,Output!$C$5:C$192,0),19))*3.4121416)+((INDEX(Output!$C$5:$BW$192,MATCH($C27,Output!$C$5:C$192,0),34))*99.976))/$AP27</f>
        <v>4.3358303113206391</v>
      </c>
      <c r="AC27" s="122" t="s">
        <v>147</v>
      </c>
      <c r="AD27" s="130">
        <f>INDEX(Output!$C$5:$CZ$192,MATCH($C27,Output!$C$5:$C$192,0),76)+INDEX(Output!$C$5:$CZ$192,MATCH($C27,Output!$C$5:$C$192,0),79)</f>
        <v>0</v>
      </c>
      <c r="AE27" s="122">
        <v>0</v>
      </c>
      <c r="AF27" s="130">
        <f>INDEX(Output!$C$5:$CA$192,MATCH($C27,Output!$C$5:$C$192,0),74)+INDEX(Output!$C$5:$CA$192,MATCH($C27,Output!$C$5:$C$192,0),77)</f>
        <v>0.75</v>
      </c>
      <c r="AG27" s="122">
        <v>0</v>
      </c>
      <c r="AH27" s="131">
        <f>IF($D$26=0,"",(D27-D$26)/D$26)</f>
        <v>-9.363075202420512E-4</v>
      </c>
      <c r="AI27" s="132">
        <f>IF($E$26=0,"",(E27-E$26)/E$26)</f>
        <v>-9.6577341469885933E-2</v>
      </c>
      <c r="AJ27" s="131">
        <f>IF($J$26=0,"",(J27-J$26)/J$26)</f>
        <v>-2.2584127105279234E-3</v>
      </c>
      <c r="AK27" s="132">
        <f>IF($K$26=0,"",(K27-K$26)/K$26)</f>
        <v>-8.1395348837209267E-2</v>
      </c>
      <c r="AL27" s="129" t="str">
        <f>IF(AND(AH27&gt;=0,AI27&gt;=0), "Yes", "No")</f>
        <v>No</v>
      </c>
      <c r="AM27" s="129" t="str">
        <f>IF(AND(AH27&lt;0,AI27&lt;0), "No", "Yes")</f>
        <v>No</v>
      </c>
      <c r="AN27" s="133" t="str">
        <f>IF((AL27=AM27),(IF(AND(AI27&gt;(-0.5%*D$26),AI27&lt;(0.5%*D$26),AE27&lt;=AD27,AG27&lt;=AF27,(COUNTBLANK(D27:AK27)=0)),"Pass","Fail")),IF(COUNTA(D27:AK27)=0,"","Fail"))</f>
        <v>Pass</v>
      </c>
      <c r="AO27" s="135"/>
      <c r="AP27" s="127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AQ27" s="136"/>
    </row>
    <row r="28" spans="1:43" s="139" customFormat="1" ht="25.5" customHeight="1" x14ac:dyDescent="0.25">
      <c r="A28" s="108"/>
      <c r="B28" s="120" t="str">
        <f t="shared" si="1"/>
        <v>CBECC 20252.0</v>
      </c>
      <c r="C28" s="128" t="s">
        <v>148</v>
      </c>
      <c r="D28" s="129">
        <f>INDEX(Output!$C$5:$BW$192,MATCH($C28,Output!$C$5:$C$192,0),63)</f>
        <v>46.264600000000002</v>
      </c>
      <c r="E28" s="122" t="s">
        <v>149</v>
      </c>
      <c r="F28" s="129">
        <f>(INDEX(Output!$C$5:$BW$192,MATCH($C28,Output!$C$5:$C$192,0),21))/$AP28</f>
        <v>8.9134514780300531</v>
      </c>
      <c r="G28" s="122" t="s">
        <v>129</v>
      </c>
      <c r="H28" s="129">
        <f>(INDEX(Output!$C$5:$BW$192,MATCH($C28,Output!$C$5:$C$192,0),36))/$AP28</f>
        <v>4.6194087879787168E-2</v>
      </c>
      <c r="I28" s="122" t="s">
        <v>34</v>
      </c>
      <c r="J28" s="129">
        <f t="shared" si="0"/>
        <v>35.032280749309329</v>
      </c>
      <c r="K28" s="122" t="s">
        <v>150</v>
      </c>
      <c r="L28" s="129">
        <f>(((INDEX(Output!$C$5:$BW$192,MATCH($C28,Output!$C$5:$C$192,0),14))*3.4121416)+((INDEX(Output!$C$5:$BW$192,MATCH($C28,Output!$C$5:$C$192,0),29))*99.976))/$AP28</f>
        <v>0.961573662282041</v>
      </c>
      <c r="M28" s="122" t="s">
        <v>131</v>
      </c>
      <c r="N28" s="129">
        <f>(((INDEX(Output!$C$5:$BW$192,MATCH($C28,Output!$C$5:$C$192,0),15))*3.4121416)+((INDEX(Output!$C$5:$BW$192,MATCH($C28,Output!$C$5:$C$192,0),30))*99.976))/$AP28</f>
        <v>13.570080378121654</v>
      </c>
      <c r="O28" s="122" t="s">
        <v>132</v>
      </c>
      <c r="P28" s="129">
        <f>(((INDEX(Output!$C$5:$BW$192,MATCH($C28,Output!$C$5:$C$192,0),20))*3.4121416)+((INDEX(Output!$C$5:$BW$192,MATCH($C28,Output!$C$5:$C$192,0),35))*99.976))/$AP28</f>
        <v>6.6324022406715777</v>
      </c>
      <c r="Q28" s="122" t="s">
        <v>109</v>
      </c>
      <c r="R28" s="129">
        <f>(((INDEX(Output!$C$5:$BW$192,MATCH($C28,Output!$C$5:$C$192,0),37))+(INDEX(Output!$C$5:$BW$192,MATCH($C28,Output!$C$5:$C$192,0),38)))*99.976)/$AP28</f>
        <v>0</v>
      </c>
      <c r="S28" s="122" t="s">
        <v>39</v>
      </c>
      <c r="T28" s="129">
        <f>(((INDEX(Output!$C$5:$BW$192,MATCH($C28,Output!$C$5:$C$192,0),22))+(INDEX(Output!$C$5:$BW$192,MATCH($C28,Output!$C$5:$C$192,0),23))+(INDEX(Output!$C$5:$BW$192,MATCH($C28,Output!$C$5:$C$192,0),24))+(INDEX(Output!$C$5:$BW$192,MATCH($C28,Output!$C$5:$C$192,0),25)))*3.4121416)/$AP28</f>
        <v>10.804457312129331</v>
      </c>
      <c r="U28" s="122" t="s">
        <v>133</v>
      </c>
      <c r="V28" s="129">
        <f>(((INDEX(Output!$C$5:$BW$192,MATCH($C28,Output!$C$5:$C$192,0),16))*3.4121416)+((INDEX(Output!$C$5:$BW$192,MATCH($C28,Output!$C$5:$C$192,0),31))*99.976))/$AP28</f>
        <v>10.211489860305907</v>
      </c>
      <c r="W28" s="122" t="s">
        <v>134</v>
      </c>
      <c r="X28" s="129">
        <f>(((INDEX(Output!$C$5:$BW$192,MATCH($C28,Output!$C$5:C$192,0),18))*3.4121416)+((INDEX(Output!$C$5:$BW$192,MATCH($C28,Output!$C$5:C$192,0),33))*99.976))/$AP28</f>
        <v>0</v>
      </c>
      <c r="Y28" s="122" t="s">
        <v>39</v>
      </c>
      <c r="Z28" s="129">
        <f>(((INDEX(Output!$C$5:$BW$192,MATCH($C28,Output!$C$5:C$192,0),17))*3.4121416)+((INDEX(Output!$C$5:$BW$192,MATCH($C28,Output!$C$5:C$192,0),32))*99.976))/$AP28</f>
        <v>0</v>
      </c>
      <c r="AA28" s="122" t="s">
        <v>135</v>
      </c>
      <c r="AB28" s="129">
        <f>(((INDEX(Output!$C$5:$BW$192,MATCH($C28,Output!$C$5:C$192,0),19))*3.4121416)+((INDEX(Output!$C$5:$BW$192,MATCH($C28,Output!$C$5:C$192,0),34))*99.976))/$AP28</f>
        <v>3.6567346079281529</v>
      </c>
      <c r="AC28" s="122" t="s">
        <v>111</v>
      </c>
      <c r="AD28" s="130">
        <f>INDEX(Output!$C$5:$CZ$192,MATCH($C28,Output!$C$5:$C$192,0),76)+INDEX(Output!$C$5:$CZ$192,MATCH($C28,Output!$C$5:$C$192,0),79)</f>
        <v>0</v>
      </c>
      <c r="AE28" s="122">
        <v>0</v>
      </c>
      <c r="AF28" s="130">
        <f>INDEX(Output!$C$5:$CA$192,MATCH($C28,Output!$C$5:$C$192,0),74)+INDEX(Output!$C$5:$CA$192,MATCH($C28,Output!$C$5:$C$192,0),77)</f>
        <v>0.75</v>
      </c>
      <c r="AG28" s="122">
        <v>0</v>
      </c>
      <c r="AH28" s="131">
        <f>IF($D$26=0,"",(D28-D$26)/D$26)</f>
        <v>-8.7438695425805131E-3</v>
      </c>
      <c r="AI28" s="132">
        <f>IF($E$26=0,"",(E28-E$26)/E$26)</f>
        <v>-1.5919342000530495E-2</v>
      </c>
      <c r="AJ28" s="131">
        <f>IF($J$26=0,"",(J28-J$26)/J$26)</f>
        <v>-2.1231694961960777E-2</v>
      </c>
      <c r="AK28" s="132">
        <f>IF($K$26=0,"",(K28-K$26)/K$26)</f>
        <v>-3.8759689922480543E-2</v>
      </c>
      <c r="AL28" s="129" t="str">
        <f>IF(AND(AH28&gt;=0,AI28&gt;=0), "Yes", "No")</f>
        <v>No</v>
      </c>
      <c r="AM28" s="129" t="str">
        <f>IF(AND(AH28&lt;0,AI28&lt;0), "No", "Yes")</f>
        <v>No</v>
      </c>
      <c r="AN28" s="133" t="str">
        <f>IF((AL28=AM28),(IF(AND(AI28&gt;(-0.5%*D$26),AI28&lt;(0.5%*D$26),AE28&lt;=AD28,AG28&lt;=AF28,(COUNTBLANK(D28:AK28)=0)),"Pass","Fail")),IF(COUNTA(D28:AK28)=0,"","Fail"))</f>
        <v>Pass</v>
      </c>
      <c r="AO28" s="135"/>
      <c r="AP28" s="127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AQ28" s="138"/>
    </row>
    <row r="29" spans="1:43" s="139" customFormat="1" ht="25.5" customHeight="1" x14ac:dyDescent="0.25">
      <c r="A29" s="108"/>
      <c r="B29" s="120" t="str">
        <f t="shared" si="1"/>
        <v>CBECC 20252.0</v>
      </c>
      <c r="C29" s="128" t="s">
        <v>151</v>
      </c>
      <c r="D29" s="129">
        <f>INDEX(Output!$C$5:$BW$192,MATCH($C29,Output!$C$5:$C$192,0),63)</f>
        <v>49.135800000000003</v>
      </c>
      <c r="E29" s="122" t="s">
        <v>152</v>
      </c>
      <c r="F29" s="129">
        <f>(INDEX(Output!$C$5:$BW$192,MATCH($C29,Output!$C$5:$C$192,0),21))/$AP29</f>
        <v>9.8644715040039745</v>
      </c>
      <c r="G29" s="122" t="s">
        <v>153</v>
      </c>
      <c r="H29" s="129">
        <f>(INDEX(Output!$C$5:$BW$192,MATCH($C29,Output!$C$5:$C$192,0),36))/$AP29</f>
        <v>9.6180449536092758E-3</v>
      </c>
      <c r="I29" s="122" t="s">
        <v>80</v>
      </c>
      <c r="J29" s="129">
        <f t="shared" si="0"/>
        <v>34.620519460445955</v>
      </c>
      <c r="K29" s="122" t="s">
        <v>154</v>
      </c>
      <c r="L29" s="129">
        <f>(((INDEX(Output!$C$5:$BW$192,MATCH($C29,Output!$C$5:$C$192,0),14))*3.4121416)+((INDEX(Output!$C$5:$BW$192,MATCH($C29,Output!$C$5:$C$192,0),29))*99.976))/$AP29</f>
        <v>0.961573662282041</v>
      </c>
      <c r="M29" s="122" t="s">
        <v>131</v>
      </c>
      <c r="N29" s="129">
        <f>(((INDEX(Output!$C$5:$BW$192,MATCH($C29,Output!$C$5:$C$192,0),15))*3.4121416)+((INDEX(Output!$C$5:$BW$192,MATCH($C29,Output!$C$5:$C$192,0),30))*99.976))/$AP29</f>
        <v>13.570080378121654</v>
      </c>
      <c r="O29" s="122" t="s">
        <v>132</v>
      </c>
      <c r="P29" s="129">
        <f>(((INDEX(Output!$C$5:$BW$192,MATCH($C29,Output!$C$5:$C$192,0),20))*3.4121416)+((INDEX(Output!$C$5:$BW$192,MATCH($C29,Output!$C$5:$C$192,0),35))*99.976))/$AP29</f>
        <v>6.6324022406715777</v>
      </c>
      <c r="Q29" s="122" t="s">
        <v>109</v>
      </c>
      <c r="R29" s="129">
        <f>(((INDEX(Output!$C$5:$BW$192,MATCH($C29,Output!$C$5:$C$192,0),37))+(INDEX(Output!$C$5:$BW$192,MATCH($C29,Output!$C$5:$C$192,0),38)))*99.976)/$AP29</f>
        <v>0</v>
      </c>
      <c r="S29" s="122" t="s">
        <v>39</v>
      </c>
      <c r="T29" s="129">
        <f>(((INDEX(Output!$C$5:$BW$192,MATCH($C29,Output!$C$5:$C$192,0),22))+(INDEX(Output!$C$5:$BW$192,MATCH($C29,Output!$C$5:$C$192,0),23))+(INDEX(Output!$C$5:$BW$192,MATCH($C29,Output!$C$5:$C$192,0),24))+(INDEX(Output!$C$5:$BW$192,MATCH($C29,Output!$C$5:$C$192,0),25)))*3.4121416)/$AP29</f>
        <v>10.804457312129331</v>
      </c>
      <c r="U29" s="122" t="s">
        <v>133</v>
      </c>
      <c r="V29" s="129">
        <f>(((INDEX(Output!$C$5:$BW$192,MATCH($C29,Output!$C$5:$C$192,0),16))*3.4121416)+((INDEX(Output!$C$5:$BW$192,MATCH($C29,Output!$C$5:$C$192,0),31))*99.976))/$AP29</f>
        <v>10.211489860305907</v>
      </c>
      <c r="W29" s="122" t="s">
        <v>134</v>
      </c>
      <c r="X29" s="129">
        <f>(((INDEX(Output!$C$5:$BW$192,MATCH($C29,Output!$C$5:C$192,0),18))*3.4121416)+((INDEX(Output!$C$5:$BW$192,MATCH($C29,Output!$C$5:C$192,0),33))*99.976))/$AP29</f>
        <v>0</v>
      </c>
      <c r="Y29" s="122" t="s">
        <v>39</v>
      </c>
      <c r="Z29" s="129">
        <f>(((INDEX(Output!$C$5:$BW$192,MATCH($C29,Output!$C$5:C$192,0),17))*3.4121416)+((INDEX(Output!$C$5:$BW$192,MATCH($C29,Output!$C$5:C$192,0),32))*99.976))/$AP29</f>
        <v>0</v>
      </c>
      <c r="AA29" s="122" t="s">
        <v>135</v>
      </c>
      <c r="AB29" s="129">
        <f>(((INDEX(Output!$C$5:$BW$192,MATCH($C29,Output!$C$5:C$192,0),19))*3.4121416)+((INDEX(Output!$C$5:$BW$192,MATCH($C29,Output!$C$5:C$192,0),34))*99.976))/$AP29</f>
        <v>3.2449733190647763</v>
      </c>
      <c r="AC29" s="122" t="s">
        <v>88</v>
      </c>
      <c r="AD29" s="130">
        <f>INDEX(Output!$C$5:$CZ$192,MATCH($C29,Output!$C$5:$C$192,0),76)+INDEX(Output!$C$5:$CZ$192,MATCH($C29,Output!$C$5:$C$192,0),79)</f>
        <v>0</v>
      </c>
      <c r="AE29" s="122">
        <v>0</v>
      </c>
      <c r="AF29" s="130">
        <f>INDEX(Output!$C$5:$CA$192,MATCH($C29,Output!$C$5:$C$192,0),74)+INDEX(Output!$C$5:$CA$192,MATCH($C29,Output!$C$5:$C$192,0),77)</f>
        <v>0.75</v>
      </c>
      <c r="AG29" s="122">
        <v>0</v>
      </c>
      <c r="AH29" s="131">
        <f>IF($D$26=0,"",(D29-D$26)/D$26)</f>
        <v>5.2773891375472261E-2</v>
      </c>
      <c r="AI29" s="132">
        <f>IF($E$26=0,"",(E29-E$26)/E$26)</f>
        <v>3.289997346776339E-2</v>
      </c>
      <c r="AJ29" s="131">
        <f>IF($J$26=0,"",(J29-J$26)/J$26)</f>
        <v>-3.2735910221740258E-2</v>
      </c>
      <c r="AK29" s="132">
        <f>IF($K$26=0,"",(K29-K$26)/K$26)</f>
        <v>-4.1226215644820235E-2</v>
      </c>
      <c r="AL29" s="129" t="str">
        <f>IF(AND(AH29&gt;=0,AI29&gt;=0), "Yes", "No")</f>
        <v>Yes</v>
      </c>
      <c r="AM29" s="129" t="str">
        <f>IF(AND(AH29&lt;0,AI29&lt;0), "No", "Yes")</f>
        <v>Yes</v>
      </c>
      <c r="AN29" s="133" t="str">
        <f>IF((AL29=AM29),(IF(AND(AI29&gt;(-0.5%*D$26),AI29&lt;(0.5%*D$26),AE29&lt;=AD29,AG29&lt;=AF29,(COUNTBLANK(D29:AK29)=0)),"Pass","Fail")),IF(COUNTA(D29:AK29)=0,"","Fail"))</f>
        <v>Pass</v>
      </c>
      <c r="AO29" s="135"/>
      <c r="AP29" s="127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AQ29" s="138"/>
    </row>
    <row r="30" spans="1:43" s="139" customFormat="1" ht="25.5" customHeight="1" x14ac:dyDescent="0.25">
      <c r="A30" s="108"/>
      <c r="B30" s="120" t="str">
        <f t="shared" si="1"/>
        <v>CBECC 20252.0</v>
      </c>
      <c r="C30" s="128" t="s">
        <v>155</v>
      </c>
      <c r="D30" s="129">
        <f>INDEX(Output!$C$5:$BW$192,MATCH($C30,Output!$C$5:$C$192,0),63)</f>
        <v>49.375500000000002</v>
      </c>
      <c r="E30" s="122" t="s">
        <v>156</v>
      </c>
      <c r="F30" s="129">
        <f>(INDEX(Output!$C$5:$BW$192,MATCH($C30,Output!$C$5:$C$192,0),21))/$AP30</f>
        <v>9.9122260626712428</v>
      </c>
      <c r="G30" s="122" t="s">
        <v>157</v>
      </c>
      <c r="H30" s="129">
        <f>(INDEX(Output!$C$5:$BW$192,MATCH($C30,Output!$C$5:$C$192,0),36))/$AP30</f>
        <v>9.6180449536092758E-3</v>
      </c>
      <c r="I30" s="122" t="s">
        <v>158</v>
      </c>
      <c r="J30" s="129">
        <f t="shared" si="0"/>
        <v>34.783436994001576</v>
      </c>
      <c r="K30" s="122" t="s">
        <v>159</v>
      </c>
      <c r="L30" s="129">
        <f>(((INDEX(Output!$C$5:$BW$192,MATCH($C30,Output!$C$5:$C$192,0),14))*3.4121416)+((INDEX(Output!$C$5:$BW$192,MATCH($C30,Output!$C$5:$C$192,0),29))*99.976))/$AP30</f>
        <v>0.961573662282041</v>
      </c>
      <c r="M30" s="122" t="s">
        <v>160</v>
      </c>
      <c r="N30" s="129">
        <f>(((INDEX(Output!$C$5:$BW$192,MATCH($C30,Output!$C$5:$C$192,0),15))*3.4121416)+((INDEX(Output!$C$5:$BW$192,MATCH($C30,Output!$C$5:$C$192,0),30))*99.976))/$AP30</f>
        <v>13.570080378121654</v>
      </c>
      <c r="O30" s="122" t="s">
        <v>161</v>
      </c>
      <c r="P30" s="129">
        <f>(((INDEX(Output!$C$5:$BW$192,MATCH($C30,Output!$C$5:$C$192,0),20))*3.4121416)+((INDEX(Output!$C$5:$BW$192,MATCH($C30,Output!$C$5:$C$192,0),35))*99.976))/$AP30</f>
        <v>6.6324022406715777</v>
      </c>
      <c r="Q30" s="122" t="s">
        <v>109</v>
      </c>
      <c r="R30" s="129">
        <f>(((INDEX(Output!$C$5:$BW$192,MATCH($C30,Output!$C$5:$C$192,0),37))+(INDEX(Output!$C$5:$BW$192,MATCH($C30,Output!$C$5:$C$192,0),38)))*99.976)/$AP30</f>
        <v>0</v>
      </c>
      <c r="S30" s="122" t="s">
        <v>39</v>
      </c>
      <c r="T30" s="129">
        <f>(((INDEX(Output!$C$5:$BW$192,MATCH($C30,Output!$C$5:$C$192,0),22))+(INDEX(Output!$C$5:$BW$192,MATCH($C30,Output!$C$5:$C$192,0),23))+(INDEX(Output!$C$5:$BW$192,MATCH($C30,Output!$C$5:$C$192,0),24))+(INDEX(Output!$C$5:$BW$192,MATCH($C30,Output!$C$5:$C$192,0),25)))*3.4121416)/$AP30</f>
        <v>10.804457312129331</v>
      </c>
      <c r="U30" s="122" t="s">
        <v>133</v>
      </c>
      <c r="V30" s="129">
        <f>(((INDEX(Output!$C$5:$BW$192,MATCH($C30,Output!$C$5:$C$192,0),16))*3.4121416)+((INDEX(Output!$C$5:$BW$192,MATCH($C30,Output!$C$5:$C$192,0),31))*99.976))/$AP30</f>
        <v>10.211489860305907</v>
      </c>
      <c r="W30" s="122" t="s">
        <v>162</v>
      </c>
      <c r="X30" s="129">
        <f>(((INDEX(Output!$C$5:$BW$192,MATCH($C30,Output!$C$5:C$192,0),18))*3.4121416)+((INDEX(Output!$C$5:$BW$192,MATCH($C30,Output!$C$5:C$192,0),33))*99.976))/$AP30</f>
        <v>0</v>
      </c>
      <c r="Y30" s="122" t="s">
        <v>39</v>
      </c>
      <c r="Z30" s="129">
        <f>(((INDEX(Output!$C$5:$BW$192,MATCH($C30,Output!$C$5:C$192,0),17))*3.4121416)+((INDEX(Output!$C$5:$BW$192,MATCH($C30,Output!$C$5:C$192,0),32))*99.976))/$AP30</f>
        <v>0</v>
      </c>
      <c r="AA30" s="122" t="s">
        <v>163</v>
      </c>
      <c r="AB30" s="129">
        <f>(((INDEX(Output!$C$5:$BW$192,MATCH($C30,Output!$C$5:C$192,0),19))*3.4121416)+((INDEX(Output!$C$5:$BW$192,MATCH($C30,Output!$C$5:C$192,0),34))*99.976))/$AP30</f>
        <v>3.4078908526203944</v>
      </c>
      <c r="AC30" s="122" t="s">
        <v>164</v>
      </c>
      <c r="AD30" s="130">
        <f>INDEX(Output!$C$5:$CZ$192,MATCH($C30,Output!$C$5:$C$192,0),76)+INDEX(Output!$C$5:$CZ$192,MATCH($C30,Output!$C$5:$C$192,0),79)</f>
        <v>0</v>
      </c>
      <c r="AE30" s="122">
        <v>0</v>
      </c>
      <c r="AF30" s="130">
        <f>INDEX(Output!$C$5:$CA$192,MATCH($C30,Output!$C$5:$C$192,0),74)+INDEX(Output!$C$5:$CA$192,MATCH($C30,Output!$C$5:$C$192,0),77)</f>
        <v>0.75</v>
      </c>
      <c r="AG30" s="122">
        <v>0</v>
      </c>
      <c r="AH30" s="131">
        <f>IF($D$26=0,"",(D30-D$26)/D$26)</f>
        <v>5.7909655965907338E-2</v>
      </c>
      <c r="AI30" s="132">
        <f>IF($E$26=0,"",(E30-E$26)/E$26)</f>
        <v>0.15441761740514728</v>
      </c>
      <c r="AJ30" s="131">
        <f>IF($J$26=0,"",(J30-J$26)/J$26)</f>
        <v>-2.8184150679725371E-2</v>
      </c>
      <c r="AK30" s="132">
        <f>IF($K$26=0,"",(K30-K$26)/K$26)</f>
        <v>6.7300916138125444E-2</v>
      </c>
      <c r="AL30" s="129" t="str">
        <f>IF(AND(AH30&gt;=0,AI30&gt;=0), "Yes", "No")</f>
        <v>Yes</v>
      </c>
      <c r="AM30" s="129" t="str">
        <f>IF(AND(AH30&lt;0,AI30&lt;0), "No", "Yes")</f>
        <v>Yes</v>
      </c>
      <c r="AN30" s="133" t="str">
        <f>IF((AL30=AM30),(IF(AND(AI30&gt;(-0.5%*D$26),AI30&lt;(0.5%*D$26),AE30&lt;=AD30,AG30&lt;=AF30,(COUNTBLANK(D30:AK30)=0)),"Pass","Fail")),IF(COUNTA(D30:AK30)=0,"","Fail"))</f>
        <v>Pass</v>
      </c>
      <c r="AO30" s="135"/>
      <c r="AP30" s="127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AQ30" s="138"/>
    </row>
    <row r="31" spans="1:43" s="107" customFormat="1" ht="26.25" customHeight="1" x14ac:dyDescent="0.25">
      <c r="A31" s="108" t="s">
        <v>68</v>
      </c>
      <c r="B31" s="120" t="str">
        <f>B29</f>
        <v>CBECC 20252.0</v>
      </c>
      <c r="C31" s="62" t="s">
        <v>127</v>
      </c>
      <c r="D31" s="121">
        <f>INDEX(Output!$C$5:$BW$192,MATCH($C31,Output!$C$5:$C$192,0),63)</f>
        <v>46.672699999999999</v>
      </c>
      <c r="E31" s="122" t="s">
        <v>128</v>
      </c>
      <c r="F31" s="121">
        <f>(INDEX(Output!$C$5:$BW$192,MATCH($C31,Output!$C$5:$C$192,0),21))/$AP31</f>
        <v>8.9134514780300531</v>
      </c>
      <c r="G31" s="122" t="s">
        <v>129</v>
      </c>
      <c r="H31" s="121">
        <f>(INDEX(Output!$C$5:$BW$192,MATCH($C31,Output!$C$5:$C$192,0),36))/$AP31</f>
        <v>5.3795327137047044E-2</v>
      </c>
      <c r="I31" s="122" t="s">
        <v>48</v>
      </c>
      <c r="J31" s="121">
        <f t="shared" si="0"/>
        <v>35.792210034782258</v>
      </c>
      <c r="K31" s="122" t="s">
        <v>130</v>
      </c>
      <c r="L31" s="121">
        <f>(((INDEX(Output!$C$5:$BW$192,MATCH($C31,Output!$C$5:$C$192,0),14))*3.4121416)+((INDEX(Output!$C$5:$BW$192,MATCH($C31,Output!$C$5:$C$192,0),29))*99.976))/$AP31</f>
        <v>0.961573662282041</v>
      </c>
      <c r="M31" s="122" t="s">
        <v>131</v>
      </c>
      <c r="N31" s="121">
        <f>(((INDEX(Output!$C$5:$BW$192,MATCH($C31,Output!$C$5:$C$192,0),15))*3.4121416)+((INDEX(Output!$C$5:$BW$192,MATCH($C31,Output!$C$5:$C$192,0),30))*99.976))/$AP31</f>
        <v>13.570080378121654</v>
      </c>
      <c r="O31" s="122" t="s">
        <v>132</v>
      </c>
      <c r="P31" s="121">
        <f>(((INDEX(Output!$C$5:$BW$192,MATCH($C31,Output!$C$5:$C$192,0),20))*3.4121416)+((INDEX(Output!$C$5:$BW$192,MATCH($C31,Output!$C$5:$C$192,0),35))*99.976))/$AP31</f>
        <v>6.6324022406715777</v>
      </c>
      <c r="Q31" s="122" t="s">
        <v>109</v>
      </c>
      <c r="R31" s="121">
        <f>(((INDEX(Output!$C$5:$BW$192,MATCH($C31,Output!$C$5:$C$192,0),37))+(INDEX(Output!$C$5:$BW$192,MATCH($C31,Output!$C$5:$C$192,0),38)))*99.976)/$AP31</f>
        <v>0</v>
      </c>
      <c r="S31" s="122" t="s">
        <v>39</v>
      </c>
      <c r="T31" s="121">
        <f>(((INDEX(Output!$C$5:$BW$192,MATCH($C31,Output!$C$5:$C$192,0),22))+(INDEX(Output!$C$5:$BW$192,MATCH($C31,Output!$C$5:$C$192,0),23))+(INDEX(Output!$C$5:$BW$192,MATCH($C31,Output!$C$5:$C$192,0),24))+(INDEX(Output!$C$5:$BW$192,MATCH($C31,Output!$C$5:$C$192,0),25)))*3.4121416)/$AP31</f>
        <v>10.804457312129331</v>
      </c>
      <c r="U31" s="122" t="s">
        <v>133</v>
      </c>
      <c r="V31" s="121">
        <f>(((INDEX(Output!$C$5:$BW$192,MATCH($C31,Output!$C$5:$C$192,0),16))*3.4121416)+((INDEX(Output!$C$5:$BW$192,MATCH($C31,Output!$C$5:$C$192,0),31))*99.976))/$AP31</f>
        <v>10.211489860305907</v>
      </c>
      <c r="W31" s="122" t="s">
        <v>134</v>
      </c>
      <c r="X31" s="121">
        <f>(((INDEX(Output!$C$5:$BW$192,MATCH($C31,Output!$C$5:C$192,0),18))*3.4121416)+((INDEX(Output!$C$5:$BW$192,MATCH($C31,Output!$C$5:C$192,0),33))*99.976))/$AP31</f>
        <v>0</v>
      </c>
      <c r="Y31" s="122" t="s">
        <v>39</v>
      </c>
      <c r="Z31" s="121">
        <f>(((INDEX(Output!$C$5:$BW$192,MATCH($C31,Output!$C$5:C$192,0),17))*3.4121416)+((INDEX(Output!$C$5:$BW$192,MATCH($C31,Output!$C$5:C$192,0),32))*99.976))/$AP31</f>
        <v>0</v>
      </c>
      <c r="AA31" s="122" t="s">
        <v>135</v>
      </c>
      <c r="AB31" s="121">
        <f>(((INDEX(Output!$C$5:$BW$192,MATCH($C31,Output!$C$5:C$192,0),19))*3.4121416)+((INDEX(Output!$C$5:$BW$192,MATCH($C31,Output!$C$5:C$192,0),34))*99.976))/$AP31</f>
        <v>4.4166638934010782</v>
      </c>
      <c r="AC31" s="122" t="s">
        <v>136</v>
      </c>
      <c r="AD31" s="123">
        <f>INDEX(Output!$C$5:$CZ$192,MATCH($C31,Output!$C$5:$C$192,0),76)+INDEX(Output!$C$5:$CZ$192,MATCH($C31,Output!$C$5:$C$192,0),79)</f>
        <v>0</v>
      </c>
      <c r="AE31" s="122">
        <v>0</v>
      </c>
      <c r="AF31" s="123">
        <f>INDEX(Output!$C$5:$CA$192,MATCH($C31,Output!$C$5:$C$192,0),74)+INDEX(Output!$C$5:$CA$192,MATCH($C31,Output!$C$5:$C$192,0),77)</f>
        <v>0.75</v>
      </c>
      <c r="AG31" s="122">
        <v>0</v>
      </c>
      <c r="AH31" s="124"/>
      <c r="AI31" s="121"/>
      <c r="AJ31" s="124"/>
      <c r="AK31" s="134"/>
      <c r="AL31" s="121"/>
      <c r="AM31" s="121"/>
      <c r="AN31" s="125"/>
      <c r="AO31" s="126"/>
      <c r="AP31" s="127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</row>
    <row r="32" spans="1:43" s="139" customFormat="1" ht="25.5" customHeight="1" x14ac:dyDescent="0.25">
      <c r="A32" s="108" t="s">
        <v>68</v>
      </c>
      <c r="B32" s="120" t="str">
        <f t="shared" ref="B32:B63" si="2">B31</f>
        <v>CBECC 20252.0</v>
      </c>
      <c r="C32" s="128" t="s">
        <v>165</v>
      </c>
      <c r="D32" s="129">
        <f>INDEX(Output!$C$5:$BW$192,MATCH($C32,Output!$C$5:$C$192,0),63)</f>
        <v>46.673699999999997</v>
      </c>
      <c r="E32" s="122" t="s">
        <v>128</v>
      </c>
      <c r="F32" s="129">
        <f>(INDEX(Output!$C$5:$BW$192,MATCH($C32,Output!$C$5:$C$192,0),21))/$AP32</f>
        <v>8.9136957468723423</v>
      </c>
      <c r="G32" s="122" t="s">
        <v>129</v>
      </c>
      <c r="H32" s="129">
        <f>(INDEX(Output!$C$5:$BW$192,MATCH($C32,Output!$C$5:$C$192,0),36))/$AP32</f>
        <v>5.3798176940207061E-2</v>
      </c>
      <c r="I32" s="122" t="s">
        <v>48</v>
      </c>
      <c r="J32" s="129">
        <f t="shared" si="0"/>
        <v>35.793324356411041</v>
      </c>
      <c r="K32" s="122" t="s">
        <v>130</v>
      </c>
      <c r="L32" s="129">
        <f>(((INDEX(Output!$C$5:$BW$192,MATCH($C32,Output!$C$5:$C$192,0),14))*3.4121416)+((INDEX(Output!$C$5:$BW$192,MATCH($C32,Output!$C$5:$C$192,0),29))*99.976))/$AP32</f>
        <v>0.96185450403247164</v>
      </c>
      <c r="M32" s="122" t="s">
        <v>131</v>
      </c>
      <c r="N32" s="129">
        <f>(((INDEX(Output!$C$5:$BW$192,MATCH($C32,Output!$C$5:$C$192,0),15))*3.4121416)+((INDEX(Output!$C$5:$BW$192,MATCH($C32,Output!$C$5:$C$192,0),30))*99.976))/$AP32</f>
        <v>13.570913858000008</v>
      </c>
      <c r="O32" s="122" t="s">
        <v>132</v>
      </c>
      <c r="P32" s="129">
        <f>(((INDEX(Output!$C$5:$BW$192,MATCH($C32,Output!$C$5:$C$192,0),20))*3.4121416)+((INDEX(Output!$C$5:$BW$192,MATCH($C32,Output!$C$5:$C$192,0),35))*99.976))/$AP32</f>
        <v>6.6324022406715777</v>
      </c>
      <c r="Q32" s="122" t="s">
        <v>109</v>
      </c>
      <c r="R32" s="129">
        <f>(((INDEX(Output!$C$5:$BW$192,MATCH($C32,Output!$C$5:$C$192,0),37))+(INDEX(Output!$C$5:$BW$192,MATCH($C32,Output!$C$5:$C$192,0),38)))*99.976)/$AP32</f>
        <v>0</v>
      </c>
      <c r="S32" s="122" t="s">
        <v>39</v>
      </c>
      <c r="T32" s="129">
        <f>(((INDEX(Output!$C$5:$BW$192,MATCH($C32,Output!$C$5:$C$192,0),22))+(INDEX(Output!$C$5:$BW$192,MATCH($C32,Output!$C$5:$C$192,0),23))+(INDEX(Output!$C$5:$BW$192,MATCH($C32,Output!$C$5:$C$192,0),24))+(INDEX(Output!$C$5:$BW$192,MATCH($C32,Output!$C$5:$C$192,0),25)))*3.4121416)/$AP32</f>
        <v>10.804457312129331</v>
      </c>
      <c r="U32" s="122" t="s">
        <v>133</v>
      </c>
      <c r="V32" s="129">
        <f>(((INDEX(Output!$C$5:$BW$192,MATCH($C32,Output!$C$5:$C$192,0),16))*3.4121416)+((INDEX(Output!$C$5:$BW$192,MATCH($C32,Output!$C$5:$C$192,0),31))*99.976))/$AP32</f>
        <v>10.211489860305907</v>
      </c>
      <c r="W32" s="122" t="s">
        <v>134</v>
      </c>
      <c r="X32" s="129">
        <f>(((INDEX(Output!$C$5:$BW$192,MATCH($C32,Output!$C$5:C$192,0),18))*3.4121416)+((INDEX(Output!$C$5:$BW$192,MATCH($C32,Output!$C$5:C$192,0),33))*99.976))/$AP32</f>
        <v>0</v>
      </c>
      <c r="Y32" s="122" t="s">
        <v>39</v>
      </c>
      <c r="Z32" s="129">
        <f>(((INDEX(Output!$C$5:$BW$192,MATCH($C32,Output!$C$5:C$192,0),17))*3.4121416)+((INDEX(Output!$C$5:$BW$192,MATCH($C32,Output!$C$5:C$192,0),32))*99.976))/$AP32</f>
        <v>0</v>
      </c>
      <c r="AA32" s="122" t="s">
        <v>135</v>
      </c>
      <c r="AB32" s="129">
        <f>(((INDEX(Output!$C$5:$BW$192,MATCH($C32,Output!$C$5:C$192,0),19))*3.4121416)+((INDEX(Output!$C$5:$BW$192,MATCH($C32,Output!$C$5:C$192,0),34))*99.976))/$AP32</f>
        <v>4.4166638934010782</v>
      </c>
      <c r="AC32" s="122" t="s">
        <v>136</v>
      </c>
      <c r="AD32" s="130">
        <f>INDEX(Output!$C$5:$CZ$192,MATCH($C32,Output!$C$5:$C$192,0),76)+INDEX(Output!$C$5:$CZ$192,MATCH($C32,Output!$C$5:$C$192,0),79)</f>
        <v>0</v>
      </c>
      <c r="AE32" s="122">
        <v>0</v>
      </c>
      <c r="AF32" s="130">
        <f>INDEX(Output!$C$5:$CA$192,MATCH($C32,Output!$C$5:$C$192,0),74)+INDEX(Output!$C$5:$CA$192,MATCH($C32,Output!$C$5:$C$192,0),77)</f>
        <v>0.75</v>
      </c>
      <c r="AG32" s="122">
        <v>0</v>
      </c>
      <c r="AH32" s="142">
        <f>IF($D$31=0,"",(D32-D$31)/D$31)</f>
        <v>2.1425801378486125E-5</v>
      </c>
      <c r="AI32" s="143">
        <f>IF($E$31=0,"",(E32-E$31)/E$31)</f>
        <v>0</v>
      </c>
      <c r="AJ32" s="131">
        <f>IF($J$31=0,"",(J32-$J$31)/$J$31)</f>
        <v>3.1133076937706967E-5</v>
      </c>
      <c r="AK32" s="132">
        <f>IF($K$31=0,"",(K32-$K$31)/$K$31)</f>
        <v>0</v>
      </c>
      <c r="AL32" s="129" t="str">
        <f>IF(AND(AH32&gt;=0,AI32&gt;=0), "Yes", "No")</f>
        <v>Yes</v>
      </c>
      <c r="AM32" s="129" t="str">
        <f>IF(AND(AH32&lt;0,AI32&lt;0), "No", "Yes")</f>
        <v>Yes</v>
      </c>
      <c r="AN32" s="133" t="str">
        <f>IF((AL32=AM32),(IF(AND(AI32&gt;(-0.5%*D$31),AI32&lt;(0.5%*D$31),AE32&lt;=AD32,AG32&lt;=AF32,(COUNTBLANK(D32:AK32)=0)),"Pass","Fail")),IF(COUNTA(D32:AK32)=0,"","Fail"))</f>
        <v>Pass</v>
      </c>
      <c r="AO32" s="135"/>
      <c r="AP32" s="127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AQ32" s="138"/>
    </row>
    <row r="33" spans="1:43" s="139" customFormat="1" ht="25.5" customHeight="1" x14ac:dyDescent="0.25">
      <c r="A33" s="108" t="s">
        <v>68</v>
      </c>
      <c r="B33" s="120" t="str">
        <f t="shared" si="2"/>
        <v>CBECC 20252.0</v>
      </c>
      <c r="C33" s="128" t="s">
        <v>166</v>
      </c>
      <c r="D33" s="129">
        <f>INDEX(Output!$C$5:$BW$192,MATCH($C33,Output!$C$5:$C$192,0),63)</f>
        <v>46.661099999999998</v>
      </c>
      <c r="E33" s="122" t="s">
        <v>167</v>
      </c>
      <c r="F33" s="129">
        <f>(INDEX(Output!$C$5:$BW$192,MATCH($C33,Output!$C$5:$C$192,0),21))/$AP33</f>
        <v>8.9114566158180359</v>
      </c>
      <c r="G33" s="122" t="s">
        <v>168</v>
      </c>
      <c r="H33" s="129">
        <f>(INDEX(Output!$C$5:$BW$192,MATCH($C33,Output!$C$5:$C$192,0),36))/$AP33</f>
        <v>5.3769678908606816E-2</v>
      </c>
      <c r="I33" s="122" t="s">
        <v>48</v>
      </c>
      <c r="J33" s="129">
        <f t="shared" si="0"/>
        <v>35.782731306146218</v>
      </c>
      <c r="K33" s="122" t="s">
        <v>169</v>
      </c>
      <c r="L33" s="129">
        <f>(((INDEX(Output!$C$5:$BW$192,MATCH($C33,Output!$C$5:$C$192,0),14))*3.4121416)+((INDEX(Output!$C$5:$BW$192,MATCH($C33,Output!$C$5:$C$192,0),29))*99.976))/$AP33</f>
        <v>0.95898503397372481</v>
      </c>
      <c r="M33" s="122" t="s">
        <v>170</v>
      </c>
      <c r="N33" s="129">
        <f>(((INDEX(Output!$C$5:$BW$192,MATCH($C33,Output!$C$5:$C$192,0),15))*3.4121416)+((INDEX(Output!$C$5:$BW$192,MATCH($C33,Output!$C$5:$C$192,0),30))*99.976))/$AP33</f>
        <v>13.563120821137398</v>
      </c>
      <c r="O33" s="122" t="s">
        <v>171</v>
      </c>
      <c r="P33" s="129">
        <f>(((INDEX(Output!$C$5:$BW$192,MATCH($C33,Output!$C$5:$C$192,0),20))*3.4121416)+((INDEX(Output!$C$5:$BW$192,MATCH($C33,Output!$C$5:$C$192,0),35))*99.976))/$AP33</f>
        <v>6.6324022406715777</v>
      </c>
      <c r="Q33" s="122" t="s">
        <v>109</v>
      </c>
      <c r="R33" s="129">
        <f>(((INDEX(Output!$C$5:$BW$192,MATCH($C33,Output!$C$5:$C$192,0),37))+(INDEX(Output!$C$5:$BW$192,MATCH($C33,Output!$C$5:$C$192,0),38)))*99.976)/$AP33</f>
        <v>0</v>
      </c>
      <c r="S33" s="122" t="s">
        <v>39</v>
      </c>
      <c r="T33" s="129">
        <f>(((INDEX(Output!$C$5:$BW$192,MATCH($C33,Output!$C$5:$C$192,0),22))+(INDEX(Output!$C$5:$BW$192,MATCH($C33,Output!$C$5:$C$192,0),23))+(INDEX(Output!$C$5:$BW$192,MATCH($C33,Output!$C$5:$C$192,0),24))+(INDEX(Output!$C$5:$BW$192,MATCH($C33,Output!$C$5:$C$192,0),25)))*3.4121416)/$AP33</f>
        <v>10.804457312129331</v>
      </c>
      <c r="U33" s="122" t="s">
        <v>133</v>
      </c>
      <c r="V33" s="129">
        <f>(((INDEX(Output!$C$5:$BW$192,MATCH($C33,Output!$C$5:$C$192,0),16))*3.4121416)+((INDEX(Output!$C$5:$BW$192,MATCH($C33,Output!$C$5:$C$192,0),31))*99.976))/$AP33</f>
        <v>10.211559316962436</v>
      </c>
      <c r="W33" s="122" t="s">
        <v>172</v>
      </c>
      <c r="X33" s="129">
        <f>(((INDEX(Output!$C$5:$BW$192,MATCH($C33,Output!$C$5:C$192,0),18))*3.4121416)+((INDEX(Output!$C$5:$BW$192,MATCH($C33,Output!$C$5:C$192,0),33))*99.976))/$AP33</f>
        <v>0</v>
      </c>
      <c r="Y33" s="122" t="s">
        <v>39</v>
      </c>
      <c r="Z33" s="129">
        <f>(((INDEX(Output!$C$5:$BW$192,MATCH($C33,Output!$C$5:C$192,0),17))*3.4121416)+((INDEX(Output!$C$5:$BW$192,MATCH($C33,Output!$C$5:C$192,0),32))*99.976))/$AP33</f>
        <v>0</v>
      </c>
      <c r="AA33" s="122" t="s">
        <v>173</v>
      </c>
      <c r="AB33" s="129">
        <f>(((INDEX(Output!$C$5:$BW$192,MATCH($C33,Output!$C$5:C$192,0),19))*3.4121416)+((INDEX(Output!$C$5:$BW$192,MATCH($C33,Output!$C$5:C$192,0),34))*99.976))/$AP33</f>
        <v>4.4166638934010782</v>
      </c>
      <c r="AC33" s="122" t="s">
        <v>136</v>
      </c>
      <c r="AD33" s="130">
        <f>INDEX(Output!$C$5:$CZ$192,MATCH($C33,Output!$C$5:$C$192,0),76)+INDEX(Output!$C$5:$CZ$192,MATCH($C33,Output!$C$5:$C$192,0),79)</f>
        <v>0</v>
      </c>
      <c r="AE33" s="122">
        <v>0</v>
      </c>
      <c r="AF33" s="130">
        <f>INDEX(Output!$C$5:$CA$192,MATCH($C33,Output!$C$5:$C$192,0),74)+INDEX(Output!$C$5:$CA$192,MATCH($C33,Output!$C$5:$C$192,0),77)</f>
        <v>0.75</v>
      </c>
      <c r="AG33" s="122">
        <v>0</v>
      </c>
      <c r="AH33" s="131">
        <f>IF($D$31=0,"",(D33-D$31)/D$31)</f>
        <v>-2.4853929599104801E-4</v>
      </c>
      <c r="AI33" s="132">
        <f>IF($E$31=0,"",(E33-E$31)/E$31)</f>
        <v>-4.7758026001591862E-3</v>
      </c>
      <c r="AJ33" s="131">
        <f>IF($J$31=0,"",(J33-$J$31)/$J$31)</f>
        <v>-2.6482658172906283E-4</v>
      </c>
      <c r="AK33" s="132">
        <f>IF($K$31=0,"",(K33-$K$31)/$K$31)</f>
        <v>-7.0472163495419061E-3</v>
      </c>
      <c r="AL33" s="129" t="str">
        <f>IF(AND(AH33&gt;=0,AI33&gt;=0), "Yes", "No")</f>
        <v>No</v>
      </c>
      <c r="AM33" s="129" t="str">
        <f>IF(AND(AH33&lt;0,AI33&lt;0), "No", "Yes")</f>
        <v>No</v>
      </c>
      <c r="AN33" s="133" t="str">
        <f>IF((AL33=AM33),(IF(AND(AI33&gt;(-0.5%*D$31),AI33&lt;(0.5%*D$31),AE33&lt;=AD33,AG33&lt;=AF33,(COUNTBLANK(D33:AK33)=0)),"Pass","Fail")),IF(COUNTA(D33:AK33)=0,"","Fail"))</f>
        <v>Pass</v>
      </c>
      <c r="AO33" s="135"/>
      <c r="AP33" s="127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AQ33" s="138"/>
    </row>
    <row r="34" spans="1:43" s="139" customFormat="1" ht="25.5" customHeight="1" x14ac:dyDescent="0.25">
      <c r="A34" s="108" t="s">
        <v>68</v>
      </c>
      <c r="B34" s="120" t="str">
        <f t="shared" si="2"/>
        <v>CBECC 20252.0</v>
      </c>
      <c r="C34" s="128" t="s">
        <v>174</v>
      </c>
      <c r="D34" s="129">
        <f>INDEX(Output!$C$5:$BW$192,MATCH($C34,Output!$C$5:$C$192,0),63)</f>
        <v>46.364600000000003</v>
      </c>
      <c r="E34" s="122" t="s">
        <v>175</v>
      </c>
      <c r="F34" s="129">
        <f>(INDEX(Output!$C$5:$BW$192,MATCH($C34,Output!$C$5:$C$192,0),21))/$AP34</f>
        <v>8.8628878276764738</v>
      </c>
      <c r="G34" s="122" t="s">
        <v>176</v>
      </c>
      <c r="H34" s="129">
        <f>(INDEX(Output!$C$5:$BW$192,MATCH($C34,Output!$C$5:$C$192,0),36))/$AP34</f>
        <v>5.2783647015238307E-2</v>
      </c>
      <c r="I34" s="122" t="s">
        <v>34</v>
      </c>
      <c r="J34" s="129">
        <f t="shared" si="0"/>
        <v>35.518534287284588</v>
      </c>
      <c r="K34" s="122" t="s">
        <v>177</v>
      </c>
      <c r="L34" s="129">
        <f>(((INDEX(Output!$C$5:$BW$192,MATCH($C34,Output!$C$5:$C$192,0),14))*3.4121416)+((INDEX(Output!$C$5:$BW$192,MATCH($C34,Output!$C$5:$C$192,0),29))*99.976))/$AP34</f>
        <v>0.85942459836095597</v>
      </c>
      <c r="M34" s="122" t="s">
        <v>178</v>
      </c>
      <c r="N34" s="129">
        <f>(((INDEX(Output!$C$5:$BW$192,MATCH($C34,Output!$C$5:$C$192,0),15))*3.4121416)+((INDEX(Output!$C$5:$BW$192,MATCH($C34,Output!$C$5:$C$192,0),30))*99.976))/$AP34</f>
        <v>13.403467750438665</v>
      </c>
      <c r="O34" s="122" t="s">
        <v>179</v>
      </c>
      <c r="P34" s="129">
        <f>(((INDEX(Output!$C$5:$BW$192,MATCH($C34,Output!$C$5:$C$192,0),20))*3.4121416)+((INDEX(Output!$C$5:$BW$192,MATCH($C34,Output!$C$5:$C$192,0),35))*99.976))/$AP34</f>
        <v>6.6324022406715777</v>
      </c>
      <c r="Q34" s="122" t="s">
        <v>109</v>
      </c>
      <c r="R34" s="129">
        <f>(((INDEX(Output!$C$5:$BW$192,MATCH($C34,Output!$C$5:$C$192,0),37))+(INDEX(Output!$C$5:$BW$192,MATCH($C34,Output!$C$5:$C$192,0),38)))*99.976)/$AP34</f>
        <v>0</v>
      </c>
      <c r="S34" s="122" t="s">
        <v>39</v>
      </c>
      <c r="T34" s="129">
        <f>(((INDEX(Output!$C$5:$BW$192,MATCH($C34,Output!$C$5:$C$192,0),22))+(INDEX(Output!$C$5:$BW$192,MATCH($C34,Output!$C$5:$C$192,0),23))+(INDEX(Output!$C$5:$BW$192,MATCH($C34,Output!$C$5:$C$192,0),24))+(INDEX(Output!$C$5:$BW$192,MATCH($C34,Output!$C$5:$C$192,0),25)))*3.4121416)/$AP34</f>
        <v>10.804457312129331</v>
      </c>
      <c r="U34" s="122" t="s">
        <v>133</v>
      </c>
      <c r="V34" s="129">
        <f>(((INDEX(Output!$C$5:$BW$192,MATCH($C34,Output!$C$5:$C$192,0),16))*3.4121416)+((INDEX(Output!$C$5:$BW$192,MATCH($C34,Output!$C$5:$C$192,0),31))*99.976))/$AP34</f>
        <v>10.205558261838288</v>
      </c>
      <c r="W34" s="122" t="s">
        <v>180</v>
      </c>
      <c r="X34" s="129">
        <f>(((INDEX(Output!$C$5:$BW$192,MATCH($C34,Output!$C$5:C$192,0),18))*3.4121416)+((INDEX(Output!$C$5:$BW$192,MATCH($C34,Output!$C$5:C$192,0),33))*99.976))/$AP34</f>
        <v>0</v>
      </c>
      <c r="Y34" s="122" t="s">
        <v>39</v>
      </c>
      <c r="Z34" s="129">
        <f>(((INDEX(Output!$C$5:$BW$192,MATCH($C34,Output!$C$5:C$192,0),17))*3.4121416)+((INDEX(Output!$C$5:$BW$192,MATCH($C34,Output!$C$5:C$192,0),32))*99.976))/$AP34</f>
        <v>0</v>
      </c>
      <c r="AA34" s="122" t="s">
        <v>181</v>
      </c>
      <c r="AB34" s="129">
        <f>(((INDEX(Output!$C$5:$BW$192,MATCH($C34,Output!$C$5:C$192,0),19))*3.4121416)+((INDEX(Output!$C$5:$BW$192,MATCH($C34,Output!$C$5:C$192,0),34))*99.976))/$AP34</f>
        <v>4.4176814359751013</v>
      </c>
      <c r="AC34" s="122" t="s">
        <v>136</v>
      </c>
      <c r="AD34" s="130">
        <f>INDEX(Output!$C$5:$CZ$192,MATCH($C34,Output!$C$5:$C$192,0),76)+INDEX(Output!$C$5:$CZ$192,MATCH($C34,Output!$C$5:$C$192,0),79)</f>
        <v>0</v>
      </c>
      <c r="AE34" s="122">
        <v>0</v>
      </c>
      <c r="AF34" s="130">
        <f>INDEX(Output!$C$5:$CA$192,MATCH($C34,Output!$C$5:$C$192,0),74)+INDEX(Output!$C$5:$CA$192,MATCH($C34,Output!$C$5:$C$192,0),77)</f>
        <v>0</v>
      </c>
      <c r="AG34" s="122">
        <v>0</v>
      </c>
      <c r="AH34" s="131">
        <f>IF($D$31=0,"",(D34-D$31)/D$31)</f>
        <v>-6.6012894047268759E-3</v>
      </c>
      <c r="AI34" s="132">
        <f>IF($E$31=0,"",(E34-E$31)/E$31)</f>
        <v>-2.1491111700716242E-2</v>
      </c>
      <c r="AJ34" s="131">
        <f>IF($J$31=0,"",(J34-$J$31)/$J$31)</f>
        <v>-7.6462377492676889E-3</v>
      </c>
      <c r="AK34" s="132">
        <f>IF($K$31=0,"",(K34-$K$31)/$K$31)</f>
        <v>-2.5722339675828064E-2</v>
      </c>
      <c r="AL34" s="129" t="str">
        <f>IF(AND(AH34&gt;=0,AI34&gt;=0), "Yes", "No")</f>
        <v>No</v>
      </c>
      <c r="AM34" s="129" t="str">
        <f>IF(AND(AH34&lt;0,AI34&lt;0), "No", "Yes")</f>
        <v>No</v>
      </c>
      <c r="AN34" s="133" t="str">
        <f>IF((AL34=AM34),(IF(AND(AI34&gt;(-0.5%*D$31),AI34&lt;(0.5%*D$31),AE34&lt;=AD34,AG34&lt;=AF34,(COUNTBLANK(D34:AK34)=0)),"Pass","Fail")),IF(COUNTA(D34:AK34)=0,"","Fail"))</f>
        <v>Pass</v>
      </c>
      <c r="AO34" s="135"/>
      <c r="AP34" s="127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AQ34" s="138"/>
    </row>
    <row r="35" spans="1:43" s="139" customFormat="1" ht="25.5" customHeight="1" x14ac:dyDescent="0.25">
      <c r="A35" s="108" t="s">
        <v>68</v>
      </c>
      <c r="B35" s="120" t="str">
        <f t="shared" si="2"/>
        <v>CBECC 20252.0</v>
      </c>
      <c r="C35" s="128" t="s">
        <v>182</v>
      </c>
      <c r="D35" s="129">
        <f>INDEX(Output!$C$5:$BW$192,MATCH($C35,Output!$C$5:$C$192,0),63)</f>
        <v>46.109900000000003</v>
      </c>
      <c r="E35" s="122" t="s">
        <v>183</v>
      </c>
      <c r="F35" s="129">
        <f>(INDEX(Output!$C$5:$BW$192,MATCH($C35,Output!$C$5:$C$192,0),21))/$AP35</f>
        <v>8.821077144171543</v>
      </c>
      <c r="G35" s="122" t="s">
        <v>184</v>
      </c>
      <c r="H35" s="129">
        <f>(INDEX(Output!$C$5:$BW$192,MATCH($C35,Output!$C$5:$C$192,0),36))/$AP35</f>
        <v>5.1929113181968078E-2</v>
      </c>
      <c r="I35" s="122" t="s">
        <v>34</v>
      </c>
      <c r="J35" s="129">
        <f t="shared" si="0"/>
        <v>35.29050114592377</v>
      </c>
      <c r="K35" s="122" t="s">
        <v>185</v>
      </c>
      <c r="L35" s="129">
        <f>(((INDEX(Output!$C$5:$BW$192,MATCH($C35,Output!$C$5:$C$192,0),14))*3.4121416)+((INDEX(Output!$C$5:$BW$192,MATCH($C35,Output!$C$5:$C$192,0),29))*99.976))/$AP35</f>
        <v>0.77399986418652367</v>
      </c>
      <c r="M35" s="122" t="s">
        <v>186</v>
      </c>
      <c r="N35" s="129">
        <f>(((INDEX(Output!$C$5:$BW$192,MATCH($C35,Output!$C$5:$C$192,0),15))*3.4121416)+((INDEX(Output!$C$5:$BW$192,MATCH($C35,Output!$C$5:$C$192,0),30))*99.976))/$AP35</f>
        <v>13.26406824078394</v>
      </c>
      <c r="O35" s="122" t="s">
        <v>187</v>
      </c>
      <c r="P35" s="129">
        <f>(((INDEX(Output!$C$5:$BW$192,MATCH($C35,Output!$C$5:$C$192,0),20))*3.4121416)+((INDEX(Output!$C$5:$BW$192,MATCH($C35,Output!$C$5:$C$192,0),35))*99.976))/$AP35</f>
        <v>6.6324022406715777</v>
      </c>
      <c r="Q35" s="122" t="s">
        <v>109</v>
      </c>
      <c r="R35" s="129">
        <f>(((INDEX(Output!$C$5:$BW$192,MATCH($C35,Output!$C$5:$C$192,0),37))+(INDEX(Output!$C$5:$BW$192,MATCH($C35,Output!$C$5:$C$192,0),38)))*99.976)/$AP35</f>
        <v>0</v>
      </c>
      <c r="S35" s="122" t="s">
        <v>39</v>
      </c>
      <c r="T35" s="129">
        <f>(((INDEX(Output!$C$5:$BW$192,MATCH($C35,Output!$C$5:$C$192,0),22))+(INDEX(Output!$C$5:$BW$192,MATCH($C35,Output!$C$5:$C$192,0),23))+(INDEX(Output!$C$5:$BW$192,MATCH($C35,Output!$C$5:$C$192,0),24))+(INDEX(Output!$C$5:$BW$192,MATCH($C35,Output!$C$5:$C$192,0),25)))*3.4121416)/$AP35</f>
        <v>10.804457312129331</v>
      </c>
      <c r="U35" s="122" t="s">
        <v>133</v>
      </c>
      <c r="V35" s="129">
        <f>(((INDEX(Output!$C$5:$BW$192,MATCH($C35,Output!$C$5:$C$192,0),16))*3.4121416)+((INDEX(Output!$C$5:$BW$192,MATCH($C35,Output!$C$5:$C$192,0),31))*99.976))/$AP35</f>
        <v>10.202349364306624</v>
      </c>
      <c r="W35" s="122" t="s">
        <v>188</v>
      </c>
      <c r="X35" s="129">
        <f>(((INDEX(Output!$C$5:$BW$192,MATCH($C35,Output!$C$5:C$192,0),18))*3.4121416)+((INDEX(Output!$C$5:$BW$192,MATCH($C35,Output!$C$5:C$192,0),33))*99.976))/$AP35</f>
        <v>0</v>
      </c>
      <c r="Y35" s="122" t="s">
        <v>39</v>
      </c>
      <c r="Z35" s="129">
        <f>(((INDEX(Output!$C$5:$BW$192,MATCH($C35,Output!$C$5:C$192,0),17))*3.4121416)+((INDEX(Output!$C$5:$BW$192,MATCH($C35,Output!$C$5:C$192,0),32))*99.976))/$AP35</f>
        <v>0</v>
      </c>
      <c r="AA35" s="122" t="s">
        <v>82</v>
      </c>
      <c r="AB35" s="129">
        <f>(((INDEX(Output!$C$5:$BW$192,MATCH($C35,Output!$C$5:C$192,0),19))*3.4121416)+((INDEX(Output!$C$5:$BW$192,MATCH($C35,Output!$C$5:C$192,0),34))*99.976))/$AP35</f>
        <v>4.4176814359751013</v>
      </c>
      <c r="AC35" s="122" t="s">
        <v>136</v>
      </c>
      <c r="AD35" s="130">
        <f>INDEX(Output!$C$5:$CZ$192,MATCH($C35,Output!$C$5:$C$192,0),76)+INDEX(Output!$C$5:$CZ$192,MATCH($C35,Output!$C$5:$C$192,0),79)</f>
        <v>0</v>
      </c>
      <c r="AE35" s="122">
        <v>0</v>
      </c>
      <c r="AF35" s="130">
        <f>INDEX(Output!$C$5:$CA$192,MATCH($C35,Output!$C$5:$C$192,0),74)+INDEX(Output!$C$5:$CA$192,MATCH($C35,Output!$C$5:$C$192,0),77)</f>
        <v>0</v>
      </c>
      <c r="AG35" s="122">
        <v>0</v>
      </c>
      <c r="AH35" s="131">
        <f>IF($D$31=0,"",(D35-D$31)/D$31)</f>
        <v>-1.2058441015840004E-2</v>
      </c>
      <c r="AI35" s="132">
        <f>IF($E$31=0,"",(E35-E$31)/E$31)</f>
        <v>-2.7858848500928554E-2</v>
      </c>
      <c r="AJ35" s="131">
        <f>IF($J$31=0,"",(J35-$J$31)/$J$31)</f>
        <v>-1.4017264884480055E-2</v>
      </c>
      <c r="AK35" s="132">
        <f>IF($K$31=0,"",(K35-$K$31)/$K$31)</f>
        <v>-3.4178999295278324E-2</v>
      </c>
      <c r="AL35" s="129" t="str">
        <f>IF(AND(AH35&gt;=0,AI35&gt;=0), "Yes", "No")</f>
        <v>No</v>
      </c>
      <c r="AM35" s="129" t="str">
        <f>IF(AND(AH35&lt;0,AI35&lt;0), "No", "Yes")</f>
        <v>No</v>
      </c>
      <c r="AN35" s="133" t="str">
        <f>IF((AL35=AM35),(IF(AND(AI35&gt;(-0.5%*D$31),AI35&lt;(0.5%*D$31),AE35&lt;=AD35,AG35&lt;=AF35,(COUNTBLANK(D35:AK35)=0)),"Pass","Fail")),IF(COUNTA(D35:AK35)=0,"","Fail"))</f>
        <v>Pass</v>
      </c>
      <c r="AO35" s="135"/>
      <c r="AP35" s="127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AQ35" s="138"/>
    </row>
    <row r="36" spans="1:43" s="107" customFormat="1" ht="26.25" customHeight="1" x14ac:dyDescent="0.25">
      <c r="A36" s="108"/>
      <c r="B36" s="120" t="str">
        <f t="shared" si="2"/>
        <v>CBECC 20252.0</v>
      </c>
      <c r="C36" s="62" t="s">
        <v>127</v>
      </c>
      <c r="D36" s="121">
        <f>INDEX(Output!$C$5:$BW$192,MATCH($C36,Output!$C$5:$C$192,0),63)</f>
        <v>46.672699999999999</v>
      </c>
      <c r="E36" s="122" t="s">
        <v>128</v>
      </c>
      <c r="F36" s="121">
        <f>(INDEX(Output!$C$5:$BW$192,MATCH($C36,Output!$C$5:$C$192,0),21))/$AP36</f>
        <v>8.9134514780300531</v>
      </c>
      <c r="G36" s="122" t="s">
        <v>129</v>
      </c>
      <c r="H36" s="121">
        <f>(INDEX(Output!$C$5:$BW$192,MATCH($C36,Output!$C$5:$C$192,0),36))/$AP36</f>
        <v>5.3795327137047044E-2</v>
      </c>
      <c r="I36" s="122" t="s">
        <v>48</v>
      </c>
      <c r="J36" s="121">
        <f t="shared" si="0"/>
        <v>35.792210034782258</v>
      </c>
      <c r="K36" s="122" t="s">
        <v>130</v>
      </c>
      <c r="L36" s="121">
        <f>(((INDEX(Output!$C$5:$BW$192,MATCH($C36,Output!$C$5:$C$192,0),14))*3.4121416)+((INDEX(Output!$C$5:$BW$192,MATCH($C36,Output!$C$5:$C$192,0),29))*99.976))/$AP36</f>
        <v>0.961573662282041</v>
      </c>
      <c r="M36" s="122" t="s">
        <v>131</v>
      </c>
      <c r="N36" s="121">
        <f>(((INDEX(Output!$C$5:$BW$192,MATCH($C36,Output!$C$5:$C$192,0),15))*3.4121416)+((INDEX(Output!$C$5:$BW$192,MATCH($C36,Output!$C$5:$C$192,0),30))*99.976))/$AP36</f>
        <v>13.570080378121654</v>
      </c>
      <c r="O36" s="122" t="s">
        <v>132</v>
      </c>
      <c r="P36" s="121">
        <f>(((INDEX(Output!$C$5:$BW$192,MATCH($C36,Output!$C$5:$C$192,0),20))*3.4121416)+((INDEX(Output!$C$5:$BW$192,MATCH($C36,Output!$C$5:$C$192,0),35))*99.976))/$AP36</f>
        <v>6.6324022406715777</v>
      </c>
      <c r="Q36" s="122" t="s">
        <v>109</v>
      </c>
      <c r="R36" s="121">
        <f>(((INDEX(Output!$C$5:$BW$192,MATCH($C36,Output!$C$5:$C$192,0),37))+(INDEX(Output!$C$5:$BW$192,MATCH($C36,Output!$C$5:$C$192,0),38)))*99.976)/$AP36</f>
        <v>0</v>
      </c>
      <c r="S36" s="122" t="s">
        <v>39</v>
      </c>
      <c r="T36" s="121">
        <f>(((INDEX(Output!$C$5:$BW$192,MATCH($C36,Output!$C$5:$C$192,0),22))+(INDEX(Output!$C$5:$BW$192,MATCH($C36,Output!$C$5:$C$192,0),23))+(INDEX(Output!$C$5:$BW$192,MATCH($C36,Output!$C$5:$C$192,0),24))+(INDEX(Output!$C$5:$BW$192,MATCH($C36,Output!$C$5:$C$192,0),25)))*3.4121416)/$AP36</f>
        <v>10.804457312129331</v>
      </c>
      <c r="U36" s="122" t="s">
        <v>133</v>
      </c>
      <c r="V36" s="121">
        <f>(((INDEX(Output!$C$5:$BW$192,MATCH($C36,Output!$C$5:$C$192,0),16))*3.4121416)+((INDEX(Output!$C$5:$BW$192,MATCH($C36,Output!$C$5:$C$192,0),31))*99.976))/$AP36</f>
        <v>10.211489860305907</v>
      </c>
      <c r="W36" s="122" t="s">
        <v>134</v>
      </c>
      <c r="X36" s="121">
        <f>(((INDEX(Output!$C$5:$BW$192,MATCH($C36,Output!$C$5:C$192,0),18))*3.4121416)+((INDEX(Output!$C$5:$BW$192,MATCH($C36,Output!$C$5:C$192,0),33))*99.976))/$AP36</f>
        <v>0</v>
      </c>
      <c r="Y36" s="122" t="s">
        <v>39</v>
      </c>
      <c r="Z36" s="121">
        <f>(((INDEX(Output!$C$5:$BW$192,MATCH($C36,Output!$C$5:C$192,0),17))*3.4121416)+((INDEX(Output!$C$5:$BW$192,MATCH($C36,Output!$C$5:C$192,0),32))*99.976))/$AP36</f>
        <v>0</v>
      </c>
      <c r="AA36" s="122" t="s">
        <v>135</v>
      </c>
      <c r="AB36" s="121">
        <f>(((INDEX(Output!$C$5:$BW$192,MATCH($C36,Output!$C$5:C$192,0),19))*3.4121416)+((INDEX(Output!$C$5:$BW$192,MATCH($C36,Output!$C$5:C$192,0),34))*99.976))/$AP36</f>
        <v>4.4166638934010782</v>
      </c>
      <c r="AC36" s="122" t="s">
        <v>136</v>
      </c>
      <c r="AD36" s="123">
        <f>INDEX(Output!$C$5:$CZ$192,MATCH($C36,Output!$C$5:$C$192,0),76)+INDEX(Output!$C$5:$CZ$192,MATCH($C36,Output!$C$5:$C$192,0),79)</f>
        <v>0</v>
      </c>
      <c r="AE36" s="122">
        <v>0</v>
      </c>
      <c r="AF36" s="123">
        <f>INDEX(Output!$C$5:$CA$192,MATCH($C36,Output!$C$5:$C$192,0),74)+INDEX(Output!$C$5:$CA$192,MATCH($C36,Output!$C$5:$C$192,0),77)</f>
        <v>0.75</v>
      </c>
      <c r="AG36" s="122">
        <v>0</v>
      </c>
      <c r="AH36" s="124"/>
      <c r="AI36" s="121"/>
      <c r="AJ36" s="124"/>
      <c r="AK36" s="134"/>
      <c r="AL36" s="121"/>
      <c r="AM36" s="121"/>
      <c r="AN36" s="125"/>
      <c r="AO36" s="126"/>
      <c r="AP36" s="127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</row>
    <row r="37" spans="1:43" s="144" customFormat="1" ht="25.5" customHeight="1" x14ac:dyDescent="0.3">
      <c r="A37" s="83" t="s">
        <v>68</v>
      </c>
      <c r="B37" s="120" t="str">
        <f t="shared" si="2"/>
        <v>CBECC 20252.0</v>
      </c>
      <c r="C37" s="128" t="s">
        <v>189</v>
      </c>
      <c r="D37" s="129">
        <f>INDEX(Output!$C$5:$BW$192,MATCH($C37,Output!$C$5:$C$192,0),63)</f>
        <v>44.433599999999998</v>
      </c>
      <c r="E37" s="122" t="s">
        <v>190</v>
      </c>
      <c r="F37" s="129">
        <f>(INDEX(Output!$C$5:$BW$192,MATCH($C37,Output!$C$5:$C$192,0),21))/$AP37</f>
        <v>8.4799557059165984</v>
      </c>
      <c r="G37" s="122" t="s">
        <v>191</v>
      </c>
      <c r="H37" s="129">
        <f>(INDEX(Output!$C$5:$BW$192,MATCH($C37,Output!$C$5:$C$192,0),36))/$AP37</f>
        <v>5.2342334640171642E-2</v>
      </c>
      <c r="I37" s="122" t="s">
        <v>34</v>
      </c>
      <c r="J37" s="129">
        <f t="shared" ref="J37:J68" si="3">SUM(L37,N37,P37,V37,X37,Z37,AB37)</f>
        <v>34.167760776459005</v>
      </c>
      <c r="K37" s="122" t="s">
        <v>192</v>
      </c>
      <c r="L37" s="129">
        <f>(((INDEX(Output!$C$5:$BW$192,MATCH($C37,Output!$C$5:$C$192,0),14))*3.4121416)+((INDEX(Output!$C$5:$BW$192,MATCH($C37,Output!$C$5:$C$192,0),29))*99.976))/$AP37</f>
        <v>0.83316174489050654</v>
      </c>
      <c r="M37" s="122" t="s">
        <v>193</v>
      </c>
      <c r="N37" s="129">
        <f>(((INDEX(Output!$C$5:$BW$192,MATCH($C37,Output!$C$5:$C$192,0),15))*3.4121416)+((INDEX(Output!$C$5:$BW$192,MATCH($C37,Output!$C$5:$C$192,0),30))*99.976))/$AP37</f>
        <v>13.163745046092718</v>
      </c>
      <c r="O37" s="122" t="s">
        <v>194</v>
      </c>
      <c r="P37" s="129">
        <f>(((INDEX(Output!$C$5:$BW$192,MATCH($C37,Output!$C$5:$C$192,0),20))*3.4121416)+((INDEX(Output!$C$5:$BW$192,MATCH($C37,Output!$C$5:$C$192,0),35))*99.976))/$AP37</f>
        <v>6.6324022406715777</v>
      </c>
      <c r="Q37" s="122" t="s">
        <v>109</v>
      </c>
      <c r="R37" s="129">
        <f>(((INDEX(Output!$C$5:$BW$192,MATCH($C37,Output!$C$5:$C$192,0),37))+(INDEX(Output!$C$5:$BW$192,MATCH($C37,Output!$C$5:$C$192,0),38)))*99.976)/$AP37</f>
        <v>0</v>
      </c>
      <c r="S37" s="122" t="s">
        <v>39</v>
      </c>
      <c r="T37" s="129">
        <f>(((INDEX(Output!$C$5:$BW$192,MATCH($C37,Output!$C$5:$C$192,0),22))+(INDEX(Output!$C$5:$BW$192,MATCH($C37,Output!$C$5:$C$192,0),23))+(INDEX(Output!$C$5:$BW$192,MATCH($C37,Output!$C$5:$C$192,0),24))+(INDEX(Output!$C$5:$BW$192,MATCH($C37,Output!$C$5:$C$192,0),25)))*3.4121416)/$AP37</f>
        <v>10.804457312129331</v>
      </c>
      <c r="U37" s="122" t="s">
        <v>133</v>
      </c>
      <c r="V37" s="129">
        <f>(((INDEX(Output!$C$5:$BW$192,MATCH($C37,Output!$C$5:$C$192,0),16))*3.4121416)+((INDEX(Output!$C$5:$BW$192,MATCH($C37,Output!$C$5:$C$192,0),31))*99.976))/$AP37</f>
        <v>9.1207703088290977</v>
      </c>
      <c r="W37" s="122" t="s">
        <v>195</v>
      </c>
      <c r="X37" s="129">
        <f>(((INDEX(Output!$C$5:$BW$192,MATCH($C37,Output!$C$5:C$192,0),18))*3.4121416)+((INDEX(Output!$C$5:$BW$192,MATCH($C37,Output!$C$5:C$192,0),33))*99.976))/$AP37</f>
        <v>0</v>
      </c>
      <c r="Y37" s="122" t="s">
        <v>39</v>
      </c>
      <c r="Z37" s="129">
        <f>(((INDEX(Output!$C$5:$BW$192,MATCH($C37,Output!$C$5:C$192,0),17))*3.4121416)+((INDEX(Output!$C$5:$BW$192,MATCH($C37,Output!$C$5:C$192,0),32))*99.976))/$AP37</f>
        <v>0</v>
      </c>
      <c r="AA37" s="122" t="s">
        <v>196</v>
      </c>
      <c r="AB37" s="129">
        <f>(((INDEX(Output!$C$5:$BW$192,MATCH($C37,Output!$C$5:C$192,0),19))*3.4121416)+((INDEX(Output!$C$5:$BW$192,MATCH($C37,Output!$C$5:C$192,0),34))*99.976))/$AP37</f>
        <v>4.4176814359751013</v>
      </c>
      <c r="AC37" s="122" t="s">
        <v>136</v>
      </c>
      <c r="AD37" s="130">
        <f>INDEX(Output!$C$5:$CZ$192,MATCH($C37,Output!$C$5:$C$192,0),76)+INDEX(Output!$C$5:$CZ$192,MATCH($C37,Output!$C$5:$C$192,0),79)</f>
        <v>0</v>
      </c>
      <c r="AE37" s="122">
        <v>0</v>
      </c>
      <c r="AF37" s="130">
        <f>INDEX(Output!$C$5:$CA$192,MATCH($C37,Output!$C$5:$C$192,0),74)+INDEX(Output!$C$5:$CA$192,MATCH($C37,Output!$C$5:$C$192,0),77)</f>
        <v>12</v>
      </c>
      <c r="AG37" s="122">
        <v>0</v>
      </c>
      <c r="AH37" s="131">
        <f>IF($D$36=0,"",(D37-$D$36)/$D$36)</f>
        <v>-4.7974511866680107E-2</v>
      </c>
      <c r="AI37" s="132">
        <f>IF($E$36=0,"",(E37-$E$36)/$E$36)</f>
        <v>-4.5900769434863278E-2</v>
      </c>
      <c r="AJ37" s="131">
        <f>IF($J$36=0,"",(J37-$J$36)/$J$36)</f>
        <v>-4.5385553357689866E-2</v>
      </c>
      <c r="AK37" s="132">
        <f>IF($K$36=0,"",(K37-$K$36)/$K$36)</f>
        <v>-4.5454545454545428E-2</v>
      </c>
      <c r="AL37" s="129" t="str">
        <f>IF(AND(AH37&gt;=0,AI37&gt;=0), "Yes", "No")</f>
        <v>No</v>
      </c>
      <c r="AM37" s="129" t="str">
        <f>IF(AND(AH37&lt;0,AI37&lt;0), "No", "Yes")</f>
        <v>No</v>
      </c>
      <c r="AN37" s="133" t="str">
        <f>IF((AL37=AM37),(IF(AND(AI37&gt;(-0.5%*D$36),AI37&lt;(0.5%*D$36),AE37&lt;=AD37,AG37&lt;=AF37,(COUNTBLANK(D37:AK37)=0)),"Pass","Fail")),IF(COUNTA(D37:AK37)=0,"","Fail"))</f>
        <v>Pass</v>
      </c>
      <c r="AO37" s="135"/>
      <c r="AP37" s="127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AQ37" s="136"/>
    </row>
    <row r="38" spans="1:43" ht="25.5" customHeight="1" x14ac:dyDescent="0.3">
      <c r="B38" s="120" t="str">
        <f t="shared" si="2"/>
        <v>CBECC 20252.0</v>
      </c>
      <c r="C38" s="128" t="s">
        <v>197</v>
      </c>
      <c r="D38" s="129">
        <f>INDEX(Output!$C$5:$BW$192,MATCH($C38,Output!$C$5:$C$192,0),63)</f>
        <v>44.251800000000003</v>
      </c>
      <c r="E38" s="122" t="s">
        <v>198</v>
      </c>
      <c r="F38" s="129">
        <f>(INDEX(Output!$C$5:$BW$192,MATCH($C38,Output!$C$5:$C$192,0),21))/$AP38</f>
        <v>8.443437513994569</v>
      </c>
      <c r="G38" s="122" t="s">
        <v>199</v>
      </c>
      <c r="H38" s="129">
        <f>(INDEX(Output!$C$5:$BW$192,MATCH($C38,Output!$C$5:$C$192,0),36))/$AP38</f>
        <v>5.2335820804377299E-2</v>
      </c>
      <c r="I38" s="122" t="s">
        <v>34</v>
      </c>
      <c r="J38" s="129">
        <f t="shared" si="3"/>
        <v>34.042535715707999</v>
      </c>
      <c r="K38" s="122" t="s">
        <v>200</v>
      </c>
      <c r="L38" s="129">
        <f>(((INDEX(Output!$C$5:$BW$192,MATCH($C38,Output!$C$5:$C$192,0),14))*3.4121416)+((INDEX(Output!$C$5:$BW$192,MATCH($C38,Output!$C$5:$C$192,0),29))*99.976))/$AP38</f>
        <v>0.82641584884753472</v>
      </c>
      <c r="M38" s="122" t="s">
        <v>201</v>
      </c>
      <c r="N38" s="129">
        <f>(((INDEX(Output!$C$5:$BW$192,MATCH($C38,Output!$C$5:$C$192,0),15))*3.4121416)+((INDEX(Output!$C$5:$BW$192,MATCH($C38,Output!$C$5:$C$192,0),30))*99.976))/$AP38</f>
        <v>13.045432577360351</v>
      </c>
      <c r="O38" s="122" t="s">
        <v>202</v>
      </c>
      <c r="P38" s="129">
        <f>(((INDEX(Output!$C$5:$BW$192,MATCH($C38,Output!$C$5:$C$192,0),20))*3.4121416)+((INDEX(Output!$C$5:$BW$192,MATCH($C38,Output!$C$5:$C$192,0),35))*99.976))/$AP38</f>
        <v>6.6324022406715777</v>
      </c>
      <c r="Q38" s="122" t="s">
        <v>109</v>
      </c>
      <c r="R38" s="129">
        <f>(((INDEX(Output!$C$5:$BW$192,MATCH($C38,Output!$C$5:$C$192,0),37))+(INDEX(Output!$C$5:$BW$192,MATCH($C38,Output!$C$5:$C$192,0),38)))*99.976)/$AP38</f>
        <v>0</v>
      </c>
      <c r="S38" s="122" t="s">
        <v>39</v>
      </c>
      <c r="T38" s="129">
        <f>(((INDEX(Output!$C$5:$BW$192,MATCH($C38,Output!$C$5:$C$192,0),22))+(INDEX(Output!$C$5:$BW$192,MATCH($C38,Output!$C$5:$C$192,0),23))+(INDEX(Output!$C$5:$BW$192,MATCH($C38,Output!$C$5:$C$192,0),24))+(INDEX(Output!$C$5:$BW$192,MATCH($C38,Output!$C$5:$C$192,0),25)))*3.4121416)/$AP38</f>
        <v>10.804457312129331</v>
      </c>
      <c r="U38" s="122" t="s">
        <v>133</v>
      </c>
      <c r="V38" s="129">
        <f>(((INDEX(Output!$C$5:$BW$192,MATCH($C38,Output!$C$5:$C$192,0),16))*3.4121416)+((INDEX(Output!$C$5:$BW$192,MATCH($C38,Output!$C$5:$C$192,0),31))*99.976))/$AP38</f>
        <v>9.1206036128534276</v>
      </c>
      <c r="W38" s="122" t="s">
        <v>203</v>
      </c>
      <c r="X38" s="129">
        <f>(((INDEX(Output!$C$5:$BW$192,MATCH($C38,Output!$C$5:C$192,0),18))*3.4121416)+((INDEX(Output!$C$5:$BW$192,MATCH($C38,Output!$C$5:C$192,0),33))*99.976))/$AP38</f>
        <v>0</v>
      </c>
      <c r="Y38" s="122" t="s">
        <v>39</v>
      </c>
      <c r="Z38" s="129">
        <f>(((INDEX(Output!$C$5:$BW$192,MATCH($C38,Output!$C$5:C$192,0),17))*3.4121416)+((INDEX(Output!$C$5:$BW$192,MATCH($C38,Output!$C$5:C$192,0),32))*99.976))/$AP38</f>
        <v>0</v>
      </c>
      <c r="AA38" s="122" t="s">
        <v>204</v>
      </c>
      <c r="AB38" s="129">
        <f>(((INDEX(Output!$C$5:$BW$192,MATCH($C38,Output!$C$5:C$192,0),19))*3.4121416)+((INDEX(Output!$C$5:$BW$192,MATCH($C38,Output!$C$5:C$192,0),34))*99.976))/$AP38</f>
        <v>4.4176814359751013</v>
      </c>
      <c r="AC38" s="122" t="s">
        <v>136</v>
      </c>
      <c r="AD38" s="130">
        <f>INDEX(Output!$C$5:$CZ$192,MATCH($C38,Output!$C$5:$C$192,0),76)+INDEX(Output!$C$5:$CZ$192,MATCH($C38,Output!$C$5:$C$192,0),79)</f>
        <v>0</v>
      </c>
      <c r="AE38" s="122">
        <v>0</v>
      </c>
      <c r="AF38" s="130">
        <f>INDEX(Output!$C$5:$CA$192,MATCH($C38,Output!$C$5:$C$192,0),74)+INDEX(Output!$C$5:$CA$192,MATCH($C38,Output!$C$5:$C$192,0),77)</f>
        <v>12</v>
      </c>
      <c r="AG38" s="122">
        <v>0</v>
      </c>
      <c r="AH38" s="131">
        <f>IF($D$36=0,"",(D38-$D$36)/$D$36)</f>
        <v>-5.1869722557297868E-2</v>
      </c>
      <c r="AI38" s="132">
        <f>IF($E$36=0,"",(E38-$E$36)/$E$36)</f>
        <v>-8.0657999469355243E-2</v>
      </c>
      <c r="AJ38" s="131">
        <f>IF($J$36=0,"",(J38-$J$36)/$J$36)</f>
        <v>-4.888422138152284E-2</v>
      </c>
      <c r="AK38" s="132">
        <f>IF($K$36=0,"",(K38-$K$36)/$K$36)</f>
        <v>-7.7519379844961211E-2</v>
      </c>
      <c r="AL38" s="129" t="str">
        <f>IF(AND(AH38&gt;=0,AI38&gt;=0), "Yes", "No")</f>
        <v>No</v>
      </c>
      <c r="AM38" s="129" t="str">
        <f>IF(AND(AH38&lt;0,AI38&lt;0), "No", "Yes")</f>
        <v>No</v>
      </c>
      <c r="AN38" s="133" t="str">
        <f>IF((AL38=AM38),(IF(AND(AI38&gt;(-0.5%*D$36),AI38&lt;(0.5%*D$36),AE38&lt;=AD38,AG38&lt;=AF38,(COUNTBLANK(D38:AK38)=0)),"Pass","Fail")),IF(COUNTA(D38:AK38)=0,"","Fail"))</f>
        <v>Pass</v>
      </c>
      <c r="AO38" s="135"/>
      <c r="AP38" s="127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AQ38" s="136"/>
    </row>
    <row r="39" spans="1:43" s="107" customFormat="1" ht="26.25" customHeight="1" x14ac:dyDescent="0.25">
      <c r="A39" s="108"/>
      <c r="B39" s="120" t="str">
        <f t="shared" si="2"/>
        <v>CBECC 20252.0</v>
      </c>
      <c r="C39" s="62" t="s">
        <v>127</v>
      </c>
      <c r="D39" s="121">
        <f>INDEX(Output!$C$5:$BW$192,MATCH($C39,Output!$C$5:$C$192,0),63)</f>
        <v>46.672699999999999</v>
      </c>
      <c r="E39" s="122" t="s">
        <v>128</v>
      </c>
      <c r="F39" s="121">
        <f>(INDEX(Output!$C$5:$BW$192,MATCH($C39,Output!$C$5:$C$192,0),21))/$AP39</f>
        <v>8.9134514780300531</v>
      </c>
      <c r="G39" s="122" t="s">
        <v>129</v>
      </c>
      <c r="H39" s="121">
        <f>(INDEX(Output!$C$5:$BW$192,MATCH($C39,Output!$C$5:$C$192,0),36))/$AP39</f>
        <v>5.3795327137047044E-2</v>
      </c>
      <c r="I39" s="122" t="s">
        <v>48</v>
      </c>
      <c r="J39" s="121">
        <f t="shared" si="3"/>
        <v>35.792210034782258</v>
      </c>
      <c r="K39" s="122" t="s">
        <v>130</v>
      </c>
      <c r="L39" s="121">
        <f>(((INDEX(Output!$C$5:$BW$192,MATCH($C39,Output!$C$5:$C$192,0),14))*3.4121416)+((INDEX(Output!$C$5:$BW$192,MATCH($C39,Output!$C$5:$C$192,0),29))*99.976))/$AP39</f>
        <v>0.961573662282041</v>
      </c>
      <c r="M39" s="122" t="s">
        <v>131</v>
      </c>
      <c r="N39" s="121">
        <f>(((INDEX(Output!$C$5:$BW$192,MATCH($C39,Output!$C$5:$C$192,0),15))*3.4121416)+((INDEX(Output!$C$5:$BW$192,MATCH($C39,Output!$C$5:$C$192,0),30))*99.976))/$AP39</f>
        <v>13.570080378121654</v>
      </c>
      <c r="O39" s="122" t="s">
        <v>132</v>
      </c>
      <c r="P39" s="121">
        <f>(((INDEX(Output!$C$5:$BW$192,MATCH($C39,Output!$C$5:$C$192,0),20))*3.4121416)+((INDEX(Output!$C$5:$BW$192,MATCH($C39,Output!$C$5:$C$192,0),35))*99.976))/$AP39</f>
        <v>6.6324022406715777</v>
      </c>
      <c r="Q39" s="122" t="s">
        <v>109</v>
      </c>
      <c r="R39" s="121">
        <f>(((INDEX(Output!$C$5:$BW$192,MATCH($C39,Output!$C$5:$C$192,0),37))+(INDEX(Output!$C$5:$BW$192,MATCH($C39,Output!$C$5:$C$192,0),38)))*99.976)/$AP39</f>
        <v>0</v>
      </c>
      <c r="S39" s="122" t="s">
        <v>39</v>
      </c>
      <c r="T39" s="121">
        <f>(((INDEX(Output!$C$5:$BW$192,MATCH($C39,Output!$C$5:$C$192,0),22))+(INDEX(Output!$C$5:$BW$192,MATCH($C39,Output!$C$5:$C$192,0),23))+(INDEX(Output!$C$5:$BW$192,MATCH($C39,Output!$C$5:$C$192,0),24))+(INDEX(Output!$C$5:$BW$192,MATCH($C39,Output!$C$5:$C$192,0),25)))*3.4121416)/$AP39</f>
        <v>10.804457312129331</v>
      </c>
      <c r="U39" s="122" t="s">
        <v>133</v>
      </c>
      <c r="V39" s="121">
        <f>(((INDEX(Output!$C$5:$BW$192,MATCH($C39,Output!$C$5:$C$192,0),16))*3.4121416)+((INDEX(Output!$C$5:$BW$192,MATCH($C39,Output!$C$5:$C$192,0),31))*99.976))/$AP39</f>
        <v>10.211489860305907</v>
      </c>
      <c r="W39" s="122" t="s">
        <v>134</v>
      </c>
      <c r="X39" s="121">
        <f>(((INDEX(Output!$C$5:$BW$192,MATCH($C39,Output!$C$5:C$192,0),18))*3.4121416)+((INDEX(Output!$C$5:$BW$192,MATCH($C39,Output!$C$5:C$192,0),33))*99.976))/$AP39</f>
        <v>0</v>
      </c>
      <c r="Y39" s="122" t="s">
        <v>39</v>
      </c>
      <c r="Z39" s="121">
        <f>(((INDEX(Output!$C$5:$BW$192,MATCH($C39,Output!$C$5:C$192,0),17))*3.4121416)+((INDEX(Output!$C$5:$BW$192,MATCH($C39,Output!$C$5:C$192,0),32))*99.976))/$AP39</f>
        <v>0</v>
      </c>
      <c r="AA39" s="122" t="s">
        <v>135</v>
      </c>
      <c r="AB39" s="121">
        <f>(((INDEX(Output!$C$5:$BW$192,MATCH($C39,Output!$C$5:C$192,0),19))*3.4121416)+((INDEX(Output!$C$5:$BW$192,MATCH($C39,Output!$C$5:C$192,0),34))*99.976))/$AP39</f>
        <v>4.4166638934010782</v>
      </c>
      <c r="AC39" s="122" t="s">
        <v>136</v>
      </c>
      <c r="AD39" s="123">
        <f>INDEX(Output!$C$5:$CZ$192,MATCH($C39,Output!$C$5:$C$192,0),76)+INDEX(Output!$C$5:$CZ$192,MATCH($C39,Output!$C$5:$C$192,0),79)</f>
        <v>0</v>
      </c>
      <c r="AE39" s="122">
        <v>0</v>
      </c>
      <c r="AF39" s="123">
        <f>INDEX(Output!$C$5:$CA$192,MATCH($C39,Output!$C$5:$C$192,0),74)+INDEX(Output!$C$5:$CA$192,MATCH($C39,Output!$C$5:$C$192,0),77)</f>
        <v>0.75</v>
      </c>
      <c r="AG39" s="122">
        <v>0</v>
      </c>
      <c r="AH39" s="124"/>
      <c r="AI39" s="121"/>
      <c r="AJ39" s="124"/>
      <c r="AK39" s="134"/>
      <c r="AL39" s="121"/>
      <c r="AM39" s="121"/>
      <c r="AN39" s="125"/>
      <c r="AO39" s="126"/>
      <c r="AP39" s="127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</row>
    <row r="40" spans="1:43" s="144" customFormat="1" ht="25.5" customHeight="1" x14ac:dyDescent="0.3">
      <c r="A40" s="83"/>
      <c r="B40" s="120" t="str">
        <f t="shared" si="2"/>
        <v>CBECC 20252.0</v>
      </c>
      <c r="C40" s="128" t="s">
        <v>205</v>
      </c>
      <c r="D40" s="129">
        <f>INDEX(Output!$C$5:$BW$192,MATCH($C40,Output!$C$5:$C$192,0),63)</f>
        <v>46.353200000000001</v>
      </c>
      <c r="E40" s="122" t="s">
        <v>206</v>
      </c>
      <c r="F40" s="129">
        <f>(INDEX(Output!$C$5:$BW$192,MATCH($C40,Output!$C$5:$C$192,0),21))/$AP40</f>
        <v>8.8475803135597708</v>
      </c>
      <c r="G40" s="122" t="s">
        <v>176</v>
      </c>
      <c r="H40" s="129">
        <f>(INDEX(Output!$C$5:$BW$192,MATCH($C40,Output!$C$5:$C$192,0),36))/$AP40</f>
        <v>5.3177326966058848E-2</v>
      </c>
      <c r="I40" s="122" t="s">
        <v>48</v>
      </c>
      <c r="J40" s="129">
        <f t="shared" si="3"/>
        <v>35.505609224653242</v>
      </c>
      <c r="K40" s="122" t="s">
        <v>207</v>
      </c>
      <c r="L40" s="129">
        <f>(((INDEX(Output!$C$5:$BW$192,MATCH($C40,Output!$C$5:$C$192,0),14))*3.4121416)+((INDEX(Output!$C$5:$BW$192,MATCH($C40,Output!$C$5:$C$192,0),29))*99.976))/$AP40</f>
        <v>0.89875872410241386</v>
      </c>
      <c r="M40" s="122" t="s">
        <v>170</v>
      </c>
      <c r="N40" s="129">
        <f>(((INDEX(Output!$C$5:$BW$192,MATCH($C40,Output!$C$5:$C$192,0),15))*3.4121416)+((INDEX(Output!$C$5:$BW$192,MATCH($C40,Output!$C$5:$C$192,0),30))*99.976))/$AP40</f>
        <v>13.347013380011482</v>
      </c>
      <c r="O40" s="122" t="s">
        <v>208</v>
      </c>
      <c r="P40" s="129">
        <f>(((INDEX(Output!$C$5:$BW$192,MATCH($C40,Output!$C$5:$C$192,0),20))*3.4121416)+((INDEX(Output!$C$5:$BW$192,MATCH($C40,Output!$C$5:$C$192,0),35))*99.976))/$AP40</f>
        <v>6.6324022406715777</v>
      </c>
      <c r="Q40" s="122" t="s">
        <v>109</v>
      </c>
      <c r="R40" s="129">
        <f>(((INDEX(Output!$C$5:$BW$192,MATCH($C40,Output!$C$5:$C$192,0),37))+(INDEX(Output!$C$5:$BW$192,MATCH($C40,Output!$C$5:$C$192,0),38)))*99.976)/$AP40</f>
        <v>0</v>
      </c>
      <c r="S40" s="122" t="s">
        <v>39</v>
      </c>
      <c r="T40" s="129">
        <f>(((INDEX(Output!$C$5:$BW$192,MATCH($C40,Output!$C$5:$C$192,0),22))+(INDEX(Output!$C$5:$BW$192,MATCH($C40,Output!$C$5:$C$192,0),23))+(INDEX(Output!$C$5:$BW$192,MATCH($C40,Output!$C$5:$C$192,0),24))+(INDEX(Output!$C$5:$BW$192,MATCH($C40,Output!$C$5:$C$192,0),25)))*3.4121416)/$AP40</f>
        <v>10.804457312129331</v>
      </c>
      <c r="U40" s="122" t="s">
        <v>133</v>
      </c>
      <c r="V40" s="129">
        <f>(((INDEX(Output!$C$5:$BW$192,MATCH($C40,Output!$C$5:$C$192,0),16))*3.4121416)+((INDEX(Output!$C$5:$BW$192,MATCH($C40,Output!$C$5:$C$192,0),31))*99.976))/$AP40</f>
        <v>10.209753443892669</v>
      </c>
      <c r="W40" s="122" t="s">
        <v>209</v>
      </c>
      <c r="X40" s="129">
        <f>(((INDEX(Output!$C$5:$BW$192,MATCH($C40,Output!$C$5:C$192,0),18))*3.4121416)+((INDEX(Output!$C$5:$BW$192,MATCH($C40,Output!$C$5:C$192,0),33))*99.976))/$AP40</f>
        <v>0</v>
      </c>
      <c r="Y40" s="122" t="s">
        <v>39</v>
      </c>
      <c r="Z40" s="129">
        <f>(((INDEX(Output!$C$5:$BW$192,MATCH($C40,Output!$C$5:C$192,0),17))*3.4121416)+((INDEX(Output!$C$5:$BW$192,MATCH($C40,Output!$C$5:C$192,0),32))*99.976))/$AP40</f>
        <v>0</v>
      </c>
      <c r="AA40" s="122" t="s">
        <v>181</v>
      </c>
      <c r="AB40" s="129">
        <f>(((INDEX(Output!$C$5:$BW$192,MATCH($C40,Output!$C$5:C$192,0),19))*3.4121416)+((INDEX(Output!$C$5:$BW$192,MATCH($C40,Output!$C$5:C$192,0),34))*99.976))/$AP40</f>
        <v>4.4176814359751013</v>
      </c>
      <c r="AC40" s="122" t="s">
        <v>136</v>
      </c>
      <c r="AD40" s="130">
        <f>INDEX(Output!$C$5:$CZ$192,MATCH($C40,Output!$C$5:$C$192,0),76)+INDEX(Output!$C$5:$CZ$192,MATCH($C40,Output!$C$5:$C$192,0),79)</f>
        <v>0</v>
      </c>
      <c r="AE40" s="122">
        <v>0</v>
      </c>
      <c r="AF40" s="130">
        <f>INDEX(Output!$C$5:$CA$192,MATCH($C40,Output!$C$5:$C$192,0),74)+INDEX(Output!$C$5:$CA$192,MATCH($C40,Output!$C$5:$C$192,0),77)</f>
        <v>0.25</v>
      </c>
      <c r="AG40" s="122">
        <v>0</v>
      </c>
      <c r="AH40" s="131">
        <f>IF($D$39=0,"",(D40-$D$39)/$D$39)</f>
        <v>-6.8455435404422265E-3</v>
      </c>
      <c r="AI40" s="132">
        <f>IF($E$39=0,"",(E40-$E$39)/$E$39)</f>
        <v>-1.40620854338021E-2</v>
      </c>
      <c r="AJ40" s="131">
        <f>IF($J$39=0,"",(J40-$J$39)/$J$39)</f>
        <v>-8.0073515955148486E-3</v>
      </c>
      <c r="AK40" s="132">
        <f>IF($K$39=0,"",(K40-$K$39)/$K$39)</f>
        <v>-1.5503875968992168E-2</v>
      </c>
      <c r="AL40" s="129" t="str">
        <f>IF(AND(AH40&gt;=0,AI40&gt;=0), "Yes", "No")</f>
        <v>No</v>
      </c>
      <c r="AM40" s="129" t="str">
        <f>IF(AND(AH40&lt;0,AI40&lt;0), "No", "Yes")</f>
        <v>No</v>
      </c>
      <c r="AN40" s="133" t="str">
        <f>IF((AL40=AM40),(IF(AND(AI40&gt;(-0.5%*D$39),AI40&lt;(0.5%*D$39),AE40&lt;=AD40,AG40&lt;=AF40,(COUNTBLANK(D40:AK40)=0)),"Pass","Fail")),IF(COUNTA(D40:AK40)=0,"","Fail"))</f>
        <v>Pass</v>
      </c>
      <c r="AO40" s="135"/>
      <c r="AP40" s="127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AQ40" s="136"/>
    </row>
    <row r="41" spans="1:43" s="144" customFormat="1" ht="25.5" customHeight="1" x14ac:dyDescent="0.3">
      <c r="A41" s="83"/>
      <c r="B41" s="120" t="str">
        <f t="shared" si="2"/>
        <v>CBECC 20252.0</v>
      </c>
      <c r="C41" s="128" t="s">
        <v>210</v>
      </c>
      <c r="D41" s="129">
        <f>INDEX(Output!$C$5:$BW$192,MATCH($C41,Output!$C$5:$C$192,0),63)</f>
        <v>46.298400000000001</v>
      </c>
      <c r="E41" s="122" t="s">
        <v>211</v>
      </c>
      <c r="F41" s="129">
        <f>(INDEX(Output!$C$5:$BW$192,MATCH($C41,Output!$C$5:$C$192,0),21))/$AP41</f>
        <v>8.8514886150363754</v>
      </c>
      <c r="G41" s="122" t="s">
        <v>212</v>
      </c>
      <c r="H41" s="129">
        <f>(INDEX(Output!$C$5:$BW$192,MATCH($C41,Output!$C$5:$C$192,0),36))/$AP41</f>
        <v>5.2558512565596363E-2</v>
      </c>
      <c r="I41" s="122" t="s">
        <v>34</v>
      </c>
      <c r="J41" s="129">
        <f t="shared" si="3"/>
        <v>35.457164051543984</v>
      </c>
      <c r="K41" s="122" t="s">
        <v>213</v>
      </c>
      <c r="L41" s="129">
        <f>(((INDEX(Output!$C$5:$BW$192,MATCH($C41,Output!$C$5:$C$192,0),14))*3.4121416)+((INDEX(Output!$C$5:$BW$192,MATCH($C41,Output!$C$5:$C$192,0),29))*99.976))/$AP41</f>
        <v>0.83690841628296109</v>
      </c>
      <c r="M41" s="122" t="s">
        <v>214</v>
      </c>
      <c r="N41" s="129">
        <f>(((INDEX(Output!$C$5:$BW$192,MATCH($C41,Output!$C$5:$C$192,0),15))*3.4121416)+((INDEX(Output!$C$5:$BW$192,MATCH($C41,Output!$C$5:$C$192,0),30))*99.976))/$AP41</f>
        <v>13.365697220617921</v>
      </c>
      <c r="O41" s="122" t="s">
        <v>215</v>
      </c>
      <c r="P41" s="129">
        <f>(((INDEX(Output!$C$5:$BW$192,MATCH($C41,Output!$C$5:$C$192,0),20))*3.4121416)+((INDEX(Output!$C$5:$BW$192,MATCH($C41,Output!$C$5:$C$192,0),35))*99.976))/$AP41</f>
        <v>6.6324022406715777</v>
      </c>
      <c r="Q41" s="122" t="s">
        <v>109</v>
      </c>
      <c r="R41" s="129">
        <f>(((INDEX(Output!$C$5:$BW$192,MATCH($C41,Output!$C$5:$C$192,0),37))+(INDEX(Output!$C$5:$BW$192,MATCH($C41,Output!$C$5:$C$192,0),38)))*99.976)/$AP41</f>
        <v>0</v>
      </c>
      <c r="S41" s="122" t="s">
        <v>39</v>
      </c>
      <c r="T41" s="129">
        <f>(((INDEX(Output!$C$5:$BW$192,MATCH($C41,Output!$C$5:$C$192,0),22))+(INDEX(Output!$C$5:$BW$192,MATCH($C41,Output!$C$5:$C$192,0),23))+(INDEX(Output!$C$5:$BW$192,MATCH($C41,Output!$C$5:$C$192,0),24))+(INDEX(Output!$C$5:$BW$192,MATCH($C41,Output!$C$5:$C$192,0),25)))*3.4121416)/$AP41</f>
        <v>10.804457312129331</v>
      </c>
      <c r="U41" s="122" t="s">
        <v>133</v>
      </c>
      <c r="V41" s="129">
        <f>(((INDEX(Output!$C$5:$BW$192,MATCH($C41,Output!$C$5:$C$192,0),16))*3.4121416)+((INDEX(Output!$C$5:$BW$192,MATCH($C41,Output!$C$5:$C$192,0),31))*99.976))/$AP41</f>
        <v>10.204474737996426</v>
      </c>
      <c r="W41" s="122" t="s">
        <v>216</v>
      </c>
      <c r="X41" s="129">
        <f>(((INDEX(Output!$C$5:$BW$192,MATCH($C41,Output!$C$5:C$192,0),18))*3.4121416)+((INDEX(Output!$C$5:$BW$192,MATCH($C41,Output!$C$5:C$192,0),33))*99.976))/$AP41</f>
        <v>0</v>
      </c>
      <c r="Y41" s="122" t="s">
        <v>39</v>
      </c>
      <c r="Z41" s="129">
        <f>(((INDEX(Output!$C$5:$BW$192,MATCH($C41,Output!$C$5:C$192,0),17))*3.4121416)+((INDEX(Output!$C$5:$BW$192,MATCH($C41,Output!$C$5:C$192,0),32))*99.976))/$AP41</f>
        <v>0</v>
      </c>
      <c r="AA41" s="122" t="s">
        <v>181</v>
      </c>
      <c r="AB41" s="129">
        <f>(((INDEX(Output!$C$5:$BW$192,MATCH($C41,Output!$C$5:C$192,0),19))*3.4121416)+((INDEX(Output!$C$5:$BW$192,MATCH($C41,Output!$C$5:C$192,0),34))*99.976))/$AP41</f>
        <v>4.4176814359751013</v>
      </c>
      <c r="AC41" s="122" t="s">
        <v>136</v>
      </c>
      <c r="AD41" s="130">
        <f>INDEX(Output!$C$5:$CZ$192,MATCH($C41,Output!$C$5:$C$192,0),76)+INDEX(Output!$C$5:$CZ$192,MATCH($C41,Output!$C$5:$C$192,0),79)</f>
        <v>0</v>
      </c>
      <c r="AE41" s="122">
        <v>0</v>
      </c>
      <c r="AF41" s="130">
        <f>INDEX(Output!$C$5:$CA$192,MATCH($C41,Output!$C$5:$C$192,0),74)+INDEX(Output!$C$5:$CA$192,MATCH($C41,Output!$C$5:$C$192,0),77)</f>
        <v>0</v>
      </c>
      <c r="AG41" s="122">
        <v>0</v>
      </c>
      <c r="AH41" s="131">
        <f>IF($D$39=0,"",(D41-$D$39)/$D$39)</f>
        <v>-8.019677455986007E-3</v>
      </c>
      <c r="AI41" s="132">
        <f>IF($E$39=0,"",(E41-$E$39)/$E$39)</f>
        <v>-2.0429822234014221E-2</v>
      </c>
      <c r="AJ41" s="131">
        <f>IF($J$39=0,"",(J41-$J$39)/$J$39)</f>
        <v>-9.3608632412662419E-3</v>
      </c>
      <c r="AK41" s="132">
        <f>IF($K$39=0,"",(K41-$K$39)/$K$39)</f>
        <v>-2.2903453136011227E-2</v>
      </c>
      <c r="AL41" s="129" t="str">
        <f>IF(AND(AH41&gt;=0,AI41&gt;=0), "Yes", "No")</f>
        <v>No</v>
      </c>
      <c r="AM41" s="129" t="str">
        <f>IF(AND(AH41&lt;0,AI41&lt;0), "No", "Yes")</f>
        <v>No</v>
      </c>
      <c r="AN41" s="133" t="str">
        <f>IF((AL41=AM41),(IF(AND(AI41&gt;(-0.5%*D$39),AI41&lt;(0.5%*D$39),AE41&lt;=AD41,AG41&lt;=AF41,(COUNTBLANK(D41:AK41)=0)),"Pass","Fail")),IF(COUNTA(D41:AK41)=0,"","Fail"))</f>
        <v>Pass</v>
      </c>
      <c r="AO41" s="135"/>
      <c r="AP41" s="127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AQ41" s="136"/>
    </row>
    <row r="42" spans="1:43" s="144" customFormat="1" ht="25.5" customHeight="1" x14ac:dyDescent="0.3">
      <c r="A42" s="83"/>
      <c r="B42" s="120" t="str">
        <f t="shared" si="2"/>
        <v>CBECC 20252.0</v>
      </c>
      <c r="C42" s="128" t="s">
        <v>217</v>
      </c>
      <c r="D42" s="129">
        <f>INDEX(Output!$C$5:$BW$192,MATCH($C42,Output!$C$5:$C$192,0),63)</f>
        <v>46.389000000000003</v>
      </c>
      <c r="E42" s="122" t="s">
        <v>218</v>
      </c>
      <c r="F42" s="129">
        <f>(INDEX(Output!$C$5:$BW$192,MATCH($C42,Output!$C$5:$C$192,0),21))/$AP42</f>
        <v>8.8620735982021817</v>
      </c>
      <c r="G42" s="122" t="s">
        <v>212</v>
      </c>
      <c r="H42" s="129">
        <f>(INDEX(Output!$C$5:$BW$192,MATCH($C42,Output!$C$5:$C$192,0),36))/$AP42</f>
        <v>5.1893287085099202E-2</v>
      </c>
      <c r="I42" s="122" t="s">
        <v>34</v>
      </c>
      <c r="J42" s="129">
        <f t="shared" si="3"/>
        <v>35.426813242654234</v>
      </c>
      <c r="K42" s="122" t="s">
        <v>219</v>
      </c>
      <c r="L42" s="129">
        <f>(((INDEX(Output!$C$5:$BW$192,MATCH($C42,Output!$C$5:$C$192,0),14))*3.4121416)+((INDEX(Output!$C$5:$BW$192,MATCH($C42,Output!$C$5:$C$192,0),29))*99.976))/$AP42</f>
        <v>0.77042625466655268</v>
      </c>
      <c r="M42" s="122" t="s">
        <v>220</v>
      </c>
      <c r="N42" s="129">
        <f>(((INDEX(Output!$C$5:$BW$192,MATCH($C42,Output!$C$5:$C$192,0),15))*3.4121416)+((INDEX(Output!$C$5:$BW$192,MATCH($C42,Output!$C$5:$C$192,0),30))*99.976))/$AP42</f>
        <v>13.401286811423642</v>
      </c>
      <c r="O42" s="122" t="s">
        <v>215</v>
      </c>
      <c r="P42" s="129">
        <f>(((INDEX(Output!$C$5:$BW$192,MATCH($C42,Output!$C$5:$C$192,0),20))*3.4121416)+((INDEX(Output!$C$5:$BW$192,MATCH($C42,Output!$C$5:$C$192,0),35))*99.976))/$AP42</f>
        <v>6.6324022406715777</v>
      </c>
      <c r="Q42" s="122" t="s">
        <v>109</v>
      </c>
      <c r="R42" s="129">
        <f>(((INDEX(Output!$C$5:$BW$192,MATCH($C42,Output!$C$5:$C$192,0),37))+(INDEX(Output!$C$5:$BW$192,MATCH($C42,Output!$C$5:$C$192,0),38)))*99.976)/$AP42</f>
        <v>0</v>
      </c>
      <c r="S42" s="122" t="s">
        <v>39</v>
      </c>
      <c r="T42" s="129">
        <f>(((INDEX(Output!$C$5:$BW$192,MATCH($C42,Output!$C$5:$C$192,0),22))+(INDEX(Output!$C$5:$BW$192,MATCH($C42,Output!$C$5:$C$192,0),23))+(INDEX(Output!$C$5:$BW$192,MATCH($C42,Output!$C$5:$C$192,0),24))+(INDEX(Output!$C$5:$BW$192,MATCH($C42,Output!$C$5:$C$192,0),25)))*3.4121416)/$AP42</f>
        <v>10.804457312129331</v>
      </c>
      <c r="U42" s="122" t="s">
        <v>133</v>
      </c>
      <c r="V42" s="129">
        <f>(((INDEX(Output!$C$5:$BW$192,MATCH($C42,Output!$C$5:$C$192,0),16))*3.4121416)+((INDEX(Output!$C$5:$BW$192,MATCH($C42,Output!$C$5:$C$192,0),31))*99.976))/$AP42</f>
        <v>10.205016499917356</v>
      </c>
      <c r="W42" s="122" t="s">
        <v>216</v>
      </c>
      <c r="X42" s="129">
        <f>(((INDEX(Output!$C$5:$BW$192,MATCH($C42,Output!$C$5:C$192,0),18))*3.4121416)+((INDEX(Output!$C$5:$BW$192,MATCH($C42,Output!$C$5:C$192,0),33))*99.976))/$AP42</f>
        <v>0</v>
      </c>
      <c r="Y42" s="122" t="s">
        <v>39</v>
      </c>
      <c r="Z42" s="129">
        <f>(((INDEX(Output!$C$5:$BW$192,MATCH($C42,Output!$C$5:C$192,0),17))*3.4121416)+((INDEX(Output!$C$5:$BW$192,MATCH($C42,Output!$C$5:C$192,0),32))*99.976))/$AP42</f>
        <v>0</v>
      </c>
      <c r="AA42" s="122" t="s">
        <v>181</v>
      </c>
      <c r="AB42" s="129">
        <f>(((INDEX(Output!$C$5:$BW$192,MATCH($C42,Output!$C$5:C$192,0),19))*3.4121416)+((INDEX(Output!$C$5:$BW$192,MATCH($C42,Output!$C$5:C$192,0),34))*99.976))/$AP42</f>
        <v>4.4176814359751013</v>
      </c>
      <c r="AC42" s="122" t="s">
        <v>136</v>
      </c>
      <c r="AD42" s="130">
        <f>INDEX(Output!$C$5:$CZ$192,MATCH($C42,Output!$C$5:$C$192,0),76)+INDEX(Output!$C$5:$CZ$192,MATCH($C42,Output!$C$5:$C$192,0),79)</f>
        <v>0</v>
      </c>
      <c r="AE42" s="122">
        <v>0</v>
      </c>
      <c r="AF42" s="130">
        <f>INDEX(Output!$C$5:$CA$192,MATCH($C42,Output!$C$5:$C$192,0),74)+INDEX(Output!$C$5:$CA$192,MATCH($C42,Output!$C$5:$C$192,0),77)</f>
        <v>0</v>
      </c>
      <c r="AG42" s="122">
        <v>0</v>
      </c>
      <c r="AH42" s="131">
        <f>IF($D$39=0,"",(D42-$D$39)/$D$39)</f>
        <v>-6.0784998510905967E-3</v>
      </c>
      <c r="AI42" s="132">
        <f>IF($E$39=0,"",(E42-$E$39)/$E$39)</f>
        <v>-2.520562483417341E-2</v>
      </c>
      <c r="AJ42" s="131">
        <f>IF($J$39=0,"",(J42-$J$39)/$J$39)</f>
        <v>-1.0208835715172037E-2</v>
      </c>
      <c r="AK42" s="132">
        <f>IF($K$39=0,"",(K42-$K$39)/$K$39)</f>
        <v>-3.0303030303030283E-2</v>
      </c>
      <c r="AL42" s="129" t="str">
        <f>IF(AND(AH42&gt;=0,AI42&gt;=0), "Yes", "No")</f>
        <v>No</v>
      </c>
      <c r="AM42" s="129" t="str">
        <f>IF(AND(AH42&lt;0,AI42&lt;0), "No", "Yes")</f>
        <v>No</v>
      </c>
      <c r="AN42" s="133" t="str">
        <f>IF((AL42=AM42),(IF(AND(AI42&gt;(-0.5%*D$39),AI42&lt;(0.5%*D$39),AE42&lt;=AD42,AG42&lt;=AF42,(COUNTBLANK(D42:AK42)=0)),"Pass","Fail")),IF(COUNTA(D42:AK42)=0,"","Fail"))</f>
        <v>Pass</v>
      </c>
      <c r="AO42" s="135"/>
      <c r="AP42" s="127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AQ42" s="136"/>
    </row>
    <row r="43" spans="1:43" s="107" customFormat="1" ht="26.25" customHeight="1" x14ac:dyDescent="0.25">
      <c r="A43" s="108"/>
      <c r="B43" s="120" t="str">
        <f t="shared" si="2"/>
        <v>CBECC 20252.0</v>
      </c>
      <c r="C43" s="62" t="s">
        <v>221</v>
      </c>
      <c r="D43" s="121">
        <f>INDEX(Output!$C$5:$BW$192,MATCH($C43,Output!$C$5:$C$192,0),63)</f>
        <v>33.959400000000002</v>
      </c>
      <c r="E43" s="122" t="s">
        <v>222</v>
      </c>
      <c r="F43" s="121">
        <f>(INDEX(Output!$C$5:$BW$192,MATCH($C43,Output!$C$5:$C$192,0),21))/$AP43</f>
        <v>6.1317993250037661</v>
      </c>
      <c r="G43" s="122" t="s">
        <v>223</v>
      </c>
      <c r="H43" s="121">
        <f>(INDEX(Output!$C$5:$BW$192,MATCH($C43,Output!$C$5:$C$192,0),36))/$AP43</f>
        <v>6.7399473193530138E-2</v>
      </c>
      <c r="I43" s="122" t="s">
        <v>48</v>
      </c>
      <c r="J43" s="121">
        <f t="shared" si="3"/>
        <v>27.660900653334476</v>
      </c>
      <c r="K43" s="122" t="s">
        <v>224</v>
      </c>
      <c r="L43" s="121">
        <f>(((INDEX(Output!$C$5:$BW$192,MATCH($C43,Output!$C$5:$C$192,0),14))*3.4121416)+((INDEX(Output!$C$5:$BW$192,MATCH($C43,Output!$C$5:$C$192,0),29))*99.976))/$AP43</f>
        <v>1.7014288678546274</v>
      </c>
      <c r="M43" s="122" t="s">
        <v>225</v>
      </c>
      <c r="N43" s="121">
        <f>(((INDEX(Output!$C$5:$BW$192,MATCH($C43,Output!$C$5:$C$192,0),15))*3.4121416)+((INDEX(Output!$C$5:$BW$192,MATCH($C43,Output!$C$5:$C$192,0),30))*99.976))/$AP43</f>
        <v>4.5286573537118686</v>
      </c>
      <c r="O43" s="122" t="s">
        <v>226</v>
      </c>
      <c r="P43" s="121">
        <f>(((INDEX(Output!$C$5:$BW$192,MATCH($C43,Output!$C$5:$C$192,0),20))*3.4121416)+((INDEX(Output!$C$5:$BW$192,MATCH($C43,Output!$C$5:$C$192,0),35))*99.976))/$AP43</f>
        <v>6.590228158826859</v>
      </c>
      <c r="Q43" s="122" t="s">
        <v>227</v>
      </c>
      <c r="R43" s="121">
        <f>(((INDEX(Output!$C$5:$BW$192,MATCH($C43,Output!$C$5:$C$192,0),37))+(INDEX(Output!$C$5:$BW$192,MATCH($C43,Output!$C$5:$C$192,0),38)))*99.976)/$AP43</f>
        <v>0</v>
      </c>
      <c r="S43" s="122" t="s">
        <v>39</v>
      </c>
      <c r="T43" s="121">
        <f>(((INDEX(Output!$C$5:$BW$192,MATCH($C43,Output!$C$5:$C$192,0),22))+(INDEX(Output!$C$5:$BW$192,MATCH($C43,Output!$C$5:$C$192,0),23))+(INDEX(Output!$C$5:$BW$192,MATCH($C43,Output!$C$5:$C$192,0),24))+(INDEX(Output!$C$5:$BW$192,MATCH($C43,Output!$C$5:$C$192,0),25)))*3.4121416)/$AP43</f>
        <v>10.804263666970927</v>
      </c>
      <c r="U43" s="122" t="s">
        <v>133</v>
      </c>
      <c r="V43" s="121">
        <f>(((INDEX(Output!$C$5:$BW$192,MATCH($C43,Output!$C$5:$C$192,0),16))*3.4121416)+((INDEX(Output!$C$5:$BW$192,MATCH($C43,Output!$C$5:$C$192,0),31))*99.976))/$AP43</f>
        <v>9.8037098298211554</v>
      </c>
      <c r="W43" s="122" t="s">
        <v>228</v>
      </c>
      <c r="X43" s="121">
        <f>(((INDEX(Output!$C$5:$BW$192,MATCH($C43,Output!$C$5:C$192,0),18))*3.4121416)+((INDEX(Output!$C$5:$BW$192,MATCH($C43,Output!$C$5:C$192,0),33))*99.976))/$AP43</f>
        <v>0</v>
      </c>
      <c r="Y43" s="122" t="s">
        <v>39</v>
      </c>
      <c r="Z43" s="121">
        <f>(((INDEX(Output!$C$5:$BW$192,MATCH($C43,Output!$C$5:C$192,0),17))*3.4121416)+((INDEX(Output!$C$5:$BW$192,MATCH($C43,Output!$C$5:C$192,0),32))*99.976))/$AP43</f>
        <v>0</v>
      </c>
      <c r="AA43" s="122" t="s">
        <v>229</v>
      </c>
      <c r="AB43" s="121">
        <f>(((INDEX(Output!$C$5:$BW$192,MATCH($C43,Output!$C$5:C$192,0),19))*3.4121416)+((INDEX(Output!$C$5:$BW$192,MATCH($C43,Output!$C$5:C$192,0),34))*99.976))/$AP43</f>
        <v>5.0368764431199642</v>
      </c>
      <c r="AC43" s="122" t="s">
        <v>230</v>
      </c>
      <c r="AD43" s="123">
        <f>INDEX(Output!$C$5:$CZ$192,MATCH($C43,Output!$C$5:$C$192,0),76)+INDEX(Output!$C$5:$CZ$192,MATCH($C43,Output!$C$5:$C$192,0),79)</f>
        <v>0</v>
      </c>
      <c r="AE43" s="122">
        <v>0</v>
      </c>
      <c r="AF43" s="123">
        <f>INDEX(Output!$C$5:$CA$192,MATCH($C43,Output!$C$5:$C$192,0),74)+INDEX(Output!$C$5:$CA$192,MATCH($C43,Output!$C$5:$C$192,0),77)</f>
        <v>3.5</v>
      </c>
      <c r="AG43" s="122">
        <v>0</v>
      </c>
      <c r="AH43" s="124"/>
      <c r="AI43" s="121"/>
      <c r="AJ43" s="124"/>
      <c r="AK43" s="134"/>
      <c r="AL43" s="121"/>
      <c r="AM43" s="121"/>
      <c r="AN43" s="125"/>
      <c r="AO43" s="126"/>
      <c r="AP43" s="127">
        <f>IF(ISNUMBER(SEARCH("RetlMed",C43)),Lookup!D$2,IF(ISNUMBER(SEARCH("OffSml",C43)),Lookup!A$2,IF(ISNUMBER(SEARCH("OffMed",C43)),Lookup!B$2,IF(ISNUMBER(SEARCH("OffLrg",C43)),Lookup!C$2,IF(ISNUMBER(SEARCH("RetlStrp",C43)),Lookup!E$2)))))</f>
        <v>24563.1</v>
      </c>
    </row>
    <row r="44" spans="1:43" s="144" customFormat="1" ht="25.5" customHeight="1" x14ac:dyDescent="0.3">
      <c r="A44" s="83"/>
      <c r="B44" s="120" t="str">
        <f t="shared" si="2"/>
        <v>CBECC 20252.0</v>
      </c>
      <c r="C44" s="128" t="s">
        <v>231</v>
      </c>
      <c r="D44" s="129">
        <f>INDEX(Output!$C$5:$BW$192,MATCH($C44,Output!$C$5:$C$192,0),63)</f>
        <v>33.795900000000003</v>
      </c>
      <c r="E44" s="122" t="s">
        <v>232</v>
      </c>
      <c r="F44" s="129">
        <f>(INDEX(Output!$C$5:$BW$192,MATCH($C44,Output!$C$5:$C$192,0),21))/$AP44</f>
        <v>6.1051740211943937</v>
      </c>
      <c r="G44" s="122" t="s">
        <v>233</v>
      </c>
      <c r="H44" s="129">
        <f>(INDEX(Output!$C$5:$BW$192,MATCH($C44,Output!$C$5:$C$192,0),36))/$AP44</f>
        <v>6.6489164641270859E-2</v>
      </c>
      <c r="I44" s="122" t="s">
        <v>48</v>
      </c>
      <c r="J44" s="129">
        <f t="shared" si="3"/>
        <v>27.479014556110592</v>
      </c>
      <c r="K44" s="122" t="s">
        <v>234</v>
      </c>
      <c r="L44" s="129">
        <f>(((INDEX(Output!$C$5:$BW$192,MATCH($C44,Output!$C$5:$C$192,0),14))*3.4121416)+((INDEX(Output!$C$5:$BW$192,MATCH($C44,Output!$C$5:$C$192,0),29))*99.976))/$AP44</f>
        <v>1.6104198600339532</v>
      </c>
      <c r="M44" s="122" t="s">
        <v>220</v>
      </c>
      <c r="N44" s="129">
        <f>(((INDEX(Output!$C$5:$BW$192,MATCH($C44,Output!$C$5:$C$192,0),15))*3.4121416)+((INDEX(Output!$C$5:$BW$192,MATCH($C44,Output!$C$5:$C$192,0),30))*99.976))/$AP44</f>
        <v>4.437933068953023</v>
      </c>
      <c r="O44" s="122" t="s">
        <v>235</v>
      </c>
      <c r="P44" s="129">
        <f>(((INDEX(Output!$C$5:$BW$192,MATCH($C44,Output!$C$5:$C$192,0),20))*3.4121416)+((INDEX(Output!$C$5:$BW$192,MATCH($C44,Output!$C$5:$C$192,0),35))*99.976))/$AP44</f>
        <v>6.590228158826859</v>
      </c>
      <c r="Q44" s="122" t="s">
        <v>227</v>
      </c>
      <c r="R44" s="129">
        <f>(((INDEX(Output!$C$5:$BW$192,MATCH($C44,Output!$C$5:$C$192,0),37))+(INDEX(Output!$C$5:$BW$192,MATCH($C44,Output!$C$5:$C$192,0),38)))*99.976)/$AP44</f>
        <v>0</v>
      </c>
      <c r="S44" s="122" t="s">
        <v>39</v>
      </c>
      <c r="T44" s="129">
        <f>(((INDEX(Output!$C$5:$BW$192,MATCH($C44,Output!$C$5:$C$192,0),22))+(INDEX(Output!$C$5:$BW$192,MATCH($C44,Output!$C$5:$C$192,0),23))+(INDEX(Output!$C$5:$BW$192,MATCH($C44,Output!$C$5:$C$192,0),24))+(INDEX(Output!$C$5:$BW$192,MATCH($C44,Output!$C$5:$C$192,0),25)))*3.4121416)/$AP44</f>
        <v>10.804263666970927</v>
      </c>
      <c r="U44" s="122" t="s">
        <v>133</v>
      </c>
      <c r="V44" s="129">
        <f>(((INDEX(Output!$C$5:$BW$192,MATCH($C44,Output!$C$5:$C$192,0),16))*3.4121416)+((INDEX(Output!$C$5:$BW$192,MATCH($C44,Output!$C$5:$C$192,0),31))*99.976))/$AP44</f>
        <v>9.8035570251767901</v>
      </c>
      <c r="W44" s="122" t="s">
        <v>236</v>
      </c>
      <c r="X44" s="129">
        <f>(((INDEX(Output!$C$5:$BW$192,MATCH($C44,Output!$C$5:C$192,0),18))*3.4121416)+((INDEX(Output!$C$5:$BW$192,MATCH($C44,Output!$C$5:C$192,0),33))*99.976))/$AP44</f>
        <v>0</v>
      </c>
      <c r="Y44" s="122" t="s">
        <v>39</v>
      </c>
      <c r="Z44" s="129">
        <f>(((INDEX(Output!$C$5:$BW$192,MATCH($C44,Output!$C$5:C$192,0),17))*3.4121416)+((INDEX(Output!$C$5:$BW$192,MATCH($C44,Output!$C$5:C$192,0),32))*99.976))/$AP44</f>
        <v>0</v>
      </c>
      <c r="AA44" s="122" t="s">
        <v>229</v>
      </c>
      <c r="AB44" s="129">
        <f>(((INDEX(Output!$C$5:$BW$192,MATCH($C44,Output!$C$5:C$192,0),19))*3.4121416)+((INDEX(Output!$C$5:$BW$192,MATCH($C44,Output!$C$5:C$192,0),34))*99.976))/$AP44</f>
        <v>5.0368764431199642</v>
      </c>
      <c r="AC44" s="122" t="s">
        <v>230</v>
      </c>
      <c r="AD44" s="130">
        <f>INDEX(Output!$C$5:$CZ$192,MATCH($C44,Output!$C$5:$C$192,0),76)+INDEX(Output!$C$5:$CZ$192,MATCH($C44,Output!$C$5:$C$192,0),79)</f>
        <v>0</v>
      </c>
      <c r="AE44" s="122">
        <v>0</v>
      </c>
      <c r="AF44" s="130">
        <f>INDEX(Output!$C$5:$CA$192,MATCH($C44,Output!$C$5:$C$192,0),74)+INDEX(Output!$C$5:$CA$192,MATCH($C44,Output!$C$5:$C$192,0),77)</f>
        <v>3</v>
      </c>
      <c r="AG44" s="122">
        <v>0</v>
      </c>
      <c r="AH44" s="131">
        <f>IF($D$43=0,"",(D44-$D$43)/$D$43)</f>
        <v>-4.8145726956306378E-3</v>
      </c>
      <c r="AI44" s="132">
        <f>IF($E$43=0,"",(E44-$E$43)/$E$43)</f>
        <v>-1.8814675446849254E-3</v>
      </c>
      <c r="AJ44" s="131">
        <f>IF($J$43=0,"",(J44-$J$43)/$J$43)</f>
        <v>-6.5755666998485252E-3</v>
      </c>
      <c r="AK44" s="132">
        <f>IF($K$43=0,"",(K44-$K$43)/$K$43)</f>
        <v>-5.2738336713995543E-3</v>
      </c>
      <c r="AL44" s="129" t="str">
        <f>IF(AND(AH44&gt;=0,AI44&gt;=0), "Yes", "No")</f>
        <v>No</v>
      </c>
      <c r="AM44" s="129" t="str">
        <f>IF(AND(AH44&lt;0,AI44&lt;0), "No", "Yes")</f>
        <v>No</v>
      </c>
      <c r="AN44" s="133" t="str">
        <f>IF((AL44=AM44),(IF(AND(AI44&gt;(-0.5%*D$43),AI44&lt;(0.5%*D$43),AE44&lt;=AD44,AG44&lt;=AF44,(COUNTBLANK(D44:AK44)=0)),"Pass","Fail")),IF(COUNTA(D44:AK44)=0,"","Fail"))</f>
        <v>Pass</v>
      </c>
      <c r="AO44" s="135"/>
      <c r="AP44" s="127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AQ44" s="136"/>
    </row>
    <row r="45" spans="1:43" s="144" customFormat="1" ht="25.5" customHeight="1" x14ac:dyDescent="0.3">
      <c r="A45" s="83"/>
      <c r="B45" s="120" t="str">
        <f t="shared" si="2"/>
        <v>CBECC 20252.0</v>
      </c>
      <c r="C45" s="128" t="s">
        <v>237</v>
      </c>
      <c r="D45" s="129">
        <f>INDEX(Output!$C$5:$BW$192,MATCH($C45,Output!$C$5:$C$192,0),63)</f>
        <v>33.783299999999997</v>
      </c>
      <c r="E45" s="122" t="s">
        <v>238</v>
      </c>
      <c r="F45" s="129">
        <f>(INDEX(Output!$C$5:$BW$192,MATCH($C45,Output!$C$5:$C$192,0),21))/$AP45</f>
        <v>6.1205629582585264</v>
      </c>
      <c r="G45" s="122" t="s">
        <v>239</v>
      </c>
      <c r="H45" s="129">
        <f>(INDEX(Output!$C$5:$BW$192,MATCH($C45,Output!$C$5:$C$192,0),36))/$AP45</f>
        <v>6.5345579344626703E-2</v>
      </c>
      <c r="I45" s="122" t="s">
        <v>48</v>
      </c>
      <c r="J45" s="129">
        <f t="shared" si="3"/>
        <v>27.417131388513667</v>
      </c>
      <c r="K45" s="122" t="s">
        <v>240</v>
      </c>
      <c r="L45" s="129">
        <f>(((INDEX(Output!$C$5:$BW$192,MATCH($C45,Output!$C$5:$C$192,0),14))*3.4121416)+((INDEX(Output!$C$5:$BW$192,MATCH($C45,Output!$C$5:$C$192,0),29))*99.976))/$AP45</f>
        <v>1.4960969167572498</v>
      </c>
      <c r="M45" s="122" t="s">
        <v>241</v>
      </c>
      <c r="N45" s="129">
        <f>(((INDEX(Output!$C$5:$BW$192,MATCH($C45,Output!$C$5:$C$192,0),15))*3.4121416)+((INDEX(Output!$C$5:$BW$192,MATCH($C45,Output!$C$5:$C$192,0),30))*99.976))/$AP45</f>
        <v>4.4906089972650038</v>
      </c>
      <c r="O45" s="122" t="s">
        <v>242</v>
      </c>
      <c r="P45" s="129">
        <f>(((INDEX(Output!$C$5:$BW$192,MATCH($C45,Output!$C$5:$C$192,0),20))*3.4121416)+((INDEX(Output!$C$5:$BW$192,MATCH($C45,Output!$C$5:$C$192,0),35))*99.976))/$AP45</f>
        <v>6.590228158826859</v>
      </c>
      <c r="Q45" s="122" t="s">
        <v>227</v>
      </c>
      <c r="R45" s="129">
        <f>(((INDEX(Output!$C$5:$BW$192,MATCH($C45,Output!$C$5:$C$192,0),37))+(INDEX(Output!$C$5:$BW$192,MATCH($C45,Output!$C$5:$C$192,0),38)))*99.976)/$AP45</f>
        <v>0</v>
      </c>
      <c r="S45" s="122" t="s">
        <v>39</v>
      </c>
      <c r="T45" s="129">
        <f>(((INDEX(Output!$C$5:$BW$192,MATCH($C45,Output!$C$5:$C$192,0),22))+(INDEX(Output!$C$5:$BW$192,MATCH($C45,Output!$C$5:$C$192,0),23))+(INDEX(Output!$C$5:$BW$192,MATCH($C45,Output!$C$5:$C$192,0),24))+(INDEX(Output!$C$5:$BW$192,MATCH($C45,Output!$C$5:$C$192,0),25)))*3.4121416)/$AP45</f>
        <v>10.804263666970927</v>
      </c>
      <c r="U45" s="122" t="s">
        <v>133</v>
      </c>
      <c r="V45" s="129">
        <f>(((INDEX(Output!$C$5:$BW$192,MATCH($C45,Output!$C$5:$C$192,0),16))*3.4121416)+((INDEX(Output!$C$5:$BW$192,MATCH($C45,Output!$C$5:$C$192,0),31))*99.976))/$AP45</f>
        <v>9.8033208725445906</v>
      </c>
      <c r="W45" s="122" t="s">
        <v>236</v>
      </c>
      <c r="X45" s="129">
        <f>(((INDEX(Output!$C$5:$BW$192,MATCH($C45,Output!$C$5:C$192,0),18))*3.4121416)+((INDEX(Output!$C$5:$BW$192,MATCH($C45,Output!$C$5:C$192,0),33))*99.976))/$AP45</f>
        <v>0</v>
      </c>
      <c r="Y45" s="122" t="s">
        <v>39</v>
      </c>
      <c r="Z45" s="129">
        <f>(((INDEX(Output!$C$5:$BW$192,MATCH($C45,Output!$C$5:C$192,0),17))*3.4121416)+((INDEX(Output!$C$5:$BW$192,MATCH($C45,Output!$C$5:C$192,0),32))*99.976))/$AP45</f>
        <v>0</v>
      </c>
      <c r="AA45" s="122" t="s">
        <v>243</v>
      </c>
      <c r="AB45" s="129">
        <f>(((INDEX(Output!$C$5:$BW$192,MATCH($C45,Output!$C$5:C$192,0),19))*3.4121416)+((INDEX(Output!$C$5:$BW$192,MATCH($C45,Output!$C$5:C$192,0),34))*99.976))/$AP45</f>
        <v>5.0368764431199642</v>
      </c>
      <c r="AC45" s="122" t="s">
        <v>230</v>
      </c>
      <c r="AD45" s="130">
        <f>INDEX(Output!$C$5:$CZ$192,MATCH($C45,Output!$C$5:$C$192,0),76)+INDEX(Output!$C$5:$CZ$192,MATCH($C45,Output!$C$5:$C$192,0),79)</f>
        <v>0</v>
      </c>
      <c r="AE45" s="122">
        <v>0</v>
      </c>
      <c r="AF45" s="130">
        <f>INDEX(Output!$C$5:$CA$192,MATCH($C45,Output!$C$5:$C$192,0),74)+INDEX(Output!$C$5:$CA$192,MATCH($C45,Output!$C$5:$C$192,0),77)</f>
        <v>2.5</v>
      </c>
      <c r="AG45" s="122">
        <v>0</v>
      </c>
      <c r="AH45" s="131">
        <f>IF($D$43=0,"",(D45-$D$43)/$D$43)</f>
        <v>-5.1856039859363018E-3</v>
      </c>
      <c r="AI45" s="132">
        <f>IF($E$43=0,"",(E45-$E$43)/$E$43)</f>
        <v>-3.7629350893697397E-3</v>
      </c>
      <c r="AJ45" s="131">
        <f>IF($J$43=0,"",(J45-$J$43)/$J$43)</f>
        <v>-8.8127739539610103E-3</v>
      </c>
      <c r="AK45" s="132">
        <f>IF($K$43=0,"",(K45-$K$43)/$K$43)</f>
        <v>-9.3306288032453093E-3</v>
      </c>
      <c r="AL45" s="129" t="str">
        <f>IF(AND(AH45&gt;=0,AI45&gt;=0), "Yes", "No")</f>
        <v>No</v>
      </c>
      <c r="AM45" s="129" t="str">
        <f>IF(AND(AH45&lt;0,AI45&lt;0), "No", "Yes")</f>
        <v>No</v>
      </c>
      <c r="AN45" s="133" t="str">
        <f>IF((AL45=AM45),(IF(AND(AI45&gt;(-0.5%*D$43),AI45&lt;(0.5%*D$43),AE45&lt;=AD45,AG45&lt;=AF45,(COUNTBLANK(D45:AK45)=0)),"Pass","Fail")),IF(COUNTA(D45:AK45)=0,"","Fail"))</f>
        <v>Pass</v>
      </c>
      <c r="AO45" s="135"/>
      <c r="AP45" s="127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AQ45" s="136"/>
    </row>
    <row r="46" spans="1:43" s="144" customFormat="1" ht="25.5" customHeight="1" x14ac:dyDescent="0.3">
      <c r="A46" s="83"/>
      <c r="B46" s="120" t="str">
        <f t="shared" si="2"/>
        <v>CBECC 20252.0</v>
      </c>
      <c r="C46" s="128" t="s">
        <v>244</v>
      </c>
      <c r="D46" s="129">
        <f>INDEX(Output!$C$5:$BW$192,MATCH($C46,Output!$C$5:$C$192,0),63)</f>
        <v>33.525599999999997</v>
      </c>
      <c r="E46" s="122" t="s">
        <v>245</v>
      </c>
      <c r="F46" s="129">
        <f>(INDEX(Output!$C$5:$BW$192,MATCH($C46,Output!$C$5:$C$192,0),21))/$AP46</f>
        <v>6.06914436695694</v>
      </c>
      <c r="G46" s="122" t="s">
        <v>246</v>
      </c>
      <c r="H46" s="129">
        <f>(INDEX(Output!$C$5:$BW$192,MATCH($C46,Output!$C$5:$C$192,0),36))/$AP46</f>
        <v>6.4300922929109119E-2</v>
      </c>
      <c r="I46" s="122" t="s">
        <v>34</v>
      </c>
      <c r="J46" s="129">
        <f t="shared" si="3"/>
        <v>27.137341252170941</v>
      </c>
      <c r="K46" s="122" t="s">
        <v>247</v>
      </c>
      <c r="L46" s="129">
        <f>(((INDEX(Output!$C$5:$BW$192,MATCH($C46,Output!$C$5:$C$192,0),14))*3.4121416)+((INDEX(Output!$C$5:$BW$192,MATCH($C46,Output!$C$5:$C$192,0),29))*99.976))/$AP46</f>
        <v>1.3916848381515361</v>
      </c>
      <c r="M46" s="122" t="s">
        <v>181</v>
      </c>
      <c r="N46" s="129">
        <f>(((INDEX(Output!$C$5:$BW$192,MATCH($C46,Output!$C$5:$C$192,0),15))*3.4121416)+((INDEX(Output!$C$5:$BW$192,MATCH($C46,Output!$C$5:$C$192,0),30))*99.976))/$AP46</f>
        <v>4.315230939527992</v>
      </c>
      <c r="O46" s="122" t="s">
        <v>248</v>
      </c>
      <c r="P46" s="129">
        <f>(((INDEX(Output!$C$5:$BW$192,MATCH($C46,Output!$C$5:$C$192,0),20))*3.4121416)+((INDEX(Output!$C$5:$BW$192,MATCH($C46,Output!$C$5:$C$192,0),35))*99.976))/$AP46</f>
        <v>6.590228158826859</v>
      </c>
      <c r="Q46" s="122" t="s">
        <v>227</v>
      </c>
      <c r="R46" s="129">
        <f>(((INDEX(Output!$C$5:$BW$192,MATCH($C46,Output!$C$5:$C$192,0),37))+(INDEX(Output!$C$5:$BW$192,MATCH($C46,Output!$C$5:$C$192,0),38)))*99.976)/$AP46</f>
        <v>0</v>
      </c>
      <c r="S46" s="122" t="s">
        <v>39</v>
      </c>
      <c r="T46" s="129">
        <f>(((INDEX(Output!$C$5:$BW$192,MATCH($C46,Output!$C$5:$C$192,0),22))+(INDEX(Output!$C$5:$BW$192,MATCH($C46,Output!$C$5:$C$192,0),23))+(INDEX(Output!$C$5:$BW$192,MATCH($C46,Output!$C$5:$C$192,0),24))+(INDEX(Output!$C$5:$BW$192,MATCH($C46,Output!$C$5:$C$192,0),25)))*3.4121416)/$AP46</f>
        <v>10.804263666970927</v>
      </c>
      <c r="U46" s="122" t="s">
        <v>133</v>
      </c>
      <c r="V46" s="129">
        <f>(((INDEX(Output!$C$5:$BW$192,MATCH($C46,Output!$C$5:$C$192,0),16))*3.4121416)+((INDEX(Output!$C$5:$BW$192,MATCH($C46,Output!$C$5:$C$192,0),31))*99.976))/$AP46</f>
        <v>9.8033208725445906</v>
      </c>
      <c r="W46" s="122" t="s">
        <v>249</v>
      </c>
      <c r="X46" s="129">
        <f>(((INDEX(Output!$C$5:$BW$192,MATCH($C46,Output!$C$5:C$192,0),18))*3.4121416)+((INDEX(Output!$C$5:$BW$192,MATCH($C46,Output!$C$5:C$192,0),33))*99.976))/$AP46</f>
        <v>0</v>
      </c>
      <c r="Y46" s="122" t="s">
        <v>39</v>
      </c>
      <c r="Z46" s="129">
        <f>(((INDEX(Output!$C$5:$BW$192,MATCH($C46,Output!$C$5:C$192,0),17))*3.4121416)+((INDEX(Output!$C$5:$BW$192,MATCH($C46,Output!$C$5:C$192,0),32))*99.976))/$AP46</f>
        <v>0</v>
      </c>
      <c r="AA46" s="122" t="s">
        <v>250</v>
      </c>
      <c r="AB46" s="129">
        <f>(((INDEX(Output!$C$5:$BW$192,MATCH($C46,Output!$C$5:C$192,0),19))*3.4121416)+((INDEX(Output!$C$5:$BW$192,MATCH($C46,Output!$C$5:C$192,0),34))*99.976))/$AP46</f>
        <v>5.0368764431199642</v>
      </c>
      <c r="AC46" s="122" t="s">
        <v>230</v>
      </c>
      <c r="AD46" s="130">
        <f>INDEX(Output!$C$5:$CZ$192,MATCH($C46,Output!$C$5:$C$192,0),76)+INDEX(Output!$C$5:$CZ$192,MATCH($C46,Output!$C$5:$C$192,0),79)</f>
        <v>0</v>
      </c>
      <c r="AE46" s="122">
        <v>0</v>
      </c>
      <c r="AF46" s="130">
        <f>INDEX(Output!$C$5:$CA$192,MATCH($C46,Output!$C$5:$C$192,0),74)+INDEX(Output!$C$5:$CA$192,MATCH($C46,Output!$C$5:$C$192,0),77)</f>
        <v>0</v>
      </c>
      <c r="AG46" s="122">
        <v>0</v>
      </c>
      <c r="AH46" s="131">
        <f>IF($D$43=0,"",(D46-$D$43)/$D$43)</f>
        <v>-1.2774077280517472E-2</v>
      </c>
      <c r="AI46" s="132">
        <f>IF($E$43=0,"",(E46-$E$43)/$E$43)</f>
        <v>-2.8535591094386959E-2</v>
      </c>
      <c r="AJ46" s="131">
        <f>IF($J$43=0,"",(J46-$J$43)/$J$43)</f>
        <v>-1.8927778517595764E-2</v>
      </c>
      <c r="AK46" s="132">
        <f>IF($K$43=0,"",(K46-$K$43)/$K$43)</f>
        <v>-3.4888438133874218E-2</v>
      </c>
      <c r="AL46" s="129" t="str">
        <f>IF(AND(AH46&gt;=0,AI46&gt;=0), "Yes", "No")</f>
        <v>No</v>
      </c>
      <c r="AM46" s="129" t="str">
        <f>IF(AND(AH46&lt;0,AI46&lt;0), "No", "Yes")</f>
        <v>No</v>
      </c>
      <c r="AN46" s="133" t="str">
        <f>IF((AL46=AM46),(IF(AND(AI46&gt;(-0.5%*D$43),AI46&lt;(0.5%*D$43),AE46&lt;=AD46,AG46&lt;=AF46,(COUNTBLANK(D46:AK46)=0)),"Pass","Fail")),IF(COUNTA(D46:AK46)=0,"","Fail"))</f>
        <v>Pass</v>
      </c>
      <c r="AO46" s="135"/>
      <c r="AP46" s="127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AQ46" s="136"/>
    </row>
    <row r="47" spans="1:43" s="107" customFormat="1" ht="26.25" customHeight="1" x14ac:dyDescent="0.25">
      <c r="A47" s="108"/>
      <c r="B47" s="120" t="str">
        <f t="shared" si="2"/>
        <v>CBECC 20252.0</v>
      </c>
      <c r="C47" s="62" t="s">
        <v>251</v>
      </c>
      <c r="D47" s="121">
        <f>INDEX(Output!$C$5:$BW$192,MATCH($C47,Output!$C$5:$C$192,0),63)</f>
        <v>18.980799999999999</v>
      </c>
      <c r="E47" s="122" t="s">
        <v>252</v>
      </c>
      <c r="F47" s="121">
        <f>(INDEX(Output!$C$5:$BW$192,MATCH($C47,Output!$C$5:$C$192,0),21))/$AP47</f>
        <v>2.5094820223839127</v>
      </c>
      <c r="G47" s="122" t="s">
        <v>253</v>
      </c>
      <c r="H47" s="121">
        <f>(INDEX(Output!$C$5:$BW$192,MATCH($C47,Output!$C$5:$C$192,0),36))/$AP47</f>
        <v>0.1164731724963545</v>
      </c>
      <c r="I47" s="122" t="s">
        <v>254</v>
      </c>
      <c r="J47" s="121">
        <f t="shared" si="3"/>
        <v>20.207256835928462</v>
      </c>
      <c r="K47" s="122" t="s">
        <v>255</v>
      </c>
      <c r="L47" s="121">
        <f>(((INDEX(Output!$C$5:$BW$192,MATCH($C47,Output!$C$5:$C$192,0),14))*3.4121416)+((INDEX(Output!$C$5:$BW$192,MATCH($C47,Output!$C$5:$C$192,0),29))*99.976))/$AP47</f>
        <v>10.159644842960937</v>
      </c>
      <c r="M47" s="122" t="s">
        <v>256</v>
      </c>
      <c r="N47" s="121">
        <f>(((INDEX(Output!$C$5:$BW$192,MATCH($C47,Output!$C$5:$C$192,0),15))*3.4121416)+((INDEX(Output!$C$5:$BW$192,MATCH($C47,Output!$C$5:$C$192,0),30))*99.976))/$AP47</f>
        <v>3.2005775971104535</v>
      </c>
      <c r="O47" s="122" t="s">
        <v>257</v>
      </c>
      <c r="P47" s="121">
        <f>(((INDEX(Output!$C$5:$BW$192,MATCH($C47,Output!$C$5:$C$192,0),20))*3.4121416)+((INDEX(Output!$C$5:$BW$192,MATCH($C47,Output!$C$5:$C$192,0),35))*99.976))/$AP47</f>
        <v>3.6522165738963746</v>
      </c>
      <c r="Q47" s="122" t="s">
        <v>258</v>
      </c>
      <c r="R47" s="121">
        <f>(((INDEX(Output!$C$5:$BW$192,MATCH($C47,Output!$C$5:$C$192,0),37))+(INDEX(Output!$C$5:$BW$192,MATCH($C47,Output!$C$5:$C$192,0),38)))*99.976)/$AP47</f>
        <v>0</v>
      </c>
      <c r="S47" s="122" t="s">
        <v>39</v>
      </c>
      <c r="T47" s="121">
        <f>(((INDEX(Output!$C$5:$BW$192,MATCH($C47,Output!$C$5:$C$192,0),22))+(INDEX(Output!$C$5:$BW$192,MATCH($C47,Output!$C$5:$C$192,0),23))+(INDEX(Output!$C$5:$BW$192,MATCH($C47,Output!$C$5:$C$192,0),24))+(INDEX(Output!$C$5:$BW$192,MATCH($C47,Output!$C$5:$C$192,0),25)))*3.4121416)/$AP47</f>
        <v>14.615038052308689</v>
      </c>
      <c r="U47" s="122" t="s">
        <v>40</v>
      </c>
      <c r="V47" s="121">
        <f>(((INDEX(Output!$C$5:$BW$192,MATCH($C47,Output!$C$5:$C$192,0),16))*3.4121416)+((INDEX(Output!$C$5:$BW$192,MATCH($C47,Output!$C$5:$C$192,0),31))*99.976))/$AP47</f>
        <v>1.4717349235926143</v>
      </c>
      <c r="W47" s="122" t="s">
        <v>259</v>
      </c>
      <c r="X47" s="121">
        <f>(((INDEX(Output!$C$5:$BW$192,MATCH($C47,Output!$C$5:C$192,0),18))*3.4121416)+((INDEX(Output!$C$5:$BW$192,MATCH($C47,Output!$C$5:C$192,0),33))*99.976))/$AP47</f>
        <v>0.23579546505924168</v>
      </c>
      <c r="Y47" s="122" t="s">
        <v>260</v>
      </c>
      <c r="Z47" s="121">
        <f>(((INDEX(Output!$C$5:$BW$192,MATCH($C47,Output!$C$5:C$192,0),17))*3.4121416)+((INDEX(Output!$C$5:$BW$192,MATCH($C47,Output!$C$5:C$192,0),32))*99.976))/$AP47</f>
        <v>0</v>
      </c>
      <c r="AA47" s="122" t="s">
        <v>261</v>
      </c>
      <c r="AB47" s="121">
        <f>(((INDEX(Output!$C$5:$BW$192,MATCH($C47,Output!$C$5:C$192,0),19))*3.4121416)+((INDEX(Output!$C$5:$BW$192,MATCH($C47,Output!$C$5:C$192,0),34))*99.976))/$AP47</f>
        <v>1.4872874333088435</v>
      </c>
      <c r="AC47" s="122" t="s">
        <v>262</v>
      </c>
      <c r="AD47" s="123">
        <f>INDEX(Output!$C$5:$CZ$192,MATCH($C47,Output!$C$5:$C$192,0),76)+INDEX(Output!$C$5:$CZ$192,MATCH($C47,Output!$C$5:$C$192,0),79)</f>
        <v>0</v>
      </c>
      <c r="AE47" s="122">
        <v>0</v>
      </c>
      <c r="AF47" s="123">
        <f>INDEX(Output!$C$5:$CA$192,MATCH($C47,Output!$C$5:$C$192,0),74)+INDEX(Output!$C$5:$CA$192,MATCH($C47,Output!$C$5:$C$192,0),77)</f>
        <v>0</v>
      </c>
      <c r="AG47" s="122">
        <v>0</v>
      </c>
      <c r="AH47" s="124"/>
      <c r="AI47" s="121"/>
      <c r="AJ47" s="124"/>
      <c r="AK47" s="134"/>
      <c r="AL47" s="121"/>
      <c r="AM47" s="121"/>
      <c r="AN47" s="125"/>
      <c r="AO47" s="126"/>
      <c r="AP47" s="127">
        <f>IF(ISNUMBER(SEARCH("RetlMed",C47)),Lookup!D$2,IF(ISNUMBER(SEARCH("OffSml",C47)),Lookup!A$2,IF(ISNUMBER(SEARCH("OffMed",C47)),Lookup!B$2,IF(ISNUMBER(SEARCH("OffLrg",C47)),Lookup!C$2,IF(ISNUMBER(SEARCH("RetlStrp",C47)),Lookup!E$2)))))</f>
        <v>53627.8</v>
      </c>
    </row>
    <row r="48" spans="1:43" s="144" customFormat="1" ht="25.5" customHeight="1" x14ac:dyDescent="0.3">
      <c r="A48" s="83"/>
      <c r="B48" s="120" t="str">
        <f t="shared" si="2"/>
        <v>CBECC 20252.0</v>
      </c>
      <c r="C48" s="128" t="s">
        <v>263</v>
      </c>
      <c r="D48" s="129">
        <f>INDEX(Output!$C$5:$BW$192,MATCH($C48,Output!$C$5:$C$192,0),63)</f>
        <v>18.980799999999999</v>
      </c>
      <c r="E48" s="122" t="s">
        <v>264</v>
      </c>
      <c r="F48" s="129">
        <f>(INDEX(Output!$C$5:$BW$192,MATCH($C48,Output!$C$5:$C$192,0),21))/$AP48</f>
        <v>2.5094820223839127</v>
      </c>
      <c r="G48" s="122" t="s">
        <v>265</v>
      </c>
      <c r="H48" s="129">
        <f>(INDEX(Output!$C$5:$BW$192,MATCH($C48,Output!$C$5:$C$192,0),36))/$AP48</f>
        <v>0.1164731724963545</v>
      </c>
      <c r="I48" s="122" t="s">
        <v>266</v>
      </c>
      <c r="J48" s="129">
        <f t="shared" si="3"/>
        <v>20.207256835928462</v>
      </c>
      <c r="K48" s="122" t="s">
        <v>267</v>
      </c>
      <c r="L48" s="129">
        <f>(((INDEX(Output!$C$5:$BW$192,MATCH($C48,Output!$C$5:$C$192,0),14))*3.4121416)+((INDEX(Output!$C$5:$BW$192,MATCH($C48,Output!$C$5:$C$192,0),29))*99.976))/$AP48</f>
        <v>10.159644842960937</v>
      </c>
      <c r="M48" s="122" t="s">
        <v>268</v>
      </c>
      <c r="N48" s="129">
        <f>(((INDEX(Output!$C$5:$BW$192,MATCH($C48,Output!$C$5:$C$192,0),15))*3.4121416)+((INDEX(Output!$C$5:$BW$192,MATCH($C48,Output!$C$5:$C$192,0),30))*99.976))/$AP48</f>
        <v>3.2005775971104535</v>
      </c>
      <c r="O48" s="122" t="s">
        <v>269</v>
      </c>
      <c r="P48" s="129">
        <f>(((INDEX(Output!$C$5:$BW$192,MATCH($C48,Output!$C$5:$C$192,0),20))*3.4121416)+((INDEX(Output!$C$5:$BW$192,MATCH($C48,Output!$C$5:$C$192,0),35))*99.976))/$AP48</f>
        <v>3.6522165738963746</v>
      </c>
      <c r="Q48" s="122" t="s">
        <v>258</v>
      </c>
      <c r="R48" s="129">
        <f>(((INDEX(Output!$C$5:$BW$192,MATCH($C48,Output!$C$5:$C$192,0),37))+(INDEX(Output!$C$5:$BW$192,MATCH($C48,Output!$C$5:$C$192,0),38)))*99.976)/$AP48</f>
        <v>0</v>
      </c>
      <c r="S48" s="122" t="s">
        <v>39</v>
      </c>
      <c r="T48" s="129">
        <f>(((INDEX(Output!$C$5:$BW$192,MATCH($C48,Output!$C$5:$C$192,0),22))+(INDEX(Output!$C$5:$BW$192,MATCH($C48,Output!$C$5:$C$192,0),23))+(INDEX(Output!$C$5:$BW$192,MATCH($C48,Output!$C$5:$C$192,0),24))+(INDEX(Output!$C$5:$BW$192,MATCH($C48,Output!$C$5:$C$192,0),25)))*3.4121416)/$AP48</f>
        <v>14.615038052308689</v>
      </c>
      <c r="U48" s="122" t="s">
        <v>40</v>
      </c>
      <c r="V48" s="129">
        <f>(((INDEX(Output!$C$5:$BW$192,MATCH($C48,Output!$C$5:$C$192,0),16))*3.4121416)+((INDEX(Output!$C$5:$BW$192,MATCH($C48,Output!$C$5:$C$192,0),31))*99.976))/$AP48</f>
        <v>1.4717349235926143</v>
      </c>
      <c r="W48" s="122" t="s">
        <v>270</v>
      </c>
      <c r="X48" s="129">
        <f>(((INDEX(Output!$C$5:$BW$192,MATCH($C48,Output!$C$5:C$192,0),18))*3.4121416)+((INDEX(Output!$C$5:$BW$192,MATCH($C48,Output!$C$5:C$192,0),33))*99.976))/$AP48</f>
        <v>0.23579546505924168</v>
      </c>
      <c r="Y48" s="122" t="s">
        <v>260</v>
      </c>
      <c r="Z48" s="129">
        <f>(((INDEX(Output!$C$5:$BW$192,MATCH($C48,Output!$C$5:C$192,0),17))*3.4121416)+((INDEX(Output!$C$5:$BW$192,MATCH($C48,Output!$C$5:C$192,0),32))*99.976))/$AP48</f>
        <v>0</v>
      </c>
      <c r="AA48" s="122" t="s">
        <v>261</v>
      </c>
      <c r="AB48" s="129">
        <f>(((INDEX(Output!$C$5:$BW$192,MATCH($C48,Output!$C$5:C$192,0),19))*3.4121416)+((INDEX(Output!$C$5:$BW$192,MATCH($C48,Output!$C$5:C$192,0),34))*99.976))/$AP48</f>
        <v>1.4872874333088435</v>
      </c>
      <c r="AC48" s="122" t="s">
        <v>262</v>
      </c>
      <c r="AD48" s="130">
        <f>INDEX(Output!$C$5:$CZ$192,MATCH($C48,Output!$C$5:$C$192,0),76)+INDEX(Output!$C$5:$CZ$192,MATCH($C48,Output!$C$5:$C$192,0),79)</f>
        <v>0</v>
      </c>
      <c r="AE48" s="122">
        <v>0</v>
      </c>
      <c r="AF48" s="130">
        <f>INDEX(Output!$C$5:$CA$192,MATCH($C48,Output!$C$5:$C$192,0),74)+INDEX(Output!$C$5:$CA$192,MATCH($C48,Output!$C$5:$C$192,0),77)</f>
        <v>0</v>
      </c>
      <c r="AG48" s="122">
        <v>0</v>
      </c>
      <c r="AH48" s="131">
        <f t="shared" ref="AH48:AH54" si="4">IF($D$47=0,"",(D48-$D$47)/$D$47)</f>
        <v>0</v>
      </c>
      <c r="AI48" s="132">
        <f t="shared" ref="AI48:AI54" si="5">IF($E$47=0,"",(E48-$E$47)/$E$47)</f>
        <v>2.2136669874879562E-2</v>
      </c>
      <c r="AJ48" s="131">
        <f t="shared" ref="AJ48:AJ54" si="6">IF($J$47=0,"",(J48-$J$47)/$J$47)</f>
        <v>0</v>
      </c>
      <c r="AK48" s="132">
        <f t="shared" ref="AK48:AK54" si="7">IF($K$47=0,"",(K48-$K$47)/$K$47)</f>
        <v>2.7500000000000007E-2</v>
      </c>
      <c r="AL48" s="129" t="str">
        <f t="shared" ref="AL48:AL54" si="8">IF(AND(AH48&gt;=0,AI48&gt;=0), "Yes", "No")</f>
        <v>Yes</v>
      </c>
      <c r="AM48" s="129" t="str">
        <f t="shared" ref="AM48:AM54" si="9">IF(AND(AH48&lt;0,AI48&lt;0), "No", "Yes")</f>
        <v>Yes</v>
      </c>
      <c r="AN48" s="133" t="str">
        <f t="shared" ref="AN48:AN54" si="10">IF((AL48=AM48),(IF(AND(AI48&gt;(-0.5%*D$47),AI48&lt;(0.5%*D$47),AE48&lt;=AD48,AG48&lt;=AF48,(COUNTBLANK(D48:AK48)=0)),"Pass","Fail")),IF(COUNTA(D48:AK48)=0,"","Fail"))</f>
        <v>Pass</v>
      </c>
      <c r="AO48" s="135"/>
      <c r="AP48" s="127">
        <f>IF(ISNUMBER(SEARCH("RetlMed",C48)),Lookup!D$2,IF(ISNUMBER(SEARCH("OffSml",C48)),Lookup!A$2,IF(ISNUMBER(SEARCH("OffMed",C48)),Lookup!B$2,IF(ISNUMBER(SEARCH("OffLrg",C48)),Lookup!C$2,IF(ISNUMBER(SEARCH("RetlStrp",C48)),Lookup!E$2)))))</f>
        <v>53627.8</v>
      </c>
      <c r="AQ48" s="136"/>
    </row>
    <row r="49" spans="1:43" s="144" customFormat="1" ht="25.5" customHeight="1" x14ac:dyDescent="0.3">
      <c r="A49" s="83"/>
      <c r="B49" s="120" t="str">
        <f t="shared" si="2"/>
        <v>CBECC 20252.0</v>
      </c>
      <c r="C49" s="128" t="s">
        <v>271</v>
      </c>
      <c r="D49" s="129">
        <f>INDEX(Output!$C$5:$BW$192,MATCH($C49,Output!$C$5:$C$192,0),63)</f>
        <v>21.513100000000001</v>
      </c>
      <c r="E49" s="122" t="s">
        <v>272</v>
      </c>
      <c r="F49" s="129">
        <f>(INDEX(Output!$C$5:$BW$192,MATCH($C49,Output!$C$5:$C$192,0),21))/$AP49</f>
        <v>3.1012273485020829</v>
      </c>
      <c r="G49" s="122" t="s">
        <v>273</v>
      </c>
      <c r="H49" s="129">
        <f>(INDEX(Output!$C$5:$BW$192,MATCH($C49,Output!$C$5:$C$192,0),36))/$AP49</f>
        <v>0.1102174618388224</v>
      </c>
      <c r="I49" s="122" t="s">
        <v>254</v>
      </c>
      <c r="J49" s="129">
        <f t="shared" si="3"/>
        <v>21.600929224189596</v>
      </c>
      <c r="K49" s="122" t="s">
        <v>274</v>
      </c>
      <c r="L49" s="129">
        <f>(((INDEX(Output!$C$5:$BW$192,MATCH($C49,Output!$C$5:$C$192,0),14))*3.4121416)+((INDEX(Output!$C$5:$BW$192,MATCH($C49,Output!$C$5:$C$192,0),29))*99.976))/$AP49</f>
        <v>9.5340755884978066</v>
      </c>
      <c r="M49" s="122" t="s">
        <v>275</v>
      </c>
      <c r="N49" s="129">
        <f>(((INDEX(Output!$C$5:$BW$192,MATCH($C49,Output!$C$5:$C$192,0),15))*3.4121416)+((INDEX(Output!$C$5:$BW$192,MATCH($C49,Output!$C$5:$C$192,0),30))*99.976))/$AP49</f>
        <v>3.3332131029369094</v>
      </c>
      <c r="O49" s="122" t="s">
        <v>276</v>
      </c>
      <c r="P49" s="129">
        <f>(((INDEX(Output!$C$5:$BW$192,MATCH($C49,Output!$C$5:$C$192,0),20))*3.4121416)+((INDEX(Output!$C$5:$BW$192,MATCH($C49,Output!$C$5:$C$192,0),35))*99.976))/$AP49</f>
        <v>5.4783248608445616</v>
      </c>
      <c r="Q49" s="122" t="s">
        <v>277</v>
      </c>
      <c r="R49" s="129">
        <f>(((INDEX(Output!$C$5:$BW$192,MATCH($C49,Output!$C$5:$C$192,0),37))+(INDEX(Output!$C$5:$BW$192,MATCH($C49,Output!$C$5:$C$192,0),38)))*99.976)/$AP49</f>
        <v>0</v>
      </c>
      <c r="S49" s="122" t="s">
        <v>39</v>
      </c>
      <c r="T49" s="129">
        <f>(((INDEX(Output!$C$5:$BW$192,MATCH($C49,Output!$C$5:$C$192,0),22))+(INDEX(Output!$C$5:$BW$192,MATCH($C49,Output!$C$5:$C$192,0),23))+(INDEX(Output!$C$5:$BW$192,MATCH($C49,Output!$C$5:$C$192,0),24))+(INDEX(Output!$C$5:$BW$192,MATCH($C49,Output!$C$5:$C$192,0),25)))*3.4121416)/$AP49</f>
        <v>14.615038052308689</v>
      </c>
      <c r="U49" s="122" t="s">
        <v>40</v>
      </c>
      <c r="V49" s="129">
        <f>(((INDEX(Output!$C$5:$BW$192,MATCH($C49,Output!$C$5:$C$192,0),16))*3.4121416)+((INDEX(Output!$C$5:$BW$192,MATCH($C49,Output!$C$5:$C$192,0),31))*99.976))/$AP49</f>
        <v>1.5413930602993224</v>
      </c>
      <c r="W49" s="122" t="s">
        <v>278</v>
      </c>
      <c r="X49" s="129">
        <f>(((INDEX(Output!$C$5:$BW$192,MATCH($C49,Output!$C$5:C$192,0),18))*3.4121416)+((INDEX(Output!$C$5:$BW$192,MATCH($C49,Output!$C$5:C$192,0),33))*99.976))/$AP49</f>
        <v>0.22663517830214924</v>
      </c>
      <c r="Y49" s="122" t="s">
        <v>260</v>
      </c>
      <c r="Z49" s="129">
        <f>(((INDEX(Output!$C$5:$BW$192,MATCH($C49,Output!$C$5:C$192,0),17))*3.4121416)+((INDEX(Output!$C$5:$BW$192,MATCH($C49,Output!$C$5:C$192,0),32))*99.976))/$AP49</f>
        <v>0</v>
      </c>
      <c r="AA49" s="122" t="s">
        <v>279</v>
      </c>
      <c r="AB49" s="129">
        <f>(((INDEX(Output!$C$5:$BW$192,MATCH($C49,Output!$C$5:C$192,0),19))*3.4121416)+((INDEX(Output!$C$5:$BW$192,MATCH($C49,Output!$C$5:C$192,0),34))*99.976))/$AP49</f>
        <v>1.4872874333088435</v>
      </c>
      <c r="AC49" s="122" t="s">
        <v>262</v>
      </c>
      <c r="AD49" s="130">
        <f>INDEX(Output!$C$5:$CZ$192,MATCH($C49,Output!$C$5:$C$192,0),76)+INDEX(Output!$C$5:$CZ$192,MATCH($C49,Output!$C$5:$C$192,0),79)</f>
        <v>0</v>
      </c>
      <c r="AE49" s="122">
        <v>0</v>
      </c>
      <c r="AF49" s="130">
        <f>INDEX(Output!$C$5:$CA$192,MATCH($C49,Output!$C$5:$C$192,0),74)+INDEX(Output!$C$5:$CA$192,MATCH($C49,Output!$C$5:$C$192,0),77)</f>
        <v>0</v>
      </c>
      <c r="AG49" s="122">
        <v>0</v>
      </c>
      <c r="AH49" s="131">
        <f t="shared" si="4"/>
        <v>0.13341376548933676</v>
      </c>
      <c r="AI49" s="132">
        <f t="shared" si="5"/>
        <v>0.13330125120307987</v>
      </c>
      <c r="AJ49" s="131">
        <f t="shared" si="6"/>
        <v>6.8968905555908372E-2</v>
      </c>
      <c r="AK49" s="132">
        <f t="shared" si="7"/>
        <v>7.0416666666666725E-2</v>
      </c>
      <c r="AL49" s="129" t="str">
        <f t="shared" si="8"/>
        <v>Yes</v>
      </c>
      <c r="AM49" s="129" t="str">
        <f t="shared" si="9"/>
        <v>Yes</v>
      </c>
      <c r="AN49" s="133" t="str">
        <f t="shared" si="10"/>
        <v>Fail</v>
      </c>
      <c r="AO49" s="135" t="s">
        <v>968</v>
      </c>
      <c r="AP49" s="127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AQ49" s="136"/>
    </row>
    <row r="50" spans="1:43" s="144" customFormat="1" ht="25.5" customHeight="1" x14ac:dyDescent="0.3">
      <c r="A50" s="83"/>
      <c r="B50" s="120" t="str">
        <f t="shared" si="2"/>
        <v>CBECC 20252.0</v>
      </c>
      <c r="C50" s="128" t="s">
        <v>280</v>
      </c>
      <c r="D50" s="129">
        <f>INDEX(Output!$C$5:$BW$192,MATCH($C50,Output!$C$5:$C$192,0),63)</f>
        <v>18.394600000000001</v>
      </c>
      <c r="E50" s="122" t="s">
        <v>281</v>
      </c>
      <c r="F50" s="129">
        <f>(INDEX(Output!$C$5:$BW$192,MATCH($C50,Output!$C$5:$C$192,0),21))/$AP50</f>
        <v>2.3749435926888665</v>
      </c>
      <c r="G50" s="122" t="s">
        <v>282</v>
      </c>
      <c r="H50" s="129">
        <f>(INDEX(Output!$C$5:$BW$192,MATCH($C50,Output!$C$5:$C$192,0),36))/$AP50</f>
        <v>0.1178618179377114</v>
      </c>
      <c r="I50" s="122" t="s">
        <v>266</v>
      </c>
      <c r="J50" s="129">
        <f t="shared" si="3"/>
        <v>19.88700273041103</v>
      </c>
      <c r="K50" s="122" t="s">
        <v>283</v>
      </c>
      <c r="L50" s="129">
        <f>(((INDEX(Output!$C$5:$BW$192,MATCH($C50,Output!$C$5:$C$192,0),14))*3.4121416)+((INDEX(Output!$C$5:$BW$192,MATCH($C50,Output!$C$5:$C$192,0),29))*99.976))/$AP50</f>
        <v>10.298508992608921</v>
      </c>
      <c r="M50" s="122" t="s">
        <v>284</v>
      </c>
      <c r="N50" s="129">
        <f>(((INDEX(Output!$C$5:$BW$192,MATCH($C50,Output!$C$5:$C$192,0),15))*3.4121416)+((INDEX(Output!$C$5:$BW$192,MATCH($C50,Output!$C$5:$C$192,0),30))*99.976))/$AP50</f>
        <v>3.1418568313389699</v>
      </c>
      <c r="O50" s="122" t="s">
        <v>285</v>
      </c>
      <c r="P50" s="129">
        <f>(((INDEX(Output!$C$5:$BW$192,MATCH($C50,Output!$C$5:$C$192,0),20))*3.4121416)+((INDEX(Output!$C$5:$BW$192,MATCH($C50,Output!$C$5:$C$192,0),35))*99.976))/$AP50</f>
        <v>3.6522165738963746</v>
      </c>
      <c r="Q50" s="122" t="s">
        <v>258</v>
      </c>
      <c r="R50" s="129">
        <f>(((INDEX(Output!$C$5:$BW$192,MATCH($C50,Output!$C$5:$C$192,0),37))+(INDEX(Output!$C$5:$BW$192,MATCH($C50,Output!$C$5:$C$192,0),38)))*99.976)/$AP50</f>
        <v>0</v>
      </c>
      <c r="S50" s="122" t="s">
        <v>39</v>
      </c>
      <c r="T50" s="129">
        <f>(((INDEX(Output!$C$5:$BW$192,MATCH($C50,Output!$C$5:$C$192,0),22))+(INDEX(Output!$C$5:$BW$192,MATCH($C50,Output!$C$5:$C$192,0),23))+(INDEX(Output!$C$5:$BW$192,MATCH($C50,Output!$C$5:$C$192,0),24))+(INDEX(Output!$C$5:$BW$192,MATCH($C50,Output!$C$5:$C$192,0),25)))*3.4121416)/$AP50</f>
        <v>14.615038052308689</v>
      </c>
      <c r="U50" s="122" t="s">
        <v>40</v>
      </c>
      <c r="V50" s="129">
        <f>(((INDEX(Output!$C$5:$BW$192,MATCH($C50,Output!$C$5:$C$192,0),16))*3.4121416)+((INDEX(Output!$C$5:$BW$192,MATCH($C50,Output!$C$5:$C$192,0),31))*99.976))/$AP50</f>
        <v>1.0700044619991869</v>
      </c>
      <c r="W50" s="122" t="s">
        <v>286</v>
      </c>
      <c r="X50" s="129">
        <f>(((INDEX(Output!$C$5:$BW$192,MATCH($C50,Output!$C$5:C$192,0),18))*3.4121416)+((INDEX(Output!$C$5:$BW$192,MATCH($C50,Output!$C$5:C$192,0),33))*99.976))/$AP50</f>
        <v>0.2371284372587352</v>
      </c>
      <c r="Y50" s="122" t="s">
        <v>260</v>
      </c>
      <c r="Z50" s="129">
        <f>(((INDEX(Output!$C$5:$BW$192,MATCH($C50,Output!$C$5:C$192,0),17))*3.4121416)+((INDEX(Output!$C$5:$BW$192,MATCH($C50,Output!$C$5:C$192,0),32))*99.976))/$AP50</f>
        <v>0</v>
      </c>
      <c r="AA50" s="122" t="s">
        <v>261</v>
      </c>
      <c r="AB50" s="129">
        <f>(((INDEX(Output!$C$5:$BW$192,MATCH($C50,Output!$C$5:C$192,0),19))*3.4121416)+((INDEX(Output!$C$5:$BW$192,MATCH($C50,Output!$C$5:C$192,0),34))*99.976))/$AP50</f>
        <v>1.4872874333088435</v>
      </c>
      <c r="AC50" s="122" t="s">
        <v>262</v>
      </c>
      <c r="AD50" s="130">
        <f>INDEX(Output!$C$5:$CZ$192,MATCH($C50,Output!$C$5:$C$192,0),76)+INDEX(Output!$C$5:$CZ$192,MATCH($C50,Output!$C$5:$C$192,0),79)</f>
        <v>0</v>
      </c>
      <c r="AE50" s="122">
        <v>0</v>
      </c>
      <c r="AF50" s="130">
        <f>INDEX(Output!$C$5:$CA$192,MATCH($C50,Output!$C$5:$C$192,0),74)+INDEX(Output!$C$5:$CA$192,MATCH($C50,Output!$C$5:$C$192,0),77)</f>
        <v>0</v>
      </c>
      <c r="AG50" s="122">
        <v>0</v>
      </c>
      <c r="AH50" s="131">
        <f t="shared" si="4"/>
        <v>-3.0883840512517812E-2</v>
      </c>
      <c r="AI50" s="132">
        <f t="shared" si="5"/>
        <v>-4.8123195380173926E-3</v>
      </c>
      <c r="AJ50" s="131">
        <f t="shared" si="6"/>
        <v>-1.5848470087638039E-2</v>
      </c>
      <c r="AK50" s="132">
        <f t="shared" si="7"/>
        <v>1.4583333333333393E-2</v>
      </c>
      <c r="AL50" s="129" t="str">
        <f t="shared" si="8"/>
        <v>No</v>
      </c>
      <c r="AM50" s="129" t="str">
        <f t="shared" si="9"/>
        <v>No</v>
      </c>
      <c r="AN50" s="133" t="str">
        <f t="shared" si="10"/>
        <v>Pass</v>
      </c>
      <c r="AO50" s="135"/>
      <c r="AP50" s="127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AQ50" s="136"/>
    </row>
    <row r="51" spans="1:43" s="144" customFormat="1" ht="25.5" customHeight="1" x14ac:dyDescent="0.3">
      <c r="A51" s="83"/>
      <c r="B51" s="120" t="str">
        <f t="shared" si="2"/>
        <v>CBECC 20252.0</v>
      </c>
      <c r="C51" s="128" t="s">
        <v>287</v>
      </c>
      <c r="D51" s="129">
        <f>INDEX(Output!$C$5:$BW$192,MATCH($C51,Output!$C$5:$C$192,0),63)</f>
        <v>20.201699999999999</v>
      </c>
      <c r="E51" s="122" t="s">
        <v>288</v>
      </c>
      <c r="F51" s="129">
        <f>(INDEX(Output!$C$5:$BW$192,MATCH($C51,Output!$C$5:$C$192,0),21))/$AP51</f>
        <v>2.6864611265052827</v>
      </c>
      <c r="G51" s="122" t="s">
        <v>289</v>
      </c>
      <c r="H51" s="129">
        <f>(INDEX(Output!$C$5:$BW$192,MATCH($C51,Output!$C$5:$C$192,0),36))/$AP51</f>
        <v>0.1214323541148434</v>
      </c>
      <c r="I51" s="122" t="s">
        <v>266</v>
      </c>
      <c r="J51" s="129">
        <f t="shared" si="3"/>
        <v>21.30689980263179</v>
      </c>
      <c r="K51" s="122" t="s">
        <v>290</v>
      </c>
      <c r="L51" s="129">
        <f>(((INDEX(Output!$C$5:$BW$192,MATCH($C51,Output!$C$5:$C$192,0),14))*3.4121416)+((INDEX(Output!$C$5:$BW$192,MATCH($C51,Output!$C$5:$C$192,0),29))*99.976))/$AP51</f>
        <v>10.655561565960515</v>
      </c>
      <c r="M51" s="122" t="s">
        <v>291</v>
      </c>
      <c r="N51" s="129">
        <f>(((INDEX(Output!$C$5:$BW$192,MATCH($C51,Output!$C$5:$C$192,0),15))*3.4121416)+((INDEX(Output!$C$5:$BW$192,MATCH($C51,Output!$C$5:$C$192,0),30))*99.976))/$AP51</f>
        <v>4.0561230569324112</v>
      </c>
      <c r="O51" s="122" t="s">
        <v>292</v>
      </c>
      <c r="P51" s="129">
        <f>(((INDEX(Output!$C$5:$BW$192,MATCH($C51,Output!$C$5:$C$192,0),20))*3.4121416)+((INDEX(Output!$C$5:$BW$192,MATCH($C51,Output!$C$5:$C$192,0),35))*99.976))/$AP51</f>
        <v>3.6522165738963746</v>
      </c>
      <c r="Q51" s="122" t="s">
        <v>258</v>
      </c>
      <c r="R51" s="129">
        <f>(((INDEX(Output!$C$5:$BW$192,MATCH($C51,Output!$C$5:$C$192,0),37))+(INDEX(Output!$C$5:$BW$192,MATCH($C51,Output!$C$5:$C$192,0),38)))*99.976)/$AP51</f>
        <v>0</v>
      </c>
      <c r="S51" s="122" t="s">
        <v>39</v>
      </c>
      <c r="T51" s="129">
        <f>(((INDEX(Output!$C$5:$BW$192,MATCH($C51,Output!$C$5:$C$192,0),22))+(INDEX(Output!$C$5:$BW$192,MATCH($C51,Output!$C$5:$C$192,0),23))+(INDEX(Output!$C$5:$BW$192,MATCH($C51,Output!$C$5:$C$192,0),24))+(INDEX(Output!$C$5:$BW$192,MATCH($C51,Output!$C$5:$C$192,0),25)))*3.4121416)/$AP51</f>
        <v>14.615038052308689</v>
      </c>
      <c r="U51" s="122" t="s">
        <v>40</v>
      </c>
      <c r="V51" s="129">
        <f>(((INDEX(Output!$C$5:$BW$192,MATCH($C51,Output!$C$5:$C$192,0),16))*3.4121416)+((INDEX(Output!$C$5:$BW$192,MATCH($C51,Output!$C$5:$C$192,0),31))*99.976))/$AP51</f>
        <v>1.1977089250828858</v>
      </c>
      <c r="W51" s="122" t="s">
        <v>186</v>
      </c>
      <c r="X51" s="129">
        <f>(((INDEX(Output!$C$5:$BW$192,MATCH($C51,Output!$C$5:C$192,0),18))*3.4121416)+((INDEX(Output!$C$5:$BW$192,MATCH($C51,Output!$C$5:C$192,0),33))*99.976))/$AP51</f>
        <v>0.25799851893682008</v>
      </c>
      <c r="Y51" s="122" t="s">
        <v>279</v>
      </c>
      <c r="Z51" s="129">
        <f>(((INDEX(Output!$C$5:$BW$192,MATCH($C51,Output!$C$5:C$192,0),17))*3.4121416)+((INDEX(Output!$C$5:$BW$192,MATCH($C51,Output!$C$5:C$192,0),32))*99.976))/$AP51</f>
        <v>0</v>
      </c>
      <c r="AA51" s="122" t="s">
        <v>76</v>
      </c>
      <c r="AB51" s="129">
        <f>(((INDEX(Output!$C$5:$BW$192,MATCH($C51,Output!$C$5:C$192,0),19))*3.4121416)+((INDEX(Output!$C$5:$BW$192,MATCH($C51,Output!$C$5:C$192,0),34))*99.976))/$AP51</f>
        <v>1.4872911618227858</v>
      </c>
      <c r="AC51" s="122" t="s">
        <v>262</v>
      </c>
      <c r="AD51" s="130">
        <f>INDEX(Output!$C$5:$CZ$192,MATCH($C51,Output!$C$5:$C$192,0),76)+INDEX(Output!$C$5:$CZ$192,MATCH($C51,Output!$C$5:$C$192,0),79)</f>
        <v>0</v>
      </c>
      <c r="AE51" s="122">
        <v>0</v>
      </c>
      <c r="AF51" s="130">
        <f>INDEX(Output!$C$5:$CA$192,MATCH($C51,Output!$C$5:$C$192,0),74)+INDEX(Output!$C$5:$CA$192,MATCH($C51,Output!$C$5:$C$192,0),77)</f>
        <v>1</v>
      </c>
      <c r="AG51" s="122">
        <v>0</v>
      </c>
      <c r="AH51" s="131">
        <f t="shared" si="4"/>
        <v>6.4322894714659046E-2</v>
      </c>
      <c r="AI51" s="132">
        <f t="shared" si="5"/>
        <v>7.8440808469682335E-2</v>
      </c>
      <c r="AJ51" s="131">
        <f t="shared" si="6"/>
        <v>5.4418220920920121E-2</v>
      </c>
      <c r="AK51" s="132">
        <f t="shared" si="7"/>
        <v>8.4999999999999964E-2</v>
      </c>
      <c r="AL51" s="129" t="str">
        <f t="shared" si="8"/>
        <v>Yes</v>
      </c>
      <c r="AM51" s="129" t="str">
        <f t="shared" si="9"/>
        <v>Yes</v>
      </c>
      <c r="AN51" s="133" t="str">
        <f t="shared" si="10"/>
        <v>Pass</v>
      </c>
      <c r="AO51" s="135"/>
      <c r="AP51" s="127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AQ51" s="136"/>
    </row>
    <row r="52" spans="1:43" s="144" customFormat="1" ht="25.5" customHeight="1" x14ac:dyDescent="0.3">
      <c r="A52" s="83"/>
      <c r="B52" s="120" t="str">
        <f t="shared" si="2"/>
        <v>CBECC 20252.0</v>
      </c>
      <c r="C52" s="128" t="s">
        <v>293</v>
      </c>
      <c r="D52" s="129">
        <f>INDEX(Output!$C$5:$BW$192,MATCH($C52,Output!$C$5:$C$192,0),63)</f>
        <v>19.0563</v>
      </c>
      <c r="E52" s="122" t="s">
        <v>294</v>
      </c>
      <c r="F52" s="129">
        <f>(INDEX(Output!$C$5:$BW$192,MATCH($C52,Output!$C$5:$C$192,0),21))/$AP52</f>
        <v>2.5279612439816659</v>
      </c>
      <c r="G52" s="122" t="s">
        <v>295</v>
      </c>
      <c r="H52" s="129">
        <f>(INDEX(Output!$C$5:$BW$192,MATCH($C52,Output!$C$5:$C$192,0),36))/$AP52</f>
        <v>0.11647335896680452</v>
      </c>
      <c r="I52" s="122" t="s">
        <v>266</v>
      </c>
      <c r="J52" s="129">
        <f t="shared" si="3"/>
        <v>20.270320106994106</v>
      </c>
      <c r="K52" s="122" t="s">
        <v>296</v>
      </c>
      <c r="L52" s="129">
        <f>(((INDEX(Output!$C$5:$BW$192,MATCH($C52,Output!$C$5:$C$192,0),14))*3.4121416)+((INDEX(Output!$C$5:$BW$192,MATCH($C52,Output!$C$5:$C$192,0),29))*99.976))/$AP52</f>
        <v>10.159644849323572</v>
      </c>
      <c r="M52" s="122" t="s">
        <v>297</v>
      </c>
      <c r="N52" s="129">
        <f>(((INDEX(Output!$C$5:$BW$192,MATCH($C52,Output!$C$5:$C$192,0),15))*3.4121416)+((INDEX(Output!$C$5:$BW$192,MATCH($C52,Output!$C$5:$C$192,0),30))*99.976))/$AP52</f>
        <v>3.263465889329042</v>
      </c>
      <c r="O52" s="122" t="s">
        <v>257</v>
      </c>
      <c r="P52" s="129">
        <f>(((INDEX(Output!$C$5:$BW$192,MATCH($C52,Output!$C$5:$C$192,0),20))*3.4121416)+((INDEX(Output!$C$5:$BW$192,MATCH($C52,Output!$C$5:$C$192,0),35))*99.976))/$AP52</f>
        <v>3.6522165738963746</v>
      </c>
      <c r="Q52" s="122" t="s">
        <v>258</v>
      </c>
      <c r="R52" s="129">
        <f>(((INDEX(Output!$C$5:$BW$192,MATCH($C52,Output!$C$5:$C$192,0),37))+(INDEX(Output!$C$5:$BW$192,MATCH($C52,Output!$C$5:$C$192,0),38)))*99.976)/$AP52</f>
        <v>0</v>
      </c>
      <c r="S52" s="122" t="s">
        <v>39</v>
      </c>
      <c r="T52" s="129">
        <f>(((INDEX(Output!$C$5:$BW$192,MATCH($C52,Output!$C$5:$C$192,0),22))+(INDEX(Output!$C$5:$BW$192,MATCH($C52,Output!$C$5:$C$192,0),23))+(INDEX(Output!$C$5:$BW$192,MATCH($C52,Output!$C$5:$C$192,0),24))+(INDEX(Output!$C$5:$BW$192,MATCH($C52,Output!$C$5:$C$192,0),25)))*3.4121416)/$AP52</f>
        <v>14.615038052308689</v>
      </c>
      <c r="U52" s="122" t="s">
        <v>40</v>
      </c>
      <c r="V52" s="129">
        <f>(((INDEX(Output!$C$5:$BW$192,MATCH($C52,Output!$C$5:$C$192,0),16))*3.4121416)+((INDEX(Output!$C$5:$BW$192,MATCH($C52,Output!$C$5:$C$192,0),31))*99.976))/$AP52</f>
        <v>1.4719258026665274</v>
      </c>
      <c r="W52" s="122" t="s">
        <v>67</v>
      </c>
      <c r="X52" s="129">
        <f>(((INDEX(Output!$C$5:$BW$192,MATCH($C52,Output!$C$5:C$192,0),18))*3.4121416)+((INDEX(Output!$C$5:$BW$192,MATCH($C52,Output!$C$5:C$192,0),33))*99.976))/$AP52</f>
        <v>0.23577955846974888</v>
      </c>
      <c r="Y52" s="122" t="s">
        <v>298</v>
      </c>
      <c r="Z52" s="129">
        <f>(((INDEX(Output!$C$5:$BW$192,MATCH($C52,Output!$C$5:C$192,0),17))*3.4121416)+((INDEX(Output!$C$5:$BW$192,MATCH($C52,Output!$C$5:C$192,0),32))*99.976))/$AP52</f>
        <v>0</v>
      </c>
      <c r="AA52" s="122" t="s">
        <v>261</v>
      </c>
      <c r="AB52" s="129">
        <f>(((INDEX(Output!$C$5:$BW$192,MATCH($C52,Output!$C$5:C$192,0),19))*3.4121416)+((INDEX(Output!$C$5:$BW$192,MATCH($C52,Output!$C$5:C$192,0),34))*99.976))/$AP52</f>
        <v>1.4872874333088435</v>
      </c>
      <c r="AC52" s="122" t="s">
        <v>262</v>
      </c>
      <c r="AD52" s="130">
        <f>INDEX(Output!$C$5:$CZ$192,MATCH($C52,Output!$C$5:$C$192,0),76)+INDEX(Output!$C$5:$CZ$192,MATCH($C52,Output!$C$5:$C$192,0),79)</f>
        <v>0</v>
      </c>
      <c r="AE52" s="122">
        <v>0</v>
      </c>
      <c r="AF52" s="130">
        <f>INDEX(Output!$C$5:$CA$192,MATCH($C52,Output!$C$5:$C$192,0),74)+INDEX(Output!$C$5:$CA$192,MATCH($C52,Output!$C$5:$C$192,0),77)</f>
        <v>0</v>
      </c>
      <c r="AG52" s="122">
        <v>0</v>
      </c>
      <c r="AH52" s="131">
        <f t="shared" si="4"/>
        <v>3.9777037848774382E-3</v>
      </c>
      <c r="AI52" s="132">
        <f t="shared" si="5"/>
        <v>3.7536092396535013E-2</v>
      </c>
      <c r="AJ52" s="131">
        <f t="shared" si="6"/>
        <v>3.120822958686697E-3</v>
      </c>
      <c r="AK52" s="132">
        <f t="shared" si="7"/>
        <v>4.7500000000000021E-2</v>
      </c>
      <c r="AL52" s="129" t="str">
        <f t="shared" si="8"/>
        <v>Yes</v>
      </c>
      <c r="AM52" s="129" t="str">
        <f t="shared" si="9"/>
        <v>Yes</v>
      </c>
      <c r="AN52" s="133" t="str">
        <f t="shared" si="10"/>
        <v>Pass</v>
      </c>
      <c r="AO52" s="135"/>
      <c r="AP52" s="127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AQ52" s="136"/>
    </row>
    <row r="53" spans="1:43" s="144" customFormat="1" ht="25.2" customHeight="1" x14ac:dyDescent="0.3">
      <c r="A53" s="83"/>
      <c r="B53" s="120" t="str">
        <f t="shared" si="2"/>
        <v>CBECC 20252.0</v>
      </c>
      <c r="C53" s="128" t="s">
        <v>299</v>
      </c>
      <c r="D53" s="129">
        <f>INDEX(Output!$C$5:$BW$192,MATCH($C53,Output!$C$5:$C$192,0),63)</f>
        <v>24.455400000000001</v>
      </c>
      <c r="E53" s="145">
        <v>26.39</v>
      </c>
      <c r="F53" s="129">
        <f>(INDEX(Output!$C$5:$BW$192,MATCH($C53,Output!$C$5:$C$192,0),21))/$AP53</f>
        <v>3.7056899593121475</v>
      </c>
      <c r="G53" s="145">
        <v>3.57</v>
      </c>
      <c r="H53" s="129">
        <f>(INDEX(Output!$C$5:$BW$192,MATCH($C53,Output!$C$5:$C$192,0),36))/$AP53</f>
        <v>0.10007328288686092</v>
      </c>
      <c r="I53" s="145">
        <v>0.15</v>
      </c>
      <c r="J53" s="129">
        <f t="shared" si="3"/>
        <v>22.649291089100807</v>
      </c>
      <c r="K53" s="145">
        <v>27.04</v>
      </c>
      <c r="L53" s="129">
        <f>(((INDEX(Output!$C$5:$BW$192,MATCH($C53,Output!$C$5:$C$192,0),14))*3.4121416)+((INDEX(Output!$C$5:$BW$192,MATCH($C53,Output!$C$5:$C$192,0),29))*99.976))/$AP53</f>
        <v>8.5196614285675771</v>
      </c>
      <c r="M53" s="145">
        <v>13.42</v>
      </c>
      <c r="N53" s="129">
        <f>(((INDEX(Output!$C$5:$BW$192,MATCH($C53,Output!$C$5:$C$192,0),15))*3.4121416)+((INDEX(Output!$C$5:$BW$192,MATCH($C53,Output!$C$5:$C$192,0),30))*99.976))/$AP53</f>
        <v>3.4725484642577165</v>
      </c>
      <c r="O53" s="145">
        <v>2.76</v>
      </c>
      <c r="P53" s="129">
        <f>(((INDEX(Output!$C$5:$BW$192,MATCH($C53,Output!$C$5:$C$192,0),20))*3.4121416)+((INDEX(Output!$C$5:$BW$192,MATCH($C53,Output!$C$5:$C$192,0),35))*99.976))/$AP53</f>
        <v>3.6522165738963746</v>
      </c>
      <c r="Q53" s="122" t="s">
        <v>258</v>
      </c>
      <c r="R53" s="129">
        <f>(((INDEX(Output!$C$5:$BW$192,MATCH($C53,Output!$C$5:$C$192,0),37))+(INDEX(Output!$C$5:$BW$192,MATCH($C53,Output!$C$5:$C$192,0),38)))*99.976)/$AP53</f>
        <v>0</v>
      </c>
      <c r="S53" s="122" t="s">
        <v>39</v>
      </c>
      <c r="T53" s="129">
        <f>(((INDEX(Output!$C$5:$BW$192,MATCH($C53,Output!$C$5:$C$192,0),22))+(INDEX(Output!$C$5:$BW$192,MATCH($C53,Output!$C$5:$C$192,0),23))+(INDEX(Output!$C$5:$BW$192,MATCH($C53,Output!$C$5:$C$192,0),24))+(INDEX(Output!$C$5:$BW$192,MATCH($C53,Output!$C$5:$C$192,0),25)))*3.4121416)/$AP53</f>
        <v>14.615038052308689</v>
      </c>
      <c r="U53" s="122" t="s">
        <v>40</v>
      </c>
      <c r="V53" s="129">
        <f>(((INDEX(Output!$C$5:$BW$192,MATCH($C53,Output!$C$5:$C$192,0),16))*3.4121416)+((INDEX(Output!$C$5:$BW$192,MATCH($C53,Output!$C$5:$C$192,0),31))*99.976))/$AP53</f>
        <v>5.3858375868978401</v>
      </c>
      <c r="W53" s="145">
        <v>1.72</v>
      </c>
      <c r="X53" s="129">
        <f>(((INDEX(Output!$C$5:$BW$192,MATCH($C53,Output!$C$5:C$192,0),18))*3.4121416)+((INDEX(Output!$C$5:$BW$192,MATCH($C53,Output!$C$5:C$192,0),33))*99.976))/$AP53</f>
        <v>0.13173773791548413</v>
      </c>
      <c r="Y53" s="122" t="s">
        <v>300</v>
      </c>
      <c r="Z53" s="129">
        <f>(((INDEX(Output!$C$5:$BW$192,MATCH($C53,Output!$C$5:C$192,0),17))*3.4121416)+((INDEX(Output!$C$5:$BW$192,MATCH($C53,Output!$C$5:C$192,0),32))*99.976))/$AP53</f>
        <v>0</v>
      </c>
      <c r="AA53" s="122" t="s">
        <v>87</v>
      </c>
      <c r="AB53" s="129">
        <f>(((INDEX(Output!$C$5:$BW$192,MATCH($C53,Output!$C$5:C$192,0),19))*3.4121416)+((INDEX(Output!$C$5:$BW$192,MATCH($C53,Output!$C$5:C$192,0),34))*99.976))/$AP53</f>
        <v>1.4872892975658145</v>
      </c>
      <c r="AC53" s="122" t="s">
        <v>262</v>
      </c>
      <c r="AD53" s="130">
        <f>INDEX(Output!$C$5:$CZ$192,MATCH($C53,Output!$C$5:$C$192,0),76)+INDEX(Output!$C$5:$CZ$192,MATCH($C53,Output!$C$5:$C$192,0),79)</f>
        <v>0</v>
      </c>
      <c r="AE53" s="122">
        <v>0</v>
      </c>
      <c r="AF53" s="130">
        <f>INDEX(Output!$C$5:$CA$192,MATCH($C53,Output!$C$5:$C$192,0),74)+INDEX(Output!$C$5:$CA$192,MATCH($C53,Output!$C$5:$C$192,0),77)</f>
        <v>57.75</v>
      </c>
      <c r="AG53" s="122">
        <v>0</v>
      </c>
      <c r="AH53" s="131">
        <f t="shared" si="4"/>
        <v>0.28842830649919932</v>
      </c>
      <c r="AI53" s="132">
        <f t="shared" si="5"/>
        <v>0.26997112608277185</v>
      </c>
      <c r="AJ53" s="131">
        <f t="shared" si="6"/>
        <v>0.12084936975861132</v>
      </c>
      <c r="AK53" s="132">
        <f t="shared" si="7"/>
        <v>0.12666666666666662</v>
      </c>
      <c r="AL53" s="129" t="str">
        <f t="shared" si="8"/>
        <v>Yes</v>
      </c>
      <c r="AM53" s="129" t="str">
        <f t="shared" si="9"/>
        <v>Yes</v>
      </c>
      <c r="AN53" s="133" t="str">
        <f t="shared" si="10"/>
        <v>Fail</v>
      </c>
      <c r="AO53" s="135" t="s">
        <v>968</v>
      </c>
      <c r="AP53" s="127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AQ53" s="136"/>
    </row>
    <row r="54" spans="1:43" s="144" customFormat="1" ht="25.5" customHeight="1" x14ac:dyDescent="0.3">
      <c r="A54" s="83"/>
      <c r="B54" s="120" t="str">
        <f t="shared" si="2"/>
        <v>CBECC 20252.0</v>
      </c>
      <c r="C54" s="128" t="s">
        <v>301</v>
      </c>
      <c r="D54" s="129">
        <f>INDEX(Output!$C$5:$BW$192,MATCH($C54,Output!$C$5:$C$192,0),63)</f>
        <v>18.533300000000001</v>
      </c>
      <c r="E54" s="122" t="s">
        <v>252</v>
      </c>
      <c r="F54" s="129">
        <f>(INDEX(Output!$C$5:$BW$192,MATCH($C54,Output!$C$5:$C$192,0),21))/$AP54</f>
        <v>2.472169285333353</v>
      </c>
      <c r="G54" s="122" t="s">
        <v>253</v>
      </c>
      <c r="H54" s="129">
        <f>(INDEX(Output!$C$5:$BW$192,MATCH($C54,Output!$C$5:$C$192,0),36))/$AP54</f>
        <v>0.11192385292702664</v>
      </c>
      <c r="I54" s="122" t="s">
        <v>254</v>
      </c>
      <c r="J54" s="129">
        <f t="shared" si="3"/>
        <v>19.625121283436634</v>
      </c>
      <c r="K54" s="122" t="s">
        <v>255</v>
      </c>
      <c r="L54" s="129">
        <f>(((INDEX(Output!$C$5:$BW$192,MATCH($C54,Output!$C$5:$C$192,0),14))*3.4121416)+((INDEX(Output!$C$5:$BW$192,MATCH($C54,Output!$C$5:$C$192,0),29))*99.976))/$AP54</f>
        <v>9.7047142421089614</v>
      </c>
      <c r="M54" s="122" t="s">
        <v>256</v>
      </c>
      <c r="N54" s="129">
        <f>(((INDEX(Output!$C$5:$BW$192,MATCH($C54,Output!$C$5:$C$192,0),15))*3.4121416)+((INDEX(Output!$C$5:$BW$192,MATCH($C54,Output!$C$5:$C$192,0),30))*99.976))/$AP54</f>
        <v>3.1222471878122913</v>
      </c>
      <c r="O54" s="122" t="s">
        <v>257</v>
      </c>
      <c r="P54" s="129">
        <f>(((INDEX(Output!$C$5:$BW$192,MATCH($C54,Output!$C$5:$C$192,0),20))*3.4121416)+((INDEX(Output!$C$5:$BW$192,MATCH($C54,Output!$C$5:$C$192,0),35))*99.976))/$AP54</f>
        <v>3.6522165738963746</v>
      </c>
      <c r="Q54" s="122" t="s">
        <v>258</v>
      </c>
      <c r="R54" s="129">
        <f>(((INDEX(Output!$C$5:$BW$192,MATCH($C54,Output!$C$5:$C$192,0),37))+(INDEX(Output!$C$5:$BW$192,MATCH($C54,Output!$C$5:$C$192,0),38)))*99.976)/$AP54</f>
        <v>0</v>
      </c>
      <c r="S54" s="122" t="s">
        <v>39</v>
      </c>
      <c r="T54" s="129">
        <f>(((INDEX(Output!$C$5:$BW$192,MATCH($C54,Output!$C$5:$C$192,0),22))+(INDEX(Output!$C$5:$BW$192,MATCH($C54,Output!$C$5:$C$192,0),23))+(INDEX(Output!$C$5:$BW$192,MATCH($C54,Output!$C$5:$C$192,0),24))+(INDEX(Output!$C$5:$BW$192,MATCH($C54,Output!$C$5:$C$192,0),25)))*3.4121416)/$AP54</f>
        <v>14.615038052308689</v>
      </c>
      <c r="U54" s="122" t="s">
        <v>40</v>
      </c>
      <c r="V54" s="129">
        <f>(((INDEX(Output!$C$5:$BW$192,MATCH($C54,Output!$C$5:$C$192,0),16))*3.4121416)+((INDEX(Output!$C$5:$BW$192,MATCH($C54,Output!$C$5:$C$192,0),31))*99.976))/$AP54</f>
        <v>1.4238242760404118</v>
      </c>
      <c r="W54" s="122" t="s">
        <v>259</v>
      </c>
      <c r="X54" s="129">
        <f>(((INDEX(Output!$C$5:$BW$192,MATCH($C54,Output!$C$5:C$192,0),18))*3.4121416)+((INDEX(Output!$C$5:$BW$192,MATCH($C54,Output!$C$5:C$192,0),33))*99.976))/$AP54</f>
        <v>0.23483343452671934</v>
      </c>
      <c r="Y54" s="122" t="s">
        <v>260</v>
      </c>
      <c r="Z54" s="129">
        <f>(((INDEX(Output!$C$5:$BW$192,MATCH($C54,Output!$C$5:C$192,0),17))*3.4121416)+((INDEX(Output!$C$5:$BW$192,MATCH($C54,Output!$C$5:C$192,0),32))*99.976))/$AP54</f>
        <v>0</v>
      </c>
      <c r="AA54" s="122" t="s">
        <v>261</v>
      </c>
      <c r="AB54" s="129">
        <f>(((INDEX(Output!$C$5:$BW$192,MATCH($C54,Output!$C$5:C$192,0),19))*3.4121416)+((INDEX(Output!$C$5:$BW$192,MATCH($C54,Output!$C$5:C$192,0),34))*99.976))/$AP54</f>
        <v>1.4872855690518723</v>
      </c>
      <c r="AC54" s="122" t="s">
        <v>262</v>
      </c>
      <c r="AD54" s="130">
        <f>INDEX(Output!$C$5:$CZ$192,MATCH($C54,Output!$C$5:$C$192,0),76)+INDEX(Output!$C$5:$CZ$192,MATCH($C54,Output!$C$5:$C$192,0),79)</f>
        <v>0</v>
      </c>
      <c r="AE54" s="122">
        <v>0</v>
      </c>
      <c r="AF54" s="130">
        <f>INDEX(Output!$C$5:$CA$192,MATCH($C54,Output!$C$5:$C$192,0),74)+INDEX(Output!$C$5:$CA$192,MATCH($C54,Output!$C$5:$C$192,0),77)</f>
        <v>0</v>
      </c>
      <c r="AG54" s="122">
        <v>0</v>
      </c>
      <c r="AH54" s="131">
        <f t="shared" si="4"/>
        <v>-2.357645620837889E-2</v>
      </c>
      <c r="AI54" s="132">
        <f t="shared" si="5"/>
        <v>0</v>
      </c>
      <c r="AJ54" s="131">
        <f t="shared" si="6"/>
        <v>-2.8808242366514174E-2</v>
      </c>
      <c r="AK54" s="132">
        <f t="shared" si="7"/>
        <v>0</v>
      </c>
      <c r="AL54" s="129" t="str">
        <f t="shared" si="8"/>
        <v>No</v>
      </c>
      <c r="AM54" s="129" t="str">
        <f t="shared" si="9"/>
        <v>Yes</v>
      </c>
      <c r="AN54" s="133" t="str">
        <f t="shared" si="10"/>
        <v>Fail</v>
      </c>
      <c r="AO54" s="135" t="s">
        <v>968</v>
      </c>
      <c r="AP54" s="127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AQ54" s="136"/>
    </row>
    <row r="55" spans="1:43" s="107" customFormat="1" ht="26.25" customHeight="1" x14ac:dyDescent="0.25">
      <c r="A55" s="108"/>
      <c r="B55" s="120" t="str">
        <f t="shared" si="2"/>
        <v>CBECC 20252.0</v>
      </c>
      <c r="C55" s="62" t="s">
        <v>31</v>
      </c>
      <c r="D55" s="121">
        <f>INDEX(Output!$C$5:$BW$192,MATCH($C55,Output!$C$5:$C$192,0),63)</f>
        <v>18.003399999999999</v>
      </c>
      <c r="E55" s="122" t="s">
        <v>32</v>
      </c>
      <c r="F55" s="121">
        <f>(INDEX(Output!$C$5:$BW$192,MATCH($C55,Output!$C$5:$C$192,0),21))/$AP55</f>
        <v>3.3860796079645259</v>
      </c>
      <c r="G55" s="122" t="s">
        <v>33</v>
      </c>
      <c r="H55" s="121">
        <f>(INDEX(Output!$C$5:$BW$192,MATCH($C55,Output!$C$5:$C$192,0),36))/$AP55</f>
        <v>3.7880353100444172E-2</v>
      </c>
      <c r="I55" s="122" t="s">
        <v>34</v>
      </c>
      <c r="J55" s="121">
        <f t="shared" si="3"/>
        <v>15.340882439060659</v>
      </c>
      <c r="K55" s="122" t="s">
        <v>35</v>
      </c>
      <c r="L55" s="121">
        <f>(((INDEX(Output!$C$5:$BW$192,MATCH($C55,Output!$C$5:$C$192,0),14))*3.4121416)+((INDEX(Output!$C$5:$BW$192,MATCH($C55,Output!$C$5:$C$192,0),29))*99.976))/$AP55</f>
        <v>2.480814136581273</v>
      </c>
      <c r="M55" s="122" t="s">
        <v>36</v>
      </c>
      <c r="N55" s="121">
        <f>(((INDEX(Output!$C$5:$BW$192,MATCH($C55,Output!$C$5:$C$192,0),15))*3.4121416)+((INDEX(Output!$C$5:$BW$192,MATCH($C55,Output!$C$5:$C$192,0),30))*99.976))/$AP55</f>
        <v>6.5501426740459241</v>
      </c>
      <c r="O55" s="122" t="s">
        <v>37</v>
      </c>
      <c r="P55" s="121">
        <f>(((INDEX(Output!$C$5:$BW$192,MATCH($C55,Output!$C$5:$C$192,0),20))*3.4121416)+((INDEX(Output!$C$5:$BW$192,MATCH($C55,Output!$C$5:$C$192,0),35))*99.976))/$AP55</f>
        <v>3.6264797120970838</v>
      </c>
      <c r="Q55" s="122" t="s">
        <v>38</v>
      </c>
      <c r="R55" s="121">
        <f>(((INDEX(Output!$C$5:$BW$192,MATCH($C55,Output!$C$5:$C$192,0),37))+(INDEX(Output!$C$5:$BW$192,MATCH($C55,Output!$C$5:$C$192,0),38)))*99.976)/$AP55</f>
        <v>0</v>
      </c>
      <c r="S55" s="122" t="s">
        <v>39</v>
      </c>
      <c r="T55" s="121">
        <f>(((INDEX(Output!$C$5:$BW$192,MATCH($C55,Output!$C$5:$C$192,0),22))+(INDEX(Output!$C$5:$BW$192,MATCH($C55,Output!$C$5:$C$192,0),23))+(INDEX(Output!$C$5:$BW$192,MATCH($C55,Output!$C$5:$C$192,0),24))+(INDEX(Output!$C$5:$BW$192,MATCH($C55,Output!$C$5:$C$192,0),25)))*3.4121416)/$AP55</f>
        <v>14.615038052308689</v>
      </c>
      <c r="U55" s="122" t="s">
        <v>40</v>
      </c>
      <c r="V55" s="121">
        <f>(((INDEX(Output!$C$5:$BW$192,MATCH($C55,Output!$C$5:$C$192,0),16))*3.4121416)+((INDEX(Output!$C$5:$BW$192,MATCH($C55,Output!$C$5:$C$192,0),31))*99.976))/$AP55</f>
        <v>1.2932820773912039</v>
      </c>
      <c r="W55" s="122" t="s">
        <v>41</v>
      </c>
      <c r="X55" s="121">
        <f>(((INDEX(Output!$C$5:$BW$192,MATCH($C55,Output!$C$5:C$192,0),18))*3.4121416)+((INDEX(Output!$C$5:$BW$192,MATCH($C55,Output!$C$5:C$192,0),33))*99.976))/$AP55</f>
        <v>8.3254453141542256E-2</v>
      </c>
      <c r="Y55" s="122" t="s">
        <v>42</v>
      </c>
      <c r="Z55" s="121">
        <f>(((INDEX(Output!$C$5:$BW$192,MATCH($C55,Output!$C$5:C$192,0),17))*3.4121416)+((INDEX(Output!$C$5:$BW$192,MATCH($C55,Output!$C$5:C$192,0),32))*99.976))/$AP55</f>
        <v>0</v>
      </c>
      <c r="AA55" s="122" t="s">
        <v>43</v>
      </c>
      <c r="AB55" s="121">
        <f>(((INDEX(Output!$C$5:$BW$192,MATCH($C55,Output!$C$5:C$192,0),19))*3.4121416)+((INDEX(Output!$C$5:$BW$192,MATCH($C55,Output!$C$5:C$192,0),34))*99.976))/$AP55</f>
        <v>1.3069093858036316</v>
      </c>
      <c r="AC55" s="122" t="s">
        <v>44</v>
      </c>
      <c r="AD55" s="123">
        <f>INDEX(Output!$C$5:$CZ$192,MATCH($C55,Output!$C$5:$C$192,0),76)+INDEX(Output!$C$5:$CZ$192,MATCH($C55,Output!$C$5:$C$192,0),79)</f>
        <v>0</v>
      </c>
      <c r="AE55" s="122">
        <v>0</v>
      </c>
      <c r="AF55" s="123">
        <f>INDEX(Output!$C$5:$CA$192,MATCH($C55,Output!$C$5:$C$192,0),74)+INDEX(Output!$C$5:$CA$192,MATCH($C55,Output!$C$5:$C$192,0),77)</f>
        <v>0</v>
      </c>
      <c r="AG55" s="122">
        <v>0</v>
      </c>
      <c r="AH55" s="124"/>
      <c r="AI55" s="121"/>
      <c r="AJ55" s="124"/>
      <c r="AK55" s="134"/>
      <c r="AL55" s="121"/>
      <c r="AM55" s="121"/>
      <c r="AN55" s="125"/>
      <c r="AO55" s="126"/>
      <c r="AP55" s="127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</row>
    <row r="56" spans="1:43" s="144" customFormat="1" ht="25.5" customHeight="1" x14ac:dyDescent="0.3">
      <c r="A56" s="83"/>
      <c r="B56" s="120" t="str">
        <f t="shared" si="2"/>
        <v>CBECC 20252.0</v>
      </c>
      <c r="C56" s="128" t="s">
        <v>302</v>
      </c>
      <c r="D56" s="129">
        <f>INDEX(Output!$C$5:$BW$192,MATCH($C56,Output!$C$5:$C$192,0),63)</f>
        <v>18.003399999999999</v>
      </c>
      <c r="E56" s="122" t="s">
        <v>32</v>
      </c>
      <c r="F56" s="129">
        <f>(INDEX(Output!$C$5:$BW$192,MATCH($C56,Output!$C$5:$C$192,0),21))/$AP56</f>
        <v>3.3860796079645259</v>
      </c>
      <c r="G56" s="122" t="s">
        <v>33</v>
      </c>
      <c r="H56" s="129">
        <f>(INDEX(Output!$C$5:$BW$192,MATCH($C56,Output!$C$5:$C$192,0),36))/$AP56</f>
        <v>3.7880353100444172E-2</v>
      </c>
      <c r="I56" s="122" t="s">
        <v>34</v>
      </c>
      <c r="J56" s="129">
        <f t="shared" si="3"/>
        <v>15.340882439060659</v>
      </c>
      <c r="K56" s="122" t="s">
        <v>35</v>
      </c>
      <c r="L56" s="129">
        <f>(((INDEX(Output!$C$5:$BW$192,MATCH($C56,Output!$C$5:$C$192,0),14))*3.4121416)+((INDEX(Output!$C$5:$BW$192,MATCH($C56,Output!$C$5:$C$192,0),29))*99.976))/$AP56</f>
        <v>2.480814136581273</v>
      </c>
      <c r="M56" s="122" t="s">
        <v>36</v>
      </c>
      <c r="N56" s="129">
        <f>(((INDEX(Output!$C$5:$BW$192,MATCH($C56,Output!$C$5:$C$192,0),15))*3.4121416)+((INDEX(Output!$C$5:$BW$192,MATCH($C56,Output!$C$5:$C$192,0),30))*99.976))/$AP56</f>
        <v>6.5501426740459241</v>
      </c>
      <c r="O56" s="122" t="s">
        <v>37</v>
      </c>
      <c r="P56" s="129">
        <f>(((INDEX(Output!$C$5:$BW$192,MATCH($C56,Output!$C$5:$C$192,0),20))*3.4121416)+((INDEX(Output!$C$5:$BW$192,MATCH($C56,Output!$C$5:$C$192,0),35))*99.976))/$AP56</f>
        <v>3.6264797120970838</v>
      </c>
      <c r="Q56" s="122" t="s">
        <v>38</v>
      </c>
      <c r="R56" s="129">
        <f>(((INDEX(Output!$C$5:$BW$192,MATCH($C56,Output!$C$5:$C$192,0),37))+(INDEX(Output!$C$5:$BW$192,MATCH($C56,Output!$C$5:$C$192,0),38)))*99.976)/$AP56</f>
        <v>0</v>
      </c>
      <c r="S56" s="122" t="s">
        <v>39</v>
      </c>
      <c r="T56" s="129">
        <f>(((INDEX(Output!$C$5:$BW$192,MATCH($C56,Output!$C$5:$C$192,0),22))+(INDEX(Output!$C$5:$BW$192,MATCH($C56,Output!$C$5:$C$192,0),23))+(INDEX(Output!$C$5:$BW$192,MATCH($C56,Output!$C$5:$C$192,0),24))+(INDEX(Output!$C$5:$BW$192,MATCH($C56,Output!$C$5:$C$192,0),25)))*3.4121416)/$AP56</f>
        <v>14.615038052308689</v>
      </c>
      <c r="U56" s="122" t="s">
        <v>40</v>
      </c>
      <c r="V56" s="129">
        <f>(((INDEX(Output!$C$5:$BW$192,MATCH($C56,Output!$C$5:$C$192,0),16))*3.4121416)+((INDEX(Output!$C$5:$BW$192,MATCH($C56,Output!$C$5:$C$192,0),31))*99.976))/$AP56</f>
        <v>1.2932820773912039</v>
      </c>
      <c r="W56" s="122" t="s">
        <v>41</v>
      </c>
      <c r="X56" s="129">
        <f>(((INDEX(Output!$C$5:$BW$192,MATCH($C56,Output!$C$5:C$192,0),18))*3.4121416)+((INDEX(Output!$C$5:$BW$192,MATCH($C56,Output!$C$5:C$192,0),33))*99.976))/$AP56</f>
        <v>8.3254453141542256E-2</v>
      </c>
      <c r="Y56" s="122" t="s">
        <v>42</v>
      </c>
      <c r="Z56" s="129">
        <f>(((INDEX(Output!$C$5:$BW$192,MATCH($C56,Output!$C$5:C$192,0),17))*3.4121416)+((INDEX(Output!$C$5:$BW$192,MATCH($C56,Output!$C$5:C$192,0),32))*99.976))/$AP56</f>
        <v>0</v>
      </c>
      <c r="AA56" s="122" t="s">
        <v>43</v>
      </c>
      <c r="AB56" s="129">
        <f>(((INDEX(Output!$C$5:$BW$192,MATCH($C56,Output!$C$5:C$192,0),19))*3.4121416)+((INDEX(Output!$C$5:$BW$192,MATCH($C56,Output!$C$5:C$192,0),34))*99.976))/$AP56</f>
        <v>1.3069093858036316</v>
      </c>
      <c r="AC56" s="122" t="s">
        <v>44</v>
      </c>
      <c r="AD56" s="130">
        <f>INDEX(Output!$C$5:$CZ$192,MATCH($C56,Output!$C$5:$C$192,0),76)+INDEX(Output!$C$5:$CZ$192,MATCH($C56,Output!$C$5:$C$192,0),79)</f>
        <v>0</v>
      </c>
      <c r="AE56" s="122">
        <v>0</v>
      </c>
      <c r="AF56" s="130">
        <f>INDEX(Output!$C$5:$CA$192,MATCH($C56,Output!$C$5:$C$192,0),74)+INDEX(Output!$C$5:$CA$192,MATCH($C56,Output!$C$5:$C$192,0),77)</f>
        <v>0</v>
      </c>
      <c r="AG56" s="122">
        <v>0</v>
      </c>
      <c r="AH56" s="131">
        <f t="shared" ref="AH56:AH62" si="11">IF($D$55=0,"",(D56-$D$55)/$D$55)</f>
        <v>0</v>
      </c>
      <c r="AI56" s="132">
        <f t="shared" ref="AI56:AI62" si="12">IF($E$55=0,"",(E56-$E$55)/$E$55)</f>
        <v>0</v>
      </c>
      <c r="AJ56" s="131">
        <f t="shared" ref="AJ56:AJ62" si="13">IF($J$55=0,"",(J56-$J$55)/$J$55)</f>
        <v>0</v>
      </c>
      <c r="AK56" s="132">
        <f t="shared" ref="AK56:AK62" si="14">IF($K$55=0,"",(K56-$K$55)/$K$55)</f>
        <v>0</v>
      </c>
      <c r="AL56" s="129" t="str">
        <f t="shared" ref="AL56:AL62" si="15">IF(AND(AH56&gt;=0,AI56&gt;=0), "Yes", "No")</f>
        <v>Yes</v>
      </c>
      <c r="AM56" s="129" t="str">
        <f t="shared" ref="AM56:AM62" si="16">IF(AND(AH56&lt;0,AI56&lt;0), "No", "Yes")</f>
        <v>Yes</v>
      </c>
      <c r="AN56" s="133" t="str">
        <f t="shared" ref="AN56:AN62" si="17">IF((AL56=AM56),(IF(AND(AI56&gt;(-0.5%*D$55),AI56&lt;(0.5%*D$55),AE56&lt;=AD56,AG56&lt;=AF56,(COUNTBLANK(D56:AK56)=0)),"Pass","Fail")),IF(COUNTA(D56:AK56)=0,"","Fail"))</f>
        <v>Pass</v>
      </c>
      <c r="AO56" s="135"/>
      <c r="AP56" s="127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AQ56" s="136"/>
    </row>
    <row r="57" spans="1:43" s="144" customFormat="1" ht="25.5" customHeight="1" x14ac:dyDescent="0.3">
      <c r="A57" s="83"/>
      <c r="B57" s="120" t="str">
        <f t="shared" si="2"/>
        <v>CBECC 20252.0</v>
      </c>
      <c r="C57" s="128" t="s">
        <v>303</v>
      </c>
      <c r="D57" s="129">
        <f>INDEX(Output!$C$5:$BW$192,MATCH($C57,Output!$C$5:$C$192,0),63)</f>
        <v>20.999600000000001</v>
      </c>
      <c r="E57" s="122" t="s">
        <v>304</v>
      </c>
      <c r="F57" s="129">
        <f>(INDEX(Output!$C$5:$BW$192,MATCH($C57,Output!$C$5:$C$192,0),21))/$AP57</f>
        <v>4.030279071675511</v>
      </c>
      <c r="G57" s="122" t="s">
        <v>305</v>
      </c>
      <c r="H57" s="129">
        <f>(INDEX(Output!$C$5:$BW$192,MATCH($C57,Output!$C$5:$C$192,0),36))/$AP57</f>
        <v>3.5924464550102744E-2</v>
      </c>
      <c r="I57" s="122" t="s">
        <v>306</v>
      </c>
      <c r="J57" s="129">
        <f t="shared" si="3"/>
        <v>17.343527545278182</v>
      </c>
      <c r="K57" s="122" t="s">
        <v>307</v>
      </c>
      <c r="L57" s="129">
        <f>(((INDEX(Output!$C$5:$BW$192,MATCH($C57,Output!$C$5:$C$192,0),14))*3.4121416)+((INDEX(Output!$C$5:$BW$192,MATCH($C57,Output!$C$5:$C$192,0),29))*99.976))/$AP57</f>
        <v>2.2852258386211144</v>
      </c>
      <c r="M57" s="122" t="s">
        <v>60</v>
      </c>
      <c r="N57" s="129">
        <f>(((INDEX(Output!$C$5:$BW$192,MATCH($C57,Output!$C$5:$C$192,0),15))*3.4121416)+((INDEX(Output!$C$5:$BW$192,MATCH($C57,Output!$C$5:$C$192,0),30))*99.976))/$AP57</f>
        <v>6.8607665536606008</v>
      </c>
      <c r="O57" s="122" t="s">
        <v>308</v>
      </c>
      <c r="P57" s="129">
        <f>(((INDEX(Output!$C$5:$BW$192,MATCH($C57,Output!$C$5:$C$192,0),20))*3.4121416)+((INDEX(Output!$C$5:$BW$192,MATCH($C57,Output!$C$5:$C$192,0),35))*99.976))/$AP57</f>
        <v>5.439716386827727</v>
      </c>
      <c r="Q57" s="122" t="s">
        <v>309</v>
      </c>
      <c r="R57" s="129">
        <f>(((INDEX(Output!$C$5:$BW$192,MATCH($C57,Output!$C$5:$C$192,0),37))+(INDEX(Output!$C$5:$BW$192,MATCH($C57,Output!$C$5:$C$192,0),38)))*99.976)/$AP57</f>
        <v>0</v>
      </c>
      <c r="S57" s="122" t="s">
        <v>39</v>
      </c>
      <c r="T57" s="129">
        <f>(((INDEX(Output!$C$5:$BW$192,MATCH($C57,Output!$C$5:$C$192,0),22))+(INDEX(Output!$C$5:$BW$192,MATCH($C57,Output!$C$5:$C$192,0),23))+(INDEX(Output!$C$5:$BW$192,MATCH($C57,Output!$C$5:$C$192,0),24))+(INDEX(Output!$C$5:$BW$192,MATCH($C57,Output!$C$5:$C$192,0),25)))*3.4121416)/$AP57</f>
        <v>14.615038052308689</v>
      </c>
      <c r="U57" s="122" t="s">
        <v>40</v>
      </c>
      <c r="V57" s="129">
        <f>(((INDEX(Output!$C$5:$BW$192,MATCH($C57,Output!$C$5:$C$192,0),16))*3.4121416)+((INDEX(Output!$C$5:$BW$192,MATCH($C57,Output!$C$5:$C$192,0),31))*99.976))/$AP57</f>
        <v>1.3721024096457433</v>
      </c>
      <c r="W57" s="122" t="s">
        <v>310</v>
      </c>
      <c r="X57" s="129">
        <f>(((INDEX(Output!$C$5:$BW$192,MATCH($C57,Output!$C$5:C$192,0),18))*3.4121416)+((INDEX(Output!$C$5:$BW$192,MATCH($C57,Output!$C$5:C$192,0),33))*99.976))/$AP57</f>
        <v>7.8806970719365682E-2</v>
      </c>
      <c r="Y57" s="122" t="s">
        <v>42</v>
      </c>
      <c r="Z57" s="129">
        <f>(((INDEX(Output!$C$5:$BW$192,MATCH($C57,Output!$C$5:C$192,0),17))*3.4121416)+((INDEX(Output!$C$5:$BW$192,MATCH($C57,Output!$C$5:C$192,0),32))*99.976))/$AP57</f>
        <v>0</v>
      </c>
      <c r="AA57" s="122" t="s">
        <v>311</v>
      </c>
      <c r="AB57" s="129">
        <f>(((INDEX(Output!$C$5:$BW$192,MATCH($C57,Output!$C$5:C$192,0),19))*3.4121416)+((INDEX(Output!$C$5:$BW$192,MATCH($C57,Output!$C$5:C$192,0),34))*99.976))/$AP57</f>
        <v>1.3069093858036316</v>
      </c>
      <c r="AC57" s="122" t="s">
        <v>44</v>
      </c>
      <c r="AD57" s="130">
        <f>INDEX(Output!$C$5:$CZ$192,MATCH($C57,Output!$C$5:$C$192,0),76)+INDEX(Output!$C$5:$CZ$192,MATCH($C57,Output!$C$5:$C$192,0),79)</f>
        <v>0</v>
      </c>
      <c r="AE57" s="122">
        <v>0</v>
      </c>
      <c r="AF57" s="130">
        <f>INDEX(Output!$C$5:$CA$192,MATCH($C57,Output!$C$5:$C$192,0),74)+INDEX(Output!$C$5:$CA$192,MATCH($C57,Output!$C$5:$C$192,0),77)</f>
        <v>0</v>
      </c>
      <c r="AG57" s="122">
        <v>0</v>
      </c>
      <c r="AH57" s="131">
        <f t="shared" si="11"/>
        <v>0.16642411988846562</v>
      </c>
      <c r="AI57" s="132">
        <f t="shared" si="12"/>
        <v>0.17270194986072432</v>
      </c>
      <c r="AJ57" s="131">
        <f t="shared" si="13"/>
        <v>0.13054301890212175</v>
      </c>
      <c r="AK57" s="132">
        <f t="shared" si="14"/>
        <v>0.14004078857919772</v>
      </c>
      <c r="AL57" s="129" t="str">
        <f t="shared" si="15"/>
        <v>Yes</v>
      </c>
      <c r="AM57" s="129" t="str">
        <f t="shared" si="16"/>
        <v>Yes</v>
      </c>
      <c r="AN57" s="133" t="str">
        <f t="shared" si="17"/>
        <v>Fail</v>
      </c>
      <c r="AO57" s="135" t="s">
        <v>968</v>
      </c>
      <c r="AP57" s="127">
        <f>IF(ISNUMBER(SEARCH("RetlMed",C57)),Lookup!D$2,IF(ISNUMBER(SEARCH("OffSml",C57)),Lookup!A$2,IF(ISNUMBER(SEARCH("OffMed",C57)),Lookup!B$2,IF(ISNUMBER(SEARCH("OffLrg",C57)),Lookup!C$2,IF(ISNUMBER(SEARCH("RetlStrp",C57)),Lookup!E$2)))))</f>
        <v>53627.8</v>
      </c>
      <c r="AQ57" s="136"/>
    </row>
    <row r="58" spans="1:43" s="144" customFormat="1" ht="25.5" customHeight="1" x14ac:dyDescent="0.3">
      <c r="A58" s="83"/>
      <c r="B58" s="120" t="str">
        <f t="shared" si="2"/>
        <v>CBECC 20252.0</v>
      </c>
      <c r="C58" s="128" t="s">
        <v>312</v>
      </c>
      <c r="D58" s="129">
        <f>INDEX(Output!$C$5:$BW$192,MATCH($C58,Output!$C$5:$C$192,0),63)</f>
        <v>17.388300000000001</v>
      </c>
      <c r="E58" s="122" t="s">
        <v>106</v>
      </c>
      <c r="F58" s="129">
        <f>(INDEX(Output!$C$5:$BW$192,MATCH($C58,Output!$C$5:$C$192,0),21))/$AP58</f>
        <v>3.2510004139643991</v>
      </c>
      <c r="G58" s="122" t="s">
        <v>313</v>
      </c>
      <c r="H58" s="129">
        <f>(INDEX(Output!$C$5:$BW$192,MATCH($C58,Output!$C$5:$C$192,0),36))/$AP58</f>
        <v>3.8424287403175217E-2</v>
      </c>
      <c r="I58" s="122" t="s">
        <v>34</v>
      </c>
      <c r="J58" s="129">
        <f t="shared" si="3"/>
        <v>14.934378904086538</v>
      </c>
      <c r="K58" s="122" t="s">
        <v>314</v>
      </c>
      <c r="L58" s="129">
        <f>(((INDEX(Output!$C$5:$BW$192,MATCH($C58,Output!$C$5:$C$192,0),14))*3.4121416)+((INDEX(Output!$C$5:$BW$192,MATCH($C58,Output!$C$5:$C$192,0),29))*99.976))/$AP58</f>
        <v>2.5351887618340521</v>
      </c>
      <c r="M58" s="122" t="s">
        <v>315</v>
      </c>
      <c r="N58" s="129">
        <f>(((INDEX(Output!$C$5:$BW$192,MATCH($C58,Output!$C$5:$C$192,0),15))*3.4121416)+((INDEX(Output!$C$5:$BW$192,MATCH($C58,Output!$C$5:$C$192,0),30))*99.976))/$AP58</f>
        <v>6.4405780856197712</v>
      </c>
      <c r="O58" s="122" t="s">
        <v>316</v>
      </c>
      <c r="P58" s="129">
        <f>(((INDEX(Output!$C$5:$BW$192,MATCH($C58,Output!$C$5:$C$192,0),20))*3.4121416)+((INDEX(Output!$C$5:$BW$192,MATCH($C58,Output!$C$5:$C$192,0),35))*99.976))/$AP58</f>
        <v>3.6264797120970838</v>
      </c>
      <c r="Q58" s="122" t="s">
        <v>38</v>
      </c>
      <c r="R58" s="129">
        <f>(((INDEX(Output!$C$5:$BW$192,MATCH($C58,Output!$C$5:$C$192,0),37))+(INDEX(Output!$C$5:$BW$192,MATCH($C58,Output!$C$5:$C$192,0),38)))*99.976)/$AP58</f>
        <v>0</v>
      </c>
      <c r="S58" s="122" t="s">
        <v>39</v>
      </c>
      <c r="T58" s="129">
        <f>(((INDEX(Output!$C$5:$BW$192,MATCH($C58,Output!$C$5:$C$192,0),22))+(INDEX(Output!$C$5:$BW$192,MATCH($C58,Output!$C$5:$C$192,0),23))+(INDEX(Output!$C$5:$BW$192,MATCH($C58,Output!$C$5:$C$192,0),24))+(INDEX(Output!$C$5:$BW$192,MATCH($C58,Output!$C$5:$C$192,0),25)))*3.4121416)/$AP58</f>
        <v>14.615038052308689</v>
      </c>
      <c r="U58" s="122" t="s">
        <v>40</v>
      </c>
      <c r="V58" s="129">
        <f>(((INDEX(Output!$C$5:$BW$192,MATCH($C58,Output!$C$5:$C$192,0),16))*3.4121416)+((INDEX(Output!$C$5:$BW$192,MATCH($C58,Output!$C$5:$C$192,0),31))*99.976))/$AP58</f>
        <v>0.94016851592345763</v>
      </c>
      <c r="W58" s="122" t="s">
        <v>317</v>
      </c>
      <c r="X58" s="129">
        <f>(((INDEX(Output!$C$5:$BW$192,MATCH($C58,Output!$C$5:C$192,0),18))*3.4121416)+((INDEX(Output!$C$5:$BW$192,MATCH($C58,Output!$C$5:C$192,0),33))*99.976))/$AP58</f>
        <v>8.5054442808543324E-2</v>
      </c>
      <c r="Y58" s="122" t="s">
        <v>42</v>
      </c>
      <c r="Z58" s="129">
        <f>(((INDEX(Output!$C$5:$BW$192,MATCH($C58,Output!$C$5:C$192,0),17))*3.4121416)+((INDEX(Output!$C$5:$BW$192,MATCH($C58,Output!$C$5:C$192,0),32))*99.976))/$AP58</f>
        <v>0</v>
      </c>
      <c r="AA58" s="122" t="s">
        <v>43</v>
      </c>
      <c r="AB58" s="129">
        <f>(((INDEX(Output!$C$5:$BW$192,MATCH($C58,Output!$C$5:C$192,0),19))*3.4121416)+((INDEX(Output!$C$5:$BW$192,MATCH($C58,Output!$C$5:C$192,0),34))*99.976))/$AP58</f>
        <v>1.3069093858036316</v>
      </c>
      <c r="AC58" s="122" t="s">
        <v>44</v>
      </c>
      <c r="AD58" s="130">
        <f>INDEX(Output!$C$5:$CZ$192,MATCH($C58,Output!$C$5:$C$192,0),76)+INDEX(Output!$C$5:$CZ$192,MATCH($C58,Output!$C$5:$C$192,0),79)</f>
        <v>0</v>
      </c>
      <c r="AE58" s="122">
        <v>0</v>
      </c>
      <c r="AF58" s="130">
        <f>INDEX(Output!$C$5:$CA$192,MATCH($C58,Output!$C$5:$C$192,0),74)+INDEX(Output!$C$5:$CA$192,MATCH($C58,Output!$C$5:$C$192,0),77)</f>
        <v>0</v>
      </c>
      <c r="AG58" s="122">
        <v>0</v>
      </c>
      <c r="AH58" s="131">
        <f t="shared" si="11"/>
        <v>-3.4165768688136589E-2</v>
      </c>
      <c r="AI58" s="132">
        <f t="shared" si="12"/>
        <v>-5.0139275766016636E-2</v>
      </c>
      <c r="AJ58" s="131">
        <f t="shared" si="13"/>
        <v>-2.6498054240940493E-2</v>
      </c>
      <c r="AK58" s="132">
        <f t="shared" si="14"/>
        <v>-4.2148198504418831E-2</v>
      </c>
      <c r="AL58" s="129" t="str">
        <f t="shared" si="15"/>
        <v>No</v>
      </c>
      <c r="AM58" s="129" t="str">
        <f t="shared" si="16"/>
        <v>No</v>
      </c>
      <c r="AN58" s="133" t="str">
        <f t="shared" si="17"/>
        <v>Pass</v>
      </c>
      <c r="AO58" s="135"/>
      <c r="AP58" s="127">
        <f>IF(ISNUMBER(SEARCH("RetlMed",C58)),Lookup!D$2,IF(ISNUMBER(SEARCH("OffSml",C58)),Lookup!A$2,IF(ISNUMBER(SEARCH("OffMed",C58)),Lookup!B$2,IF(ISNUMBER(SEARCH("OffLrg",C58)),Lookup!C$2,IF(ISNUMBER(SEARCH("RetlStrp",C58)),Lookup!E$2)))))</f>
        <v>53627.8</v>
      </c>
      <c r="AQ58" s="136"/>
    </row>
    <row r="59" spans="1:43" s="144" customFormat="1" ht="25.5" customHeight="1" x14ac:dyDescent="0.3">
      <c r="A59" s="83"/>
      <c r="B59" s="120" t="str">
        <f t="shared" si="2"/>
        <v>CBECC 20252.0</v>
      </c>
      <c r="C59" s="128" t="s">
        <v>318</v>
      </c>
      <c r="D59" s="129">
        <f>INDEX(Output!$C$5:$BW$192,MATCH($C59,Output!$C$5:$C$192,0),63)</f>
        <v>21.912700000000001</v>
      </c>
      <c r="E59" s="145">
        <v>19.489999999999998</v>
      </c>
      <c r="F59" s="129">
        <f>(INDEX(Output!$C$5:$BW$192,MATCH($C59,Output!$C$5:$C$192,0),21))/$AP59</f>
        <v>3.9794285799529345</v>
      </c>
      <c r="G59" s="145">
        <v>3.67</v>
      </c>
      <c r="H59" s="129">
        <f>(INDEX(Output!$C$5:$BW$192,MATCH($C59,Output!$C$5:$C$192,0),36))/$AP59</f>
        <v>4.8277199512193301E-2</v>
      </c>
      <c r="I59" s="122" t="s">
        <v>80</v>
      </c>
      <c r="J59" s="129">
        <f t="shared" si="3"/>
        <v>18.404947011199681</v>
      </c>
      <c r="K59" s="145">
        <v>14.62</v>
      </c>
      <c r="L59" s="129">
        <f>(((INDEX(Output!$C$5:$BW$192,MATCH($C59,Output!$C$5:$C$192,0),14))*3.4121416)+((INDEX(Output!$C$5:$BW$192,MATCH($C59,Output!$C$5:$C$192,0),29))*99.976))/$AP59</f>
        <v>3.5204954645421638</v>
      </c>
      <c r="M59" s="145">
        <v>0.5</v>
      </c>
      <c r="N59" s="129">
        <f>(((INDEX(Output!$C$5:$BW$192,MATCH($C59,Output!$C$5:$C$192,0),15))*3.4121416)+((INDEX(Output!$C$5:$BW$192,MATCH($C59,Output!$C$5:$C$192,0),30))*99.976))/$AP59</f>
        <v>8.8862480333110803</v>
      </c>
      <c r="O59" s="145">
        <v>7.48</v>
      </c>
      <c r="P59" s="129">
        <f>(((INDEX(Output!$C$5:$BW$192,MATCH($C59,Output!$C$5:$C$192,0),20))*3.4121416)+((INDEX(Output!$C$5:$BW$192,MATCH($C59,Output!$C$5:$C$192,0),35))*99.976))/$AP59</f>
        <v>3.6264797120970838</v>
      </c>
      <c r="Q59" s="122" t="s">
        <v>38</v>
      </c>
      <c r="R59" s="129">
        <f>(((INDEX(Output!$C$5:$BW$192,MATCH($C59,Output!$C$5:$C$192,0),37))+(INDEX(Output!$C$5:$BW$192,MATCH($C59,Output!$C$5:$C$192,0),38)))*99.976)/$AP59</f>
        <v>0</v>
      </c>
      <c r="S59" s="122" t="s">
        <v>39</v>
      </c>
      <c r="T59" s="129">
        <f>(((INDEX(Output!$C$5:$BW$192,MATCH($C59,Output!$C$5:$C$192,0),22))+(INDEX(Output!$C$5:$BW$192,MATCH($C59,Output!$C$5:$C$192,0),23))+(INDEX(Output!$C$5:$BW$192,MATCH($C59,Output!$C$5:$C$192,0),24))+(INDEX(Output!$C$5:$BW$192,MATCH($C59,Output!$C$5:$C$192,0),25)))*3.4121416)/$AP59</f>
        <v>14.615038052308689</v>
      </c>
      <c r="U59" s="122" t="s">
        <v>40</v>
      </c>
      <c r="V59" s="129">
        <f>(((INDEX(Output!$C$5:$BW$192,MATCH($C59,Output!$C$5:$C$192,0),16))*3.4121416)+((INDEX(Output!$C$5:$BW$192,MATCH($C59,Output!$C$5:$C$192,0),31))*99.976))/$AP59</f>
        <v>0.92331389369692585</v>
      </c>
      <c r="W59" s="145">
        <v>1.23</v>
      </c>
      <c r="X59" s="129">
        <f>(((INDEX(Output!$C$5:$BW$192,MATCH($C59,Output!$C$5:C$192,0),18))*3.4121416)+((INDEX(Output!$C$5:$BW$192,MATCH($C59,Output!$C$5:C$192,0),33))*99.976))/$AP59</f>
        <v>0.14149865749182328</v>
      </c>
      <c r="Y59" s="145">
        <v>4.4999999999999998E-2</v>
      </c>
      <c r="Z59" s="129">
        <f>(((INDEX(Output!$C$5:$BW$192,MATCH($C59,Output!$C$5:C$192,0),17))*3.4121416)+((INDEX(Output!$C$5:$BW$192,MATCH($C59,Output!$C$5:C$192,0),32))*99.976))/$AP59</f>
        <v>0</v>
      </c>
      <c r="AA59" s="122" t="s">
        <v>319</v>
      </c>
      <c r="AB59" s="129">
        <f>(((INDEX(Output!$C$5:$BW$192,MATCH($C59,Output!$C$5:C$192,0),19))*3.4121416)+((INDEX(Output!$C$5:$BW$192,MATCH($C59,Output!$C$5:C$192,0),34))*99.976))/$AP59</f>
        <v>1.3069112500606028</v>
      </c>
      <c r="AC59" s="122" t="s">
        <v>44</v>
      </c>
      <c r="AD59" s="130">
        <f>INDEX(Output!$C$5:$CZ$192,MATCH($C59,Output!$C$5:$C$192,0),76)+INDEX(Output!$C$5:$CZ$192,MATCH($C59,Output!$C$5:$C$192,0),79)</f>
        <v>0</v>
      </c>
      <c r="AE59" s="122">
        <v>0</v>
      </c>
      <c r="AF59" s="130">
        <f>INDEX(Output!$C$5:$CA$192,MATCH($C59,Output!$C$5:$C$192,0),74)+INDEX(Output!$C$5:$CA$192,MATCH($C59,Output!$C$5:$C$192,0),77)</f>
        <v>0</v>
      </c>
      <c r="AG59" s="122">
        <v>0</v>
      </c>
      <c r="AH59" s="131">
        <f t="shared" si="11"/>
        <v>0.21714231756223834</v>
      </c>
      <c r="AI59" s="132">
        <f t="shared" si="12"/>
        <v>8.5793871866295224E-2</v>
      </c>
      <c r="AJ59" s="131">
        <f t="shared" si="13"/>
        <v>0.19973196354972125</v>
      </c>
      <c r="AK59" s="132">
        <f t="shared" si="14"/>
        <v>-6.1182868796738022E-3</v>
      </c>
      <c r="AL59" s="129" t="str">
        <f t="shared" si="15"/>
        <v>Yes</v>
      </c>
      <c r="AM59" s="129" t="str">
        <f t="shared" si="16"/>
        <v>Yes</v>
      </c>
      <c r="AN59" s="133" t="str">
        <f t="shared" si="17"/>
        <v>Pass</v>
      </c>
      <c r="AO59" s="135"/>
      <c r="AP59" s="127">
        <f>IF(ISNUMBER(SEARCH("RetlMed",C59)),Lookup!D$2,IF(ISNUMBER(SEARCH("OffSml",C59)),Lookup!A$2,IF(ISNUMBER(SEARCH("OffMed",C59)),Lookup!B$2,IF(ISNUMBER(SEARCH("OffLrg",C59)),Lookup!C$2,IF(ISNUMBER(SEARCH("RetlStrp",C59)),Lookup!E$2)))))</f>
        <v>53627.8</v>
      </c>
      <c r="AQ59" s="136"/>
    </row>
    <row r="60" spans="1:43" s="144" customFormat="1" ht="25.5" customHeight="1" x14ac:dyDescent="0.3">
      <c r="A60" s="83"/>
      <c r="B60" s="120" t="str">
        <f t="shared" si="2"/>
        <v>CBECC 20252.0</v>
      </c>
      <c r="C60" s="128" t="s">
        <v>320</v>
      </c>
      <c r="D60" s="129">
        <f>INDEX(Output!$C$5:$BW$192,MATCH($C60,Output!$C$5:$C$192,0),63)</f>
        <v>17.9161</v>
      </c>
      <c r="E60" s="122" t="s">
        <v>321</v>
      </c>
      <c r="F60" s="129">
        <f>(INDEX(Output!$C$5:$BW$192,MATCH($C60,Output!$C$5:$C$192,0),21))/$AP60</f>
        <v>3.3634793894211583</v>
      </c>
      <c r="G60" s="122" t="s">
        <v>56</v>
      </c>
      <c r="H60" s="129">
        <f>(INDEX(Output!$C$5:$BW$192,MATCH($C60,Output!$C$5:$C$192,0),36))/$AP60</f>
        <v>3.7880539570894198E-2</v>
      </c>
      <c r="I60" s="122" t="s">
        <v>306</v>
      </c>
      <c r="J60" s="129">
        <f t="shared" si="3"/>
        <v>15.263835568146254</v>
      </c>
      <c r="K60" s="122" t="s">
        <v>322</v>
      </c>
      <c r="L60" s="129">
        <f>(((INDEX(Output!$C$5:$BW$192,MATCH($C60,Output!$C$5:$C$192,0),14))*3.4121416)+((INDEX(Output!$C$5:$BW$192,MATCH($C60,Output!$C$5:$C$192,0),29))*99.976))/$AP60</f>
        <v>2.4808327829685668</v>
      </c>
      <c r="M60" s="122" t="s">
        <v>323</v>
      </c>
      <c r="N60" s="129">
        <f>(((INDEX(Output!$C$5:$BW$192,MATCH($C60,Output!$C$5:$C$192,0),15))*3.4121416)+((INDEX(Output!$C$5:$BW$192,MATCH($C60,Output!$C$5:$C$192,0),30))*99.976))/$AP60</f>
        <v>6.4724548909632684</v>
      </c>
      <c r="O60" s="122" t="s">
        <v>324</v>
      </c>
      <c r="P60" s="129">
        <f>(((INDEX(Output!$C$5:$BW$192,MATCH($C60,Output!$C$5:$C$192,0),20))*3.4121416)+((INDEX(Output!$C$5:$BW$192,MATCH($C60,Output!$C$5:$C$192,0),35))*99.976))/$AP60</f>
        <v>3.6264797120970838</v>
      </c>
      <c r="Q60" s="122" t="s">
        <v>38</v>
      </c>
      <c r="R60" s="129">
        <f>(((INDEX(Output!$C$5:$BW$192,MATCH($C60,Output!$C$5:$C$192,0),37))+(INDEX(Output!$C$5:$BW$192,MATCH($C60,Output!$C$5:$C$192,0),38)))*99.976)/$AP60</f>
        <v>0</v>
      </c>
      <c r="S60" s="122" t="s">
        <v>39</v>
      </c>
      <c r="T60" s="129">
        <f>(((INDEX(Output!$C$5:$BW$192,MATCH($C60,Output!$C$5:$C$192,0),22))+(INDEX(Output!$C$5:$BW$192,MATCH($C60,Output!$C$5:$C$192,0),23))+(INDEX(Output!$C$5:$BW$192,MATCH($C60,Output!$C$5:$C$192,0),24))+(INDEX(Output!$C$5:$BW$192,MATCH($C60,Output!$C$5:$C$192,0),25)))*3.4121416)/$AP60</f>
        <v>14.615038052308689</v>
      </c>
      <c r="U60" s="122" t="s">
        <v>40</v>
      </c>
      <c r="V60" s="129">
        <f>(((INDEX(Output!$C$5:$BW$192,MATCH($C60,Output!$C$5:$C$192,0),16))*3.4121416)+((INDEX(Output!$C$5:$BW$192,MATCH($C60,Output!$C$5:$C$192,0),31))*99.976))/$AP60</f>
        <v>1.293911978335117</v>
      </c>
      <c r="W60" s="122" t="s">
        <v>325</v>
      </c>
      <c r="X60" s="129">
        <f>(((INDEX(Output!$C$5:$BW$192,MATCH($C60,Output!$C$5:C$192,0),18))*3.4121416)+((INDEX(Output!$C$5:$BW$192,MATCH($C60,Output!$C$5:C$192,0),33))*99.976))/$AP60</f>
        <v>8.3246817978585727E-2</v>
      </c>
      <c r="Y60" s="122" t="s">
        <v>42</v>
      </c>
      <c r="Z60" s="129">
        <f>(((INDEX(Output!$C$5:$BW$192,MATCH($C60,Output!$C$5:C$192,0),17))*3.4121416)+((INDEX(Output!$C$5:$BW$192,MATCH($C60,Output!$C$5:C$192,0),32))*99.976))/$AP60</f>
        <v>0</v>
      </c>
      <c r="AA60" s="122" t="s">
        <v>43</v>
      </c>
      <c r="AB60" s="129">
        <f>(((INDEX(Output!$C$5:$BW$192,MATCH($C60,Output!$C$5:C$192,0),19))*3.4121416)+((INDEX(Output!$C$5:$BW$192,MATCH($C60,Output!$C$5:C$192,0),34))*99.976))/$AP60</f>
        <v>1.3069093858036316</v>
      </c>
      <c r="AC60" s="122" t="s">
        <v>44</v>
      </c>
      <c r="AD60" s="130">
        <f>INDEX(Output!$C$5:$CZ$192,MATCH($C60,Output!$C$5:$C$192,0),76)+INDEX(Output!$C$5:$CZ$192,MATCH($C60,Output!$C$5:$C$192,0),79)</f>
        <v>0</v>
      </c>
      <c r="AE60" s="122">
        <v>0</v>
      </c>
      <c r="AF60" s="130">
        <f>INDEX(Output!$C$5:$CA$192,MATCH($C60,Output!$C$5:$C$192,0),74)+INDEX(Output!$C$5:$CA$192,MATCH($C60,Output!$C$5:$C$192,0),77)</f>
        <v>0</v>
      </c>
      <c r="AG60" s="122">
        <v>0</v>
      </c>
      <c r="AH60" s="131">
        <f t="shared" si="11"/>
        <v>-4.8490840618993659E-3</v>
      </c>
      <c r="AI60" s="132">
        <f t="shared" si="12"/>
        <v>-1.6155988857938671E-2</v>
      </c>
      <c r="AJ60" s="131">
        <f t="shared" si="13"/>
        <v>-5.022323273805261E-3</v>
      </c>
      <c r="AK60" s="132">
        <f t="shared" si="14"/>
        <v>-1.8354860639021166E-2</v>
      </c>
      <c r="AL60" s="129" t="str">
        <f t="shared" si="15"/>
        <v>No</v>
      </c>
      <c r="AM60" s="129" t="str">
        <f t="shared" si="16"/>
        <v>No</v>
      </c>
      <c r="AN60" s="133" t="str">
        <f t="shared" si="17"/>
        <v>Pass</v>
      </c>
      <c r="AO60" s="135"/>
      <c r="AP60" s="127">
        <f>IF(ISNUMBER(SEARCH("RetlMed",C60)),Lookup!D$2,IF(ISNUMBER(SEARCH("OffSml",C60)),Lookup!A$2,IF(ISNUMBER(SEARCH("OffMed",C60)),Lookup!B$2,IF(ISNUMBER(SEARCH("OffLrg",C60)),Lookup!C$2,IF(ISNUMBER(SEARCH("RetlStrp",C60)),Lookup!E$2)))))</f>
        <v>53627.8</v>
      </c>
      <c r="AQ60" s="136"/>
    </row>
    <row r="61" spans="1:43" s="144" customFormat="1" ht="25.5" customHeight="1" x14ac:dyDescent="0.3">
      <c r="A61" s="83"/>
      <c r="B61" s="120" t="str">
        <f t="shared" si="2"/>
        <v>CBECC 20252.0</v>
      </c>
      <c r="C61" s="128" t="s">
        <v>326</v>
      </c>
      <c r="D61" s="129">
        <f>INDEX(Output!$C$5:$BW$192,MATCH($C61,Output!$C$5:$C$192,0),63)</f>
        <v>22.422999999999998</v>
      </c>
      <c r="E61" s="145">
        <v>22.93</v>
      </c>
      <c r="F61" s="129">
        <f>(INDEX(Output!$C$5:$BW$192,MATCH($C61,Output!$C$5:$C$192,0),21))/$AP61</f>
        <v>4.290423996509273</v>
      </c>
      <c r="G61" s="145">
        <v>4.3</v>
      </c>
      <c r="H61" s="129">
        <f>(INDEX(Output!$C$5:$BW$192,MATCH($C61,Output!$C$5:$C$192,0),36))/$AP61</f>
        <v>3.3535218673896749E-2</v>
      </c>
      <c r="I61" s="122" t="s">
        <v>306</v>
      </c>
      <c r="J61" s="129">
        <f t="shared" si="3"/>
        <v>17.992271491058226</v>
      </c>
      <c r="K61" s="145">
        <v>17.73</v>
      </c>
      <c r="L61" s="129">
        <f>(((INDEX(Output!$C$5:$BW$192,MATCH($C61,Output!$C$5:$C$192,0),14))*3.4121416)+((INDEX(Output!$C$5:$BW$192,MATCH($C61,Output!$C$5:$C$192,0),29))*99.976))/$AP61</f>
        <v>2.0462834062237665</v>
      </c>
      <c r="M61" s="145">
        <v>1.36</v>
      </c>
      <c r="N61" s="129">
        <f>(((INDEX(Output!$C$5:$BW$192,MATCH($C61,Output!$C$5:$C$192,0),15))*3.4121416)+((INDEX(Output!$C$5:$BW$192,MATCH($C61,Output!$C$5:$C$192,0),30))*99.976))/$AP61</f>
        <v>6.9924094883027079</v>
      </c>
      <c r="O61" s="145">
        <v>5.92</v>
      </c>
      <c r="P61" s="129">
        <f>(((INDEX(Output!$C$5:$BW$192,MATCH($C61,Output!$C$5:$C$192,0),20))*3.4121416)+((INDEX(Output!$C$5:$BW$192,MATCH($C61,Output!$C$5:$C$192,0),35))*99.976))/$AP61</f>
        <v>3.6264797120970838</v>
      </c>
      <c r="Q61" s="122" t="s">
        <v>292</v>
      </c>
      <c r="R61" s="129">
        <f>(((INDEX(Output!$C$5:$BW$192,MATCH($C61,Output!$C$5:$C$192,0),37))+(INDEX(Output!$C$5:$BW$192,MATCH($C61,Output!$C$5:$C$192,0),38)))*99.976)/$AP61</f>
        <v>0</v>
      </c>
      <c r="S61" s="122" t="s">
        <v>39</v>
      </c>
      <c r="T61" s="129">
        <f>(((INDEX(Output!$C$5:$BW$192,MATCH($C61,Output!$C$5:$C$192,0),22))+(INDEX(Output!$C$5:$BW$192,MATCH($C61,Output!$C$5:$C$192,0),23))+(INDEX(Output!$C$5:$BW$192,MATCH($C61,Output!$C$5:$C$192,0),24))+(INDEX(Output!$C$5:$BW$192,MATCH($C61,Output!$C$5:$C$192,0),25)))*3.4121416)/$AP61</f>
        <v>14.615038052308689</v>
      </c>
      <c r="U61" s="122" t="s">
        <v>40</v>
      </c>
      <c r="V61" s="129">
        <f>(((INDEX(Output!$C$5:$BW$192,MATCH($C61,Output!$C$5:$C$192,0),16))*3.4121416)+((INDEX(Output!$C$5:$BW$192,MATCH($C61,Output!$C$5:$C$192,0),31))*99.976))/$AP61</f>
        <v>3.9712391327632304</v>
      </c>
      <c r="W61" s="145">
        <v>5.05</v>
      </c>
      <c r="X61" s="129">
        <f>(((INDEX(Output!$C$5:$BW$192,MATCH($C61,Output!$C$5:C$192,0),18))*3.4121416)+((INDEX(Output!$C$5:$BW$192,MATCH($C61,Output!$C$5:C$192,0),33))*99.976))/$AP61</f>
        <v>4.8950365867807363E-2</v>
      </c>
      <c r="Y61" s="122" t="s">
        <v>42</v>
      </c>
      <c r="Z61" s="129">
        <f>(((INDEX(Output!$C$5:$BW$192,MATCH($C61,Output!$C$5:C$192,0),17))*3.4121416)+((INDEX(Output!$C$5:$BW$192,MATCH($C61,Output!$C$5:C$192,0),32))*99.976))/$AP61</f>
        <v>0</v>
      </c>
      <c r="AA61" s="122" t="s">
        <v>329</v>
      </c>
      <c r="AB61" s="129">
        <f>(((INDEX(Output!$C$5:$BW$192,MATCH($C61,Output!$C$5:C$192,0),19))*3.4121416)+((INDEX(Output!$C$5:$BW$192,MATCH($C61,Output!$C$5:C$192,0),34))*99.976))/$AP61</f>
        <v>1.3069093858036316</v>
      </c>
      <c r="AC61" s="122" t="s">
        <v>44</v>
      </c>
      <c r="AD61" s="130">
        <f>INDEX(Output!$C$5:$CZ$192,MATCH($C61,Output!$C$5:$C$192,0),76)+INDEX(Output!$C$5:$CZ$192,MATCH($C61,Output!$C$5:$C$192,0),79)</f>
        <v>0</v>
      </c>
      <c r="AE61" s="122">
        <v>0</v>
      </c>
      <c r="AF61" s="130">
        <f>INDEX(Output!$C$5:$CA$192,MATCH($C61,Output!$C$5:$C$192,0),74)+INDEX(Output!$C$5:$CA$192,MATCH($C61,Output!$C$5:$C$192,0),77)</f>
        <v>0</v>
      </c>
      <c r="AG61" s="122">
        <v>0</v>
      </c>
      <c r="AH61" s="131">
        <f t="shared" si="11"/>
        <v>0.24548696357354718</v>
      </c>
      <c r="AI61" s="132">
        <f t="shared" si="12"/>
        <v>0.27743732590529252</v>
      </c>
      <c r="AJ61" s="131">
        <f t="shared" si="13"/>
        <v>0.17283158661373035</v>
      </c>
      <c r="AK61" s="132">
        <f t="shared" si="14"/>
        <v>0.20530251529571716</v>
      </c>
      <c r="AL61" s="129" t="str">
        <f t="shared" si="15"/>
        <v>Yes</v>
      </c>
      <c r="AM61" s="129" t="str">
        <f t="shared" si="16"/>
        <v>Yes</v>
      </c>
      <c r="AN61" s="133" t="str">
        <f t="shared" si="17"/>
        <v>Fail</v>
      </c>
      <c r="AO61" s="135" t="s">
        <v>968</v>
      </c>
      <c r="AP61" s="127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AQ61" s="136"/>
    </row>
    <row r="62" spans="1:43" s="144" customFormat="1" ht="25.5" customHeight="1" x14ac:dyDescent="0.3">
      <c r="A62" s="83"/>
      <c r="B62" s="120" t="str">
        <f t="shared" si="2"/>
        <v>CBECC 20252.0</v>
      </c>
      <c r="C62" s="128" t="s">
        <v>330</v>
      </c>
      <c r="D62" s="129">
        <f>INDEX(Output!$C$5:$BW$192,MATCH($C62,Output!$C$5:$C$192,0),63)</f>
        <v>17.854199999999999</v>
      </c>
      <c r="E62" s="122" t="s">
        <v>331</v>
      </c>
      <c r="F62" s="129">
        <f>(INDEX(Output!$C$5:$BW$192,MATCH($C62,Output!$C$5:$C$192,0),21))/$AP62</f>
        <v>3.3617638612809024</v>
      </c>
      <c r="G62" s="122" t="s">
        <v>47</v>
      </c>
      <c r="H62" s="129">
        <f>(INDEX(Output!$C$5:$BW$192,MATCH($C62,Output!$C$5:$C$192,0),36))/$AP62</f>
        <v>3.7545825113094324E-2</v>
      </c>
      <c r="I62" s="122" t="s">
        <v>306</v>
      </c>
      <c r="J62" s="129">
        <f t="shared" si="3"/>
        <v>15.224492175265235</v>
      </c>
      <c r="K62" s="122" t="s">
        <v>332</v>
      </c>
      <c r="L62" s="129">
        <f>(((INDEX(Output!$C$5:$BW$192,MATCH($C62,Output!$C$5:$C$192,0),14))*3.4121416)+((INDEX(Output!$C$5:$BW$192,MATCH($C62,Output!$C$5:$C$192,0),29))*99.976))/$AP62</f>
        <v>2.4473614221309292</v>
      </c>
      <c r="M62" s="122" t="s">
        <v>333</v>
      </c>
      <c r="N62" s="129">
        <f>(((INDEX(Output!$C$5:$BW$192,MATCH($C62,Output!$C$5:$C$192,0),15))*3.4121416)+((INDEX(Output!$C$5:$BW$192,MATCH($C62,Output!$C$5:$C$192,0),30))*99.976))/$AP62</f>
        <v>6.5182022423444552</v>
      </c>
      <c r="O62" s="122" t="s">
        <v>66</v>
      </c>
      <c r="P62" s="129">
        <f>(((INDEX(Output!$C$5:$BW$192,MATCH($C62,Output!$C$5:$C$192,0),20))*3.4121416)+((INDEX(Output!$C$5:$BW$192,MATCH($C62,Output!$C$5:$C$192,0),35))*99.976))/$AP62</f>
        <v>3.6264797120970838</v>
      </c>
      <c r="Q62" s="122" t="s">
        <v>38</v>
      </c>
      <c r="R62" s="129">
        <f>(((INDEX(Output!$C$5:$BW$192,MATCH($C62,Output!$C$5:$C$192,0),37))+(INDEX(Output!$C$5:$BW$192,MATCH($C62,Output!$C$5:$C$192,0),38)))*99.976)/$AP62</f>
        <v>0</v>
      </c>
      <c r="S62" s="122" t="s">
        <v>39</v>
      </c>
      <c r="T62" s="129">
        <f>(((INDEX(Output!$C$5:$BW$192,MATCH($C62,Output!$C$5:$C$192,0),22))+(INDEX(Output!$C$5:$BW$192,MATCH($C62,Output!$C$5:$C$192,0),23))+(INDEX(Output!$C$5:$BW$192,MATCH($C62,Output!$C$5:$C$192,0),24))+(INDEX(Output!$C$5:$BW$192,MATCH($C62,Output!$C$5:$C$192,0),25)))*3.4121416)/$AP62</f>
        <v>14.615038052308689</v>
      </c>
      <c r="U62" s="122" t="s">
        <v>40</v>
      </c>
      <c r="V62" s="129">
        <f>(((INDEX(Output!$C$5:$BW$192,MATCH($C62,Output!$C$5:$C$192,0),16))*3.4121416)+((INDEX(Output!$C$5:$BW$192,MATCH($C62,Output!$C$5:$C$192,0),31))*99.976))/$AP62</f>
        <v>1.2387670138816063</v>
      </c>
      <c r="W62" s="122" t="s">
        <v>334</v>
      </c>
      <c r="X62" s="129">
        <f>(((INDEX(Output!$C$5:$BW$192,MATCH($C62,Output!$C$5:C$192,0),18))*3.4121416)+((INDEX(Output!$C$5:$BW$192,MATCH($C62,Output!$C$5:C$192,0),33))*99.976))/$AP62</f>
        <v>8.677426326450087E-2</v>
      </c>
      <c r="Y62" s="122" t="s">
        <v>42</v>
      </c>
      <c r="Z62" s="129">
        <f>(((INDEX(Output!$C$5:$BW$192,MATCH($C62,Output!$C$5:C$192,0),17))*3.4121416)+((INDEX(Output!$C$5:$BW$192,MATCH($C62,Output!$C$5:C$192,0),32))*99.976))/$AP62</f>
        <v>0</v>
      </c>
      <c r="AA62" s="122" t="s">
        <v>43</v>
      </c>
      <c r="AB62" s="129">
        <f>(((INDEX(Output!$C$5:$BW$192,MATCH($C62,Output!$C$5:C$192,0),19))*3.4121416)+((INDEX(Output!$C$5:$BW$192,MATCH($C62,Output!$C$5:C$192,0),34))*99.976))/$AP62</f>
        <v>1.3069075215466603</v>
      </c>
      <c r="AC62" s="122" t="s">
        <v>44</v>
      </c>
      <c r="AD62" s="130">
        <f>INDEX(Output!$C$5:$CZ$192,MATCH($C62,Output!$C$5:$C$192,0),76)+INDEX(Output!$C$5:$CZ$192,MATCH($C62,Output!$C$5:$C$192,0),79)</f>
        <v>0</v>
      </c>
      <c r="AE62" s="122">
        <v>0</v>
      </c>
      <c r="AF62" s="130">
        <f>INDEX(Output!$C$5:$CA$192,MATCH($C62,Output!$C$5:$C$192,0),74)+INDEX(Output!$C$5:$CA$192,MATCH($C62,Output!$C$5:$C$192,0),77)</f>
        <v>0</v>
      </c>
      <c r="AG62" s="122">
        <v>0</v>
      </c>
      <c r="AH62" s="131">
        <f t="shared" si="11"/>
        <v>-8.2873235055600861E-3</v>
      </c>
      <c r="AI62" s="132">
        <f t="shared" si="12"/>
        <v>-4.4568245125347237E-3</v>
      </c>
      <c r="AJ62" s="131">
        <f t="shared" si="13"/>
        <v>-7.5869340800808873E-3</v>
      </c>
      <c r="AK62" s="132">
        <f t="shared" si="14"/>
        <v>-4.0788579197824941E-3</v>
      </c>
      <c r="AL62" s="129" t="str">
        <f t="shared" si="15"/>
        <v>No</v>
      </c>
      <c r="AM62" s="129" t="str">
        <f t="shared" si="16"/>
        <v>No</v>
      </c>
      <c r="AN62" s="133" t="str">
        <f t="shared" si="17"/>
        <v>Pass</v>
      </c>
      <c r="AO62" s="135"/>
      <c r="AP62" s="127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AQ62" s="136"/>
    </row>
    <row r="63" spans="1:43" s="107" customFormat="1" ht="26.25" customHeight="1" x14ac:dyDescent="0.25">
      <c r="A63" s="108"/>
      <c r="B63" s="120" t="str">
        <f t="shared" si="2"/>
        <v>CBECC 20252.0</v>
      </c>
      <c r="C63" s="62" t="s">
        <v>127</v>
      </c>
      <c r="D63" s="121">
        <f>INDEX(Output!$C$5:$BW$192,MATCH($C63,Output!$C$5:$C$192,0),63)</f>
        <v>46.672699999999999</v>
      </c>
      <c r="E63" s="122" t="s">
        <v>128</v>
      </c>
      <c r="F63" s="121">
        <f>(INDEX(Output!$C$5:$BW$192,MATCH($C63,Output!$C$5:$C$192,0),21))/$AP63</f>
        <v>8.9134514780300531</v>
      </c>
      <c r="G63" s="122" t="s">
        <v>129</v>
      </c>
      <c r="H63" s="121">
        <f>(INDEX(Output!$C$5:$BW$192,MATCH($C63,Output!$C$5:$C$192,0),36))/$AP63</f>
        <v>5.3795327137047044E-2</v>
      </c>
      <c r="I63" s="122" t="s">
        <v>48</v>
      </c>
      <c r="J63" s="121">
        <f t="shared" si="3"/>
        <v>35.792210034782258</v>
      </c>
      <c r="K63" s="122" t="s">
        <v>130</v>
      </c>
      <c r="L63" s="121">
        <f>(((INDEX(Output!$C$5:$BW$192,MATCH($C63,Output!$C$5:$C$192,0),14))*3.4121416)+((INDEX(Output!$C$5:$BW$192,MATCH($C63,Output!$C$5:$C$192,0),29))*99.976))/$AP63</f>
        <v>0.961573662282041</v>
      </c>
      <c r="M63" s="122" t="s">
        <v>131</v>
      </c>
      <c r="N63" s="121">
        <f>(((INDEX(Output!$C$5:$BW$192,MATCH($C63,Output!$C$5:$C$192,0),15))*3.4121416)+((INDEX(Output!$C$5:$BW$192,MATCH($C63,Output!$C$5:$C$192,0),30))*99.976))/$AP63</f>
        <v>13.570080378121654</v>
      </c>
      <c r="O63" s="122" t="s">
        <v>132</v>
      </c>
      <c r="P63" s="121">
        <f>(((INDEX(Output!$C$5:$BW$192,MATCH($C63,Output!$C$5:$C$192,0),20))*3.4121416)+((INDEX(Output!$C$5:$BW$192,MATCH($C63,Output!$C$5:$C$192,0),35))*99.976))/$AP63</f>
        <v>6.6324022406715777</v>
      </c>
      <c r="Q63" s="122" t="s">
        <v>109</v>
      </c>
      <c r="R63" s="121">
        <f>(((INDEX(Output!$C$5:$BW$192,MATCH($C63,Output!$C$5:$C$192,0),37))+(INDEX(Output!$C$5:$BW$192,MATCH($C63,Output!$C$5:$C$192,0),38)))*99.976)/$AP63</f>
        <v>0</v>
      </c>
      <c r="S63" s="122" t="s">
        <v>39</v>
      </c>
      <c r="T63" s="121">
        <f>(((INDEX(Output!$C$5:$BW$192,MATCH($C63,Output!$C$5:$C$192,0),22))+(INDEX(Output!$C$5:$BW$192,MATCH($C63,Output!$C$5:$C$192,0),23))+(INDEX(Output!$C$5:$BW$192,MATCH($C63,Output!$C$5:$C$192,0),24))+(INDEX(Output!$C$5:$BW$192,MATCH($C63,Output!$C$5:$C$192,0),25)))*3.4121416)/$AP63</f>
        <v>10.804457312129331</v>
      </c>
      <c r="U63" s="122" t="s">
        <v>133</v>
      </c>
      <c r="V63" s="121">
        <f>(((INDEX(Output!$C$5:$BW$192,MATCH($C63,Output!$C$5:$C$192,0),16))*3.4121416)+((INDEX(Output!$C$5:$BW$192,MATCH($C63,Output!$C$5:$C$192,0),31))*99.976))/$AP63</f>
        <v>10.211489860305907</v>
      </c>
      <c r="W63" s="122" t="s">
        <v>134</v>
      </c>
      <c r="X63" s="121">
        <f>(((INDEX(Output!$C$5:$BW$192,MATCH($C63,Output!$C$5:C$192,0),18))*3.4121416)+((INDEX(Output!$C$5:$BW$192,MATCH($C63,Output!$C$5:C$192,0),33))*99.976))/$AP63</f>
        <v>0</v>
      </c>
      <c r="Y63" s="122" t="s">
        <v>39</v>
      </c>
      <c r="Z63" s="121">
        <f>(((INDEX(Output!$C$5:$BW$192,MATCH($C63,Output!$C$5:C$192,0),17))*3.4121416)+((INDEX(Output!$C$5:$BW$192,MATCH($C63,Output!$C$5:C$192,0),32))*99.976))/$AP63</f>
        <v>0</v>
      </c>
      <c r="AA63" s="122" t="s">
        <v>135</v>
      </c>
      <c r="AB63" s="121">
        <f>(((INDEX(Output!$C$5:$BW$192,MATCH($C63,Output!$C$5:C$192,0),19))*3.4121416)+((INDEX(Output!$C$5:$BW$192,MATCH($C63,Output!$C$5:C$192,0),34))*99.976))/$AP63</f>
        <v>4.4166638934010782</v>
      </c>
      <c r="AC63" s="122" t="s">
        <v>136</v>
      </c>
      <c r="AD63" s="123">
        <f>INDEX(Output!$C$5:$CZ$192,MATCH($C63,Output!$C$5:$C$192,0),76)+INDEX(Output!$C$5:$CZ$192,MATCH($C63,Output!$C$5:$C$192,0),79)</f>
        <v>0</v>
      </c>
      <c r="AE63" s="122">
        <v>0</v>
      </c>
      <c r="AF63" s="123">
        <f>INDEX(Output!$C$5:$CA$192,MATCH($C63,Output!$C$5:$C$192,0),74)+INDEX(Output!$C$5:$CA$192,MATCH($C63,Output!$C$5:$C$192,0),77)</f>
        <v>0.75</v>
      </c>
      <c r="AG63" s="122">
        <v>0</v>
      </c>
      <c r="AH63" s="124"/>
      <c r="AI63" s="121"/>
      <c r="AJ63" s="124"/>
      <c r="AK63" s="134"/>
      <c r="AL63" s="121"/>
      <c r="AM63" s="121"/>
      <c r="AN63" s="125"/>
      <c r="AO63" s="126"/>
      <c r="AP63" s="127">
        <f>IF(ISNUMBER(SEARCH("RetlMed",C63)),Lookup!D$2,IF(ISNUMBER(SEARCH("OffSml",C63)),Lookup!A$2,IF(ISNUMBER(SEARCH("OffMed",C63)),Lookup!B$2,IF(ISNUMBER(SEARCH("OffLrg",C63)),Lookup!C$2,IF(ISNUMBER(SEARCH("RetlStrp",C63)),Lookup!E$2)))))</f>
        <v>24563.1</v>
      </c>
    </row>
    <row r="64" spans="1:43" s="144" customFormat="1" ht="25.5" customHeight="1" x14ac:dyDescent="0.3">
      <c r="A64" s="83"/>
      <c r="B64" s="120" t="str">
        <f t="shared" ref="B64:B95" si="18">B63</f>
        <v>CBECC 20252.0</v>
      </c>
      <c r="C64" s="128" t="s">
        <v>335</v>
      </c>
      <c r="D64" s="129">
        <f>INDEX(Output!$C$5:$BW$192,MATCH($C64,Output!$C$5:$C$192,0),63)</f>
        <v>36.482399999999998</v>
      </c>
      <c r="E64" s="122" t="s">
        <v>336</v>
      </c>
      <c r="F64" s="129">
        <f>(INDEX(Output!$C$5:$BW$192,MATCH($C64,Output!$C$5:$C$192,0),21))/$AP64</f>
        <v>6.7980018808700864</v>
      </c>
      <c r="G64" s="122" t="s">
        <v>337</v>
      </c>
      <c r="H64" s="129">
        <f>(INDEX(Output!$C$5:$BW$192,MATCH($C64,Output!$C$5:$C$192,0),36))/$AP64</f>
        <v>6.2505546938293619E-2</v>
      </c>
      <c r="I64" s="122" t="s">
        <v>48</v>
      </c>
      <c r="J64" s="129">
        <f t="shared" si="3"/>
        <v>29.444781613796305</v>
      </c>
      <c r="K64" s="122" t="s">
        <v>338</v>
      </c>
      <c r="L64" s="129">
        <f>(((INDEX(Output!$C$5:$BW$192,MATCH($C64,Output!$C$5:$C$192,0),14))*3.4121416)+((INDEX(Output!$C$5:$BW$192,MATCH($C64,Output!$C$5:$C$192,0),29))*99.976))/$AP64</f>
        <v>1.8313690545574459</v>
      </c>
      <c r="M64" s="122" t="s">
        <v>339</v>
      </c>
      <c r="N64" s="129">
        <f>(((INDEX(Output!$C$5:$BW$192,MATCH($C64,Output!$C$5:$C$192,0),15))*3.4121416)+((INDEX(Output!$C$5:$BW$192,MATCH($C64,Output!$C$5:$C$192,0),30))*99.976))/$AP64</f>
        <v>14.045108343458278</v>
      </c>
      <c r="O64" s="122" t="s">
        <v>340</v>
      </c>
      <c r="P64" s="129">
        <f>(((INDEX(Output!$C$5:$BW$192,MATCH($C64,Output!$C$5:$C$192,0),20))*3.4121416)+((INDEX(Output!$C$5:$BW$192,MATCH($C64,Output!$C$5:$C$192,0),35))*99.976))/$AP64</f>
        <v>6.6324022406715777</v>
      </c>
      <c r="Q64" s="122" t="s">
        <v>109</v>
      </c>
      <c r="R64" s="129">
        <f>(((INDEX(Output!$C$5:$BW$192,MATCH($C64,Output!$C$5:$C$192,0),37))+(INDEX(Output!$C$5:$BW$192,MATCH($C64,Output!$C$5:$C$192,0),38)))*99.976)/$AP64</f>
        <v>0</v>
      </c>
      <c r="S64" s="122" t="s">
        <v>39</v>
      </c>
      <c r="T64" s="129">
        <f>(((INDEX(Output!$C$5:$BW$192,MATCH($C64,Output!$C$5:$C$192,0),22))+(INDEX(Output!$C$5:$BW$192,MATCH($C64,Output!$C$5:$C$192,0),23))+(INDEX(Output!$C$5:$BW$192,MATCH($C64,Output!$C$5:$C$192,0),24))+(INDEX(Output!$C$5:$BW$192,MATCH($C64,Output!$C$5:$C$192,0),25)))*3.4121416)/$AP64</f>
        <v>10.804457312129331</v>
      </c>
      <c r="U64" s="122" t="s">
        <v>133</v>
      </c>
      <c r="V64" s="129">
        <f>(((INDEX(Output!$C$5:$BW$192,MATCH($C64,Output!$C$5:$C$192,0),16))*3.4121416)+((INDEX(Output!$C$5:$BW$192,MATCH($C64,Output!$C$5:$C$192,0),31))*99.976))/$AP64</f>
        <v>2.5182205391339045</v>
      </c>
      <c r="W64" s="122" t="s">
        <v>341</v>
      </c>
      <c r="X64" s="129">
        <f>(((INDEX(Output!$C$5:$BW$192,MATCH($C64,Output!$C$5:C$192,0),18))*3.4121416)+((INDEX(Output!$C$5:$BW$192,MATCH($C64,Output!$C$5:C$192,0),33))*99.976))/$AP64</f>
        <v>0</v>
      </c>
      <c r="Y64" s="122" t="s">
        <v>39</v>
      </c>
      <c r="Z64" s="129">
        <f>(((INDEX(Output!$C$5:$BW$192,MATCH($C64,Output!$C$5:C$192,0),17))*3.4121416)+((INDEX(Output!$C$5:$BW$192,MATCH($C64,Output!$C$5:C$192,0),32))*99.976))/$AP64</f>
        <v>0</v>
      </c>
      <c r="AA64" s="122" t="s">
        <v>82</v>
      </c>
      <c r="AB64" s="129">
        <f>(((INDEX(Output!$C$5:$BW$192,MATCH($C64,Output!$C$5:C$192,0),19))*3.4121416)+((INDEX(Output!$C$5:$BW$192,MATCH($C64,Output!$C$5:C$192,0),34))*99.976))/$AP64</f>
        <v>4.4176814359751013</v>
      </c>
      <c r="AC64" s="122" t="s">
        <v>136</v>
      </c>
      <c r="AD64" s="130">
        <f>INDEX(Output!$C$5:$CZ$192,MATCH($C64,Output!$C$5:$C$192,0),76)+INDEX(Output!$C$5:$CZ$192,MATCH($C64,Output!$C$5:$C$192,0),79)</f>
        <v>0</v>
      </c>
      <c r="AE64" s="122">
        <v>0</v>
      </c>
      <c r="AF64" s="130">
        <f>INDEX(Output!$C$5:$CA$192,MATCH($C64,Output!$C$5:$C$192,0),74)+INDEX(Output!$C$5:$CA$192,MATCH($C64,Output!$C$5:$C$192,0),77)</f>
        <v>0.75</v>
      </c>
      <c r="AG64" s="122">
        <v>0</v>
      </c>
      <c r="AH64" s="131">
        <f>IF($D63=0,"",(D64-$D63)/$D63)</f>
        <v>-0.21833534378769603</v>
      </c>
      <c r="AI64" s="132">
        <f>IF($E63=0,"",(E64-$E63)/$E63)</f>
        <v>-9.2066861236402203E-2</v>
      </c>
      <c r="AJ64" s="131">
        <f>IF($J63=0,"",(J64-J63)/J63)</f>
        <v>-0.17734105870572481</v>
      </c>
      <c r="AK64" s="132">
        <f>IF($K63=0,"",(K64-K63)/K63)</f>
        <v>-7.716701902748406E-2</v>
      </c>
      <c r="AL64" s="129" t="str">
        <f>IF(AND(AH64&gt;=0,AI64&gt;=0), "Yes", "No")</f>
        <v>No</v>
      </c>
      <c r="AM64" s="129" t="str">
        <f>IF(AND(AH64&lt;0,AI64&lt;0), "No", "Yes")</f>
        <v>No</v>
      </c>
      <c r="AN64" s="133" t="str">
        <f>IF((AL64=AM64),(IF(AND(AI64&gt;(-0.5%*D$63),AI64&lt;(0.5%*D$63),AE64&lt;=AD64,AG64&lt;=AF64,(COUNTBLANK(D64:AK64)=0)),"Pass","Fail")),IF(COUNTA(D64:AK64)=0,"","Fail"))</f>
        <v>Pass</v>
      </c>
      <c r="AO64" s="135"/>
      <c r="AP64" s="127">
        <f>IF(ISNUMBER(SEARCH("RetlMed",C64)),Lookup!D$2,IF(ISNUMBER(SEARCH("OffSml",C64)),Lookup!A$2,IF(ISNUMBER(SEARCH("OffMed",C64)),Lookup!B$2,IF(ISNUMBER(SEARCH("OffLrg",C64)),Lookup!C$2,IF(ISNUMBER(SEARCH("RetlStrp",C64)),Lookup!E$2)))))</f>
        <v>24563.1</v>
      </c>
      <c r="AQ64" s="136"/>
    </row>
    <row r="65" spans="1:43" s="107" customFormat="1" ht="26.25" customHeight="1" x14ac:dyDescent="0.25">
      <c r="A65" s="108"/>
      <c r="B65" s="120" t="str">
        <f t="shared" si="18"/>
        <v>CBECC 20252.0</v>
      </c>
      <c r="C65" s="62" t="s">
        <v>221</v>
      </c>
      <c r="D65" s="121">
        <f>INDEX(Output!$C$5:$BW$192,MATCH($C65,Output!$C$5:$C$192,0),63)</f>
        <v>33.959400000000002</v>
      </c>
      <c r="E65" s="122" t="s">
        <v>222</v>
      </c>
      <c r="F65" s="121">
        <f>(INDEX(Output!$C$5:$BW$192,MATCH($C65,Output!$C$5:$C$192,0),21))/$AP65</f>
        <v>6.1317993250037661</v>
      </c>
      <c r="G65" s="122" t="s">
        <v>223</v>
      </c>
      <c r="H65" s="121">
        <f>(INDEX(Output!$C$5:$BW$192,MATCH($C65,Output!$C$5:$C$192,0),36))/$AP65</f>
        <v>6.7399473193530138E-2</v>
      </c>
      <c r="I65" s="122" t="s">
        <v>48</v>
      </c>
      <c r="J65" s="121">
        <f t="shared" si="3"/>
        <v>27.660900653334476</v>
      </c>
      <c r="K65" s="122" t="s">
        <v>224</v>
      </c>
      <c r="L65" s="121">
        <f>(((INDEX(Output!$C$5:$BW$192,MATCH($C65,Output!$C$5:$C$192,0),14))*3.4121416)+((INDEX(Output!$C$5:$BW$192,MATCH($C65,Output!$C$5:$C$192,0),29))*99.976))/$AP65</f>
        <v>1.7014288678546274</v>
      </c>
      <c r="M65" s="122" t="s">
        <v>225</v>
      </c>
      <c r="N65" s="121">
        <f>(((INDEX(Output!$C$5:$BW$192,MATCH($C65,Output!$C$5:$C$192,0),15))*3.4121416)+((INDEX(Output!$C$5:$BW$192,MATCH($C65,Output!$C$5:$C$192,0),30))*99.976))/$AP65</f>
        <v>4.5286573537118686</v>
      </c>
      <c r="O65" s="122" t="s">
        <v>226</v>
      </c>
      <c r="P65" s="121">
        <f>(((INDEX(Output!$C$5:$BW$192,MATCH($C65,Output!$C$5:$C$192,0),20))*3.4121416)+((INDEX(Output!$C$5:$BW$192,MATCH($C65,Output!$C$5:$C$192,0),35))*99.976))/$AP65</f>
        <v>6.590228158826859</v>
      </c>
      <c r="Q65" s="122" t="s">
        <v>227</v>
      </c>
      <c r="R65" s="121">
        <f>(((INDEX(Output!$C$5:$BW$192,MATCH($C65,Output!$C$5:$C$192,0),37))+(INDEX(Output!$C$5:$BW$192,MATCH($C65,Output!$C$5:$C$192,0),38)))*99.976)/$AP65</f>
        <v>0</v>
      </c>
      <c r="S65" s="122" t="s">
        <v>39</v>
      </c>
      <c r="T65" s="121">
        <f>(((INDEX(Output!$C$5:$BW$192,MATCH($C65,Output!$C$5:$C$192,0),22))+(INDEX(Output!$C$5:$BW$192,MATCH($C65,Output!$C$5:$C$192,0),23))+(INDEX(Output!$C$5:$BW$192,MATCH($C65,Output!$C$5:$C$192,0),24))+(INDEX(Output!$C$5:$BW$192,MATCH($C65,Output!$C$5:$C$192,0),25)))*3.4121416)/$AP65</f>
        <v>10.804263666970927</v>
      </c>
      <c r="U65" s="122" t="s">
        <v>133</v>
      </c>
      <c r="V65" s="121">
        <f>(((INDEX(Output!$C$5:$BW$192,MATCH($C65,Output!$C$5:$C$192,0),16))*3.4121416)+((INDEX(Output!$C$5:$BW$192,MATCH($C65,Output!$C$5:$C$192,0),31))*99.976))/$AP65</f>
        <v>9.8037098298211554</v>
      </c>
      <c r="W65" s="122" t="s">
        <v>228</v>
      </c>
      <c r="X65" s="121">
        <f>(((INDEX(Output!$C$5:$BW$192,MATCH($C65,Output!$C$5:C$192,0),18))*3.4121416)+((INDEX(Output!$C$5:$BW$192,MATCH($C65,Output!$C$5:C$192,0),33))*99.976))/$AP65</f>
        <v>0</v>
      </c>
      <c r="Y65" s="122" t="s">
        <v>39</v>
      </c>
      <c r="Z65" s="121">
        <f>(((INDEX(Output!$C$5:$BW$192,MATCH($C65,Output!$C$5:C$192,0),17))*3.4121416)+((INDEX(Output!$C$5:$BW$192,MATCH($C65,Output!$C$5:C$192,0),32))*99.976))/$AP65</f>
        <v>0</v>
      </c>
      <c r="AA65" s="122" t="s">
        <v>229</v>
      </c>
      <c r="AB65" s="121">
        <f>(((INDEX(Output!$C$5:$BW$192,MATCH($C65,Output!$C$5:C$192,0),19))*3.4121416)+((INDEX(Output!$C$5:$BW$192,MATCH($C65,Output!$C$5:C$192,0),34))*99.976))/$AP65</f>
        <v>5.0368764431199642</v>
      </c>
      <c r="AC65" s="122" t="s">
        <v>230</v>
      </c>
      <c r="AD65" s="123">
        <f>INDEX(Output!$C$5:$CZ$192,MATCH($C65,Output!$C$5:$C$192,0),76)+INDEX(Output!$C$5:$CZ$192,MATCH($C65,Output!$C$5:$C$192,0),79)</f>
        <v>0</v>
      </c>
      <c r="AE65" s="122">
        <v>0</v>
      </c>
      <c r="AF65" s="123">
        <f>INDEX(Output!$C$5:$CA$192,MATCH($C65,Output!$C$5:$C$192,0),74)+INDEX(Output!$C$5:$CA$192,MATCH($C65,Output!$C$5:$C$192,0),77)</f>
        <v>3.5</v>
      </c>
      <c r="AG65" s="122">
        <v>0</v>
      </c>
      <c r="AH65" s="124"/>
      <c r="AI65" s="121"/>
      <c r="AJ65" s="124"/>
      <c r="AK65" s="134"/>
      <c r="AL65" s="121"/>
      <c r="AM65" s="121"/>
      <c r="AN65" s="125"/>
      <c r="AO65" s="126"/>
      <c r="AP65" s="127">
        <f>IF(ISNUMBER(SEARCH("RetlMed",C65)),Lookup!D$2,IF(ISNUMBER(SEARCH("OffSml",C65)),Lookup!A$2,IF(ISNUMBER(SEARCH("OffMed",C65)),Lookup!B$2,IF(ISNUMBER(SEARCH("OffLrg",C65)),Lookup!C$2,IF(ISNUMBER(SEARCH("RetlStrp",C65)),Lookup!E$2)))))</f>
        <v>24563.1</v>
      </c>
    </row>
    <row r="66" spans="1:43" s="144" customFormat="1" ht="25.5" customHeight="1" x14ac:dyDescent="0.3">
      <c r="A66" s="83"/>
      <c r="B66" s="120" t="str">
        <f t="shared" si="18"/>
        <v>CBECC 20252.0</v>
      </c>
      <c r="C66" s="128" t="s">
        <v>342</v>
      </c>
      <c r="D66" s="129">
        <f>INDEX(Output!$C$5:$BW$192,MATCH($C66,Output!$C$5:$C$192,0),63)</f>
        <v>24.3292</v>
      </c>
      <c r="E66" s="122" t="s">
        <v>343</v>
      </c>
      <c r="F66" s="129">
        <f>(INDEX(Output!$C$5:$BW$192,MATCH($C66,Output!$C$5:$C$192,0),21))/$AP66</f>
        <v>4.0639495829109515</v>
      </c>
      <c r="G66" s="122" t="s">
        <v>344</v>
      </c>
      <c r="H66" s="129">
        <f>(INDEX(Output!$C$5:$BW$192,MATCH($C66,Output!$C$5:$C$192,0),36))/$AP66</f>
        <v>8.1481979066160226E-2</v>
      </c>
      <c r="I66" s="122" t="s">
        <v>48</v>
      </c>
      <c r="J66" s="129">
        <f t="shared" si="3"/>
        <v>22.013001560760657</v>
      </c>
      <c r="K66" s="122" t="s">
        <v>345</v>
      </c>
      <c r="L66" s="129">
        <f>(((INDEX(Output!$C$5:$BW$192,MATCH($C66,Output!$C$5:$C$192,0),14))*3.4121416)+((INDEX(Output!$C$5:$BW$192,MATCH($C66,Output!$C$5:$C$192,0),29))*99.976))/$AP66</f>
        <v>3.1093536854875814</v>
      </c>
      <c r="M66" s="122" t="s">
        <v>323</v>
      </c>
      <c r="N66" s="129">
        <f>(((INDEX(Output!$C$5:$BW$192,MATCH($C66,Output!$C$5:$C$192,0),15))*3.4121416)+((INDEX(Output!$C$5:$BW$192,MATCH($C66,Output!$C$5:$C$192,0),30))*99.976))/$AP66</f>
        <v>5.3532745626928202</v>
      </c>
      <c r="O66" s="122" t="s">
        <v>346</v>
      </c>
      <c r="P66" s="129">
        <f>(((INDEX(Output!$C$5:$BW$192,MATCH($C66,Output!$C$5:$C$192,0),20))*3.4121416)+((INDEX(Output!$C$5:$BW$192,MATCH($C66,Output!$C$5:$C$192,0),35))*99.976))/$AP66</f>
        <v>6.590228158826859</v>
      </c>
      <c r="Q66" s="122" t="s">
        <v>227</v>
      </c>
      <c r="R66" s="129">
        <f>(((INDEX(Output!$C$5:$BW$192,MATCH($C66,Output!$C$5:$C$192,0),37))+(INDEX(Output!$C$5:$BW$192,MATCH($C66,Output!$C$5:$C$192,0),38)))*99.976)/$AP66</f>
        <v>0</v>
      </c>
      <c r="S66" s="122" t="s">
        <v>39</v>
      </c>
      <c r="T66" s="129">
        <f>(((INDEX(Output!$C$5:$BW$192,MATCH($C66,Output!$C$5:$C$192,0),22))+(INDEX(Output!$C$5:$BW$192,MATCH($C66,Output!$C$5:$C$192,0),23))+(INDEX(Output!$C$5:$BW$192,MATCH($C66,Output!$C$5:$C$192,0),24))+(INDEX(Output!$C$5:$BW$192,MATCH($C66,Output!$C$5:$C$192,0),25)))*3.4121416)/$AP66</f>
        <v>10.804263666970927</v>
      </c>
      <c r="U66" s="122" t="s">
        <v>133</v>
      </c>
      <c r="V66" s="129">
        <f>(((INDEX(Output!$C$5:$BW$192,MATCH($C66,Output!$C$5:$C$192,0),16))*3.4121416)+((INDEX(Output!$C$5:$BW$192,MATCH($C66,Output!$C$5:$C$192,0),31))*99.976))/$AP66</f>
        <v>1.9232687106334301</v>
      </c>
      <c r="W66" s="122" t="s">
        <v>347</v>
      </c>
      <c r="X66" s="129">
        <f>(((INDEX(Output!$C$5:$BW$192,MATCH($C66,Output!$C$5:C$192,0),18))*3.4121416)+((INDEX(Output!$C$5:$BW$192,MATCH($C66,Output!$C$5:C$192,0),33))*99.976))/$AP66</f>
        <v>0</v>
      </c>
      <c r="Y66" s="122" t="s">
        <v>39</v>
      </c>
      <c r="Z66" s="129">
        <f>(((INDEX(Output!$C$5:$BW$192,MATCH($C66,Output!$C$5:C$192,0),17))*3.4121416)+((INDEX(Output!$C$5:$BW$192,MATCH($C66,Output!$C$5:C$192,0),32))*99.976))/$AP66</f>
        <v>0</v>
      </c>
      <c r="AA66" s="122" t="s">
        <v>76</v>
      </c>
      <c r="AB66" s="129">
        <f>(((INDEX(Output!$C$5:$BW$192,MATCH($C66,Output!$C$5:C$192,0),19))*3.4121416)+((INDEX(Output!$C$5:$BW$192,MATCH($C66,Output!$C$5:C$192,0),34))*99.976))/$AP66</f>
        <v>5.0368764431199642</v>
      </c>
      <c r="AC66" s="122" t="s">
        <v>230</v>
      </c>
      <c r="AD66" s="130">
        <f>INDEX(Output!$C$5:$CZ$192,MATCH($C66,Output!$C$5:$C$192,0),76)+INDEX(Output!$C$5:$CZ$192,MATCH($C66,Output!$C$5:$C$192,0),79)</f>
        <v>0</v>
      </c>
      <c r="AE66" s="122">
        <v>0</v>
      </c>
      <c r="AF66" s="130">
        <f>INDEX(Output!$C$5:$CA$192,MATCH($C66,Output!$C$5:$C$192,0),74)+INDEX(Output!$C$5:$CA$192,MATCH($C66,Output!$C$5:$C$192,0),77)</f>
        <v>3.5</v>
      </c>
      <c r="AG66" s="122">
        <v>0</v>
      </c>
      <c r="AH66" s="131">
        <f>IF($D65=0,"",(D66-$D65)/$D65)</f>
        <v>-0.28357980411903633</v>
      </c>
      <c r="AI66" s="132">
        <f>IF($E65=0,"",(E66-$E65)/$E65)</f>
        <v>-0.15522107243650043</v>
      </c>
      <c r="AJ66" s="131">
        <f>IF($J65=0,"",(J66-J65)/J65)</f>
        <v>-0.20418348496157787</v>
      </c>
      <c r="AK66" s="132">
        <f>IF($K65=0,"",(K66-K65)/K65)</f>
        <v>-0.12454361054766735</v>
      </c>
      <c r="AL66" s="129" t="str">
        <f>IF(AND(AH66&gt;=0,AI66&gt;=0), "Yes", "No")</f>
        <v>No</v>
      </c>
      <c r="AM66" s="129" t="str">
        <f>IF(AND(AH66&lt;0,AI66&lt;0), "No", "Yes")</f>
        <v>No</v>
      </c>
      <c r="AN66" s="133" t="str">
        <f>IF((AL66=AM66),(IF(AND(AI66&gt;(-0.5%*D$65),AI66&lt;(0.5%*D$65),AE66&lt;=AD66,AG66&lt;=AF66,(COUNTBLANK(D66:AK66)=0)),"Pass","Fail")),IF(COUNTA(D66:AK66)=0,"","Fail"))</f>
        <v>Pass</v>
      </c>
      <c r="AO66" s="135"/>
      <c r="AP66" s="127">
        <f>IF(ISNUMBER(SEARCH("RetlMed",C66)),Lookup!D$2,IF(ISNUMBER(SEARCH("OffSml",C66)),Lookup!A$2,IF(ISNUMBER(SEARCH("OffMed",C66)),Lookup!B$2,IF(ISNUMBER(SEARCH("OffLrg",C66)),Lookup!C$2,IF(ISNUMBER(SEARCH("RetlStrp",C66)),Lookup!E$2)))))</f>
        <v>24563.1</v>
      </c>
      <c r="AQ66" s="136"/>
    </row>
    <row r="67" spans="1:43" s="107" customFormat="1" ht="26.25" customHeight="1" x14ac:dyDescent="0.25">
      <c r="A67" s="108"/>
      <c r="B67" s="120" t="str">
        <f t="shared" si="18"/>
        <v>CBECC 20252.0</v>
      </c>
      <c r="C67" s="62" t="s">
        <v>348</v>
      </c>
      <c r="D67" s="121">
        <f>INDEX(Output!$C$5:$BW$192,MATCH($C67,Output!$C$5:$C$192,0),63)</f>
        <v>18.390999999999998</v>
      </c>
      <c r="E67" s="122" t="s">
        <v>349</v>
      </c>
      <c r="F67" s="121">
        <f>(INDEX(Output!$C$5:$BW$192,MATCH($C67,Output!$C$5:$C$192,0),21))/$AP67</f>
        <v>2.3226344744870024</v>
      </c>
      <c r="G67" s="122" t="s">
        <v>350</v>
      </c>
      <c r="H67" s="121">
        <f>(INDEX(Output!$C$5:$BW$192,MATCH($C67,Output!$C$5:$C$192,0),36))/$AP67</f>
        <v>0.12111939894381947</v>
      </c>
      <c r="I67" s="122" t="s">
        <v>351</v>
      </c>
      <c r="J67" s="121">
        <f t="shared" si="3"/>
        <v>20.034178244412693</v>
      </c>
      <c r="K67" s="122" t="s">
        <v>352</v>
      </c>
      <c r="L67" s="121">
        <f>(((INDEX(Output!$C$5:$BW$192,MATCH($C67,Output!$C$5:$C$192,0),14))*3.4121416)+((INDEX(Output!$C$5:$BW$192,MATCH($C67,Output!$C$5:$C$192,0),29))*99.976))/$AP67</f>
        <v>10.81189325631536</v>
      </c>
      <c r="M67" s="122" t="s">
        <v>353</v>
      </c>
      <c r="N67" s="121">
        <f>(((INDEX(Output!$C$5:$BW$192,MATCH($C67,Output!$C$5:$C$192,0),15))*3.4121416)+((INDEX(Output!$C$5:$BW$192,MATCH($C67,Output!$C$5:$C$192,0),30))*99.976))/$AP67</f>
        <v>1.1054597211956139</v>
      </c>
      <c r="O67" s="122" t="s">
        <v>201</v>
      </c>
      <c r="P67" s="121">
        <f>(((INDEX(Output!$C$5:$BW$192,MATCH($C67,Output!$C$5:$C$192,0),20))*3.4121416)+((INDEX(Output!$C$5:$BW$192,MATCH($C67,Output!$C$5:$C$192,0),35))*99.976))/$AP67</f>
        <v>3.9509310558973425</v>
      </c>
      <c r="Q67" s="122" t="s">
        <v>354</v>
      </c>
      <c r="R67" s="121">
        <f>(((INDEX(Output!$C$5:$BW$192,MATCH($C67,Output!$C$5:$C$192,0),37))+(INDEX(Output!$C$5:$BW$192,MATCH($C67,Output!$C$5:$C$192,0),38)))*99.976)/$AP67</f>
        <v>0</v>
      </c>
      <c r="S67" s="122" t="s">
        <v>39</v>
      </c>
      <c r="T67" s="121">
        <f>(((INDEX(Output!$C$5:$BW$192,MATCH($C67,Output!$C$5:$C$192,0),22))+(INDEX(Output!$C$5:$BW$192,MATCH($C67,Output!$C$5:$C$192,0),23))+(INDEX(Output!$C$5:$BW$192,MATCH($C67,Output!$C$5:$C$192,0),24))+(INDEX(Output!$C$5:$BW$192,MATCH($C67,Output!$C$5:$C$192,0),25)))*3.4121416)/$AP67</f>
        <v>14.615046377132268</v>
      </c>
      <c r="U67" s="122" t="s">
        <v>85</v>
      </c>
      <c r="V67" s="121">
        <f>(((INDEX(Output!$C$5:$BW$192,MATCH($C67,Output!$C$5:$C$192,0),16))*3.4121416)+((INDEX(Output!$C$5:$BW$192,MATCH($C67,Output!$C$5:$C$192,0),31))*99.976))/$AP67</f>
        <v>1.7384581172532887</v>
      </c>
      <c r="W67" s="122" t="s">
        <v>355</v>
      </c>
      <c r="X67" s="121">
        <f>(((INDEX(Output!$C$5:$BW$192,MATCH($C67,Output!$C$5:C$192,0),18))*3.4121416)+((INDEX(Output!$C$5:$BW$192,MATCH($C67,Output!$C$5:C$192,0),33))*99.976))/$AP67</f>
        <v>1.1090662961966671</v>
      </c>
      <c r="Y67" s="122" t="s">
        <v>356</v>
      </c>
      <c r="Z67" s="121">
        <f>(((INDEX(Output!$C$5:$BW$192,MATCH($C67,Output!$C$5:C$192,0),17))*3.4121416)+((INDEX(Output!$C$5:$BW$192,MATCH($C67,Output!$C$5:C$192,0),32))*99.976))/$AP67</f>
        <v>1.8765413502632427E-2</v>
      </c>
      <c r="AA67" s="122" t="s">
        <v>357</v>
      </c>
      <c r="AB67" s="121">
        <f>(((INDEX(Output!$C$5:$BW$192,MATCH($C67,Output!$C$5:C$192,0),19))*3.4121416)+((INDEX(Output!$C$5:$BW$192,MATCH($C67,Output!$C$5:C$192,0),34))*99.976))/$AP67</f>
        <v>1.2996043840517939</v>
      </c>
      <c r="AC67" s="122" t="s">
        <v>358</v>
      </c>
      <c r="AD67" s="123">
        <f>INDEX(Output!$C$5:$CZ$192,MATCH($C67,Output!$C$5:$C$192,0),76)+INDEX(Output!$C$5:$CZ$192,MATCH($C67,Output!$C$5:$C$192,0),79)</f>
        <v>0</v>
      </c>
      <c r="AE67" s="122">
        <v>0</v>
      </c>
      <c r="AF67" s="123">
        <f>INDEX(Output!$C$5:$CA$192,MATCH($C67,Output!$C$5:$C$192,0),74)+INDEX(Output!$C$5:$CA$192,MATCH($C67,Output!$C$5:$C$192,0),77)</f>
        <v>60.5</v>
      </c>
      <c r="AG67" s="122">
        <v>0</v>
      </c>
      <c r="AH67" s="124"/>
      <c r="AI67" s="121"/>
      <c r="AJ67" s="124"/>
      <c r="AK67" s="134"/>
      <c r="AL67" s="121"/>
      <c r="AM67" s="121"/>
      <c r="AN67" s="125"/>
      <c r="AO67" s="126"/>
      <c r="AP67" s="127">
        <f>IF(ISNUMBER(SEARCH("RetlMed",C67)),Lookup!D$2,IF(ISNUMBER(SEARCH("OffSml",C67)),Lookup!A$2,IF(ISNUMBER(SEARCH("OffMed",C67)),Lookup!B$2,IF(ISNUMBER(SEARCH("OffLrg",C67)),Lookup!C$2,IF(ISNUMBER(SEARCH("RetlStrp",C67)),Lookup!E$2)))))</f>
        <v>498589</v>
      </c>
    </row>
    <row r="68" spans="1:43" s="144" customFormat="1" ht="25.5" customHeight="1" x14ac:dyDescent="0.3">
      <c r="A68" s="83"/>
      <c r="B68" s="120" t="str">
        <f t="shared" si="18"/>
        <v>CBECC 20252.0</v>
      </c>
      <c r="C68" s="128" t="s">
        <v>359</v>
      </c>
      <c r="D68" s="129">
        <f>INDEX(Output!$C$5:$BW$192,MATCH($C68,Output!$C$5:$C$192,0),63)</f>
        <v>18.068300000000001</v>
      </c>
      <c r="E68" s="122" t="s">
        <v>360</v>
      </c>
      <c r="F68" s="129">
        <f>(INDEX(Output!$C$5:$BW$192,MATCH($C68,Output!$C$5:$C$192,0),21))/$AP68</f>
        <v>2.2486456781036086</v>
      </c>
      <c r="G68" s="122" t="s">
        <v>361</v>
      </c>
      <c r="H68" s="129">
        <f>(INDEX(Output!$C$5:$BW$192,MATCH($C68,Output!$C$5:$C$192,0),36))/$AP68</f>
        <v>0.12111959950981671</v>
      </c>
      <c r="I68" s="122" t="s">
        <v>351</v>
      </c>
      <c r="J68" s="129">
        <f t="shared" si="3"/>
        <v>19.781747839310757</v>
      </c>
      <c r="K68" s="122" t="s">
        <v>362</v>
      </c>
      <c r="L68" s="129">
        <f>(((INDEX(Output!$C$5:$BW$192,MATCH($C68,Output!$C$5:$C$192,0),14))*3.4121416)+((INDEX(Output!$C$5:$BW$192,MATCH($C68,Output!$C$5:$C$192,0),29))*99.976))/$AP68</f>
        <v>10.811913314945095</v>
      </c>
      <c r="M68" s="122" t="s">
        <v>353</v>
      </c>
      <c r="N68" s="129">
        <f>(((INDEX(Output!$C$5:$BW$192,MATCH($C68,Output!$C$5:$C$192,0),15))*3.4121416)+((INDEX(Output!$C$5:$BW$192,MATCH($C68,Output!$C$5:$C$192,0),30))*99.976))/$AP68</f>
        <v>0.876815184601345</v>
      </c>
      <c r="O68" s="122" t="s">
        <v>363</v>
      </c>
      <c r="P68" s="129">
        <f>(((INDEX(Output!$C$5:$BW$192,MATCH($C68,Output!$C$5:$C$192,0),20))*3.4121416)+((INDEX(Output!$C$5:$BW$192,MATCH($C68,Output!$C$5:$C$192,0),35))*99.976))/$AP68</f>
        <v>3.9509310558973425</v>
      </c>
      <c r="Q68" s="122" t="s">
        <v>354</v>
      </c>
      <c r="R68" s="129">
        <f>(((INDEX(Output!$C$5:$BW$192,MATCH($C68,Output!$C$5:$C$192,0),37))+(INDEX(Output!$C$5:$BW$192,MATCH($C68,Output!$C$5:$C$192,0),38)))*99.976)/$AP68</f>
        <v>0</v>
      </c>
      <c r="S68" s="122" t="s">
        <v>39</v>
      </c>
      <c r="T68" s="129">
        <f>(((INDEX(Output!$C$5:$BW$192,MATCH($C68,Output!$C$5:$C$192,0),22))+(INDEX(Output!$C$5:$BW$192,MATCH($C68,Output!$C$5:$C$192,0),23))+(INDEX(Output!$C$5:$BW$192,MATCH($C68,Output!$C$5:$C$192,0),24))+(INDEX(Output!$C$5:$BW$192,MATCH($C68,Output!$C$5:$C$192,0),25)))*3.4121416)/$AP68</f>
        <v>14.615046377132268</v>
      </c>
      <c r="U68" s="122" t="s">
        <v>85</v>
      </c>
      <c r="V68" s="129">
        <f>(((INDEX(Output!$C$5:$BW$192,MATCH($C68,Output!$C$5:$C$192,0),16))*3.4121416)+((INDEX(Output!$C$5:$BW$192,MATCH($C68,Output!$C$5:$C$192,0),31))*99.976))/$AP68</f>
        <v>1.7384581172532887</v>
      </c>
      <c r="W68" s="122" t="s">
        <v>355</v>
      </c>
      <c r="X68" s="129">
        <f>(((INDEX(Output!$C$5:$BW$192,MATCH($C68,Output!$C$5:C$192,0),18))*3.4121416)+((INDEX(Output!$C$5:$BW$192,MATCH($C68,Output!$C$5:C$192,0),33))*99.976))/$AP68</f>
        <v>1.0855653881252896</v>
      </c>
      <c r="Y68" s="122" t="s">
        <v>356</v>
      </c>
      <c r="Z68" s="129">
        <f>(((INDEX(Output!$C$5:$BW$192,MATCH($C68,Output!$C$5:C$192,0),17))*3.4121416)+((INDEX(Output!$C$5:$BW$192,MATCH($C68,Output!$C$5:C$192,0),32))*99.976))/$AP68</f>
        <v>1.8460394436604095E-2</v>
      </c>
      <c r="AA68" s="122" t="s">
        <v>364</v>
      </c>
      <c r="AB68" s="129">
        <f>(((INDEX(Output!$C$5:$BW$192,MATCH($C68,Output!$C$5:C$192,0),19))*3.4121416)+((INDEX(Output!$C$5:$BW$192,MATCH($C68,Output!$C$5:C$192,0),34))*99.976))/$AP68</f>
        <v>1.2996043840517939</v>
      </c>
      <c r="AC68" s="122" t="s">
        <v>358</v>
      </c>
      <c r="AD68" s="130">
        <f>INDEX(Output!$C$5:$CZ$192,MATCH($C68,Output!$C$5:$C$192,0),76)+INDEX(Output!$C$5:$CZ$192,MATCH($C68,Output!$C$5:$C$192,0),79)</f>
        <v>0</v>
      </c>
      <c r="AE68" s="122">
        <v>0</v>
      </c>
      <c r="AF68" s="130">
        <f>INDEX(Output!$C$5:$CA$192,MATCH($C68,Output!$C$5:$C$192,0),74)+INDEX(Output!$C$5:$CA$192,MATCH($C68,Output!$C$5:$C$192,0),77)</f>
        <v>60.5</v>
      </c>
      <c r="AG68" s="122">
        <v>0</v>
      </c>
      <c r="AH68" s="131">
        <f>IF($D$67=0,"",(D68-$D$67)/$D$67)</f>
        <v>-1.7546626067097906E-2</v>
      </c>
      <c r="AI68" s="132">
        <f>IF($E$67=0,"",(E68-$E$67)/$E$67)</f>
        <v>-1.7911751856705991E-2</v>
      </c>
      <c r="AJ68" s="131">
        <f>IF($J$67=0,"",(J68-$J$67)/$J$67)</f>
        <v>-1.2599987981655118E-2</v>
      </c>
      <c r="AK68" s="132">
        <f>IF($K$67=0,"",(K68-$K$67)/$K$67)</f>
        <v>-1.4492753623188512E-2</v>
      </c>
      <c r="AL68" s="129" t="str">
        <f>IF(AND(AH68&gt;=0,AI68&gt;=0), "Yes", "No")</f>
        <v>No</v>
      </c>
      <c r="AM68" s="129" t="str">
        <f>IF(AND(AH68&lt;0,AI68&lt;0), "No", "Yes")</f>
        <v>No</v>
      </c>
      <c r="AN68" s="133" t="str">
        <f>IF((AL68=AM68),(IF(AND(AI68&gt;(-0.5%*D$67),AI68&lt;(0.5%*D$67),AE68&lt;=AD68,AG68&lt;=AF68,(COUNTBLANK(D68:AK68)=0)),"Pass","Fail")),IF(COUNTA(D68:AK68)=0,"","Fail"))</f>
        <v>Pass</v>
      </c>
      <c r="AO68" s="135"/>
      <c r="AP68" s="127">
        <f>IF(ISNUMBER(SEARCH("RetlMed",C68)),Lookup!D$2,IF(ISNUMBER(SEARCH("OffSml",C68)),Lookup!A$2,IF(ISNUMBER(SEARCH("OffMed",C68)),Lookup!B$2,IF(ISNUMBER(SEARCH("OffLrg",C68)),Lookup!C$2,IF(ISNUMBER(SEARCH("RetlStrp",C68)),Lookup!E$2)))))</f>
        <v>498589</v>
      </c>
      <c r="AQ68" s="136"/>
    </row>
    <row r="69" spans="1:43" s="144" customFormat="1" ht="25.5" customHeight="1" x14ac:dyDescent="0.3">
      <c r="A69" s="83"/>
      <c r="B69" s="120" t="str">
        <f t="shared" si="18"/>
        <v>CBECC 20252.0</v>
      </c>
      <c r="C69" s="128" t="s">
        <v>365</v>
      </c>
      <c r="D69" s="129">
        <f>INDEX(Output!$C$5:$BW$192,MATCH($C69,Output!$C$5:$C$192,0),63)</f>
        <v>18.2684</v>
      </c>
      <c r="E69" s="122" t="s">
        <v>366</v>
      </c>
      <c r="F69" s="129">
        <f>(INDEX(Output!$C$5:$BW$192,MATCH($C69,Output!$C$5:$C$192,0),21))/$AP69</f>
        <v>2.2939334802813538</v>
      </c>
      <c r="G69" s="122" t="s">
        <v>367</v>
      </c>
      <c r="H69" s="129">
        <f>(INDEX(Output!$C$5:$BW$192,MATCH($C69,Output!$C$5:$C$192,0),36))/$AP69</f>
        <v>0.12112040177380569</v>
      </c>
      <c r="I69" s="122" t="s">
        <v>351</v>
      </c>
      <c r="J69" s="129">
        <f t="shared" ref="J69:J100" si="19">SUM(L69,N69,P69,V69,X69,Z69,AB69)</f>
        <v>19.936386155131657</v>
      </c>
      <c r="K69" s="122" t="s">
        <v>368</v>
      </c>
      <c r="L69" s="129">
        <f>(((INDEX(Output!$C$5:$BW$192,MATCH($C69,Output!$C$5:$C$192,0),14))*3.4121416)+((INDEX(Output!$C$5:$BW$192,MATCH($C69,Output!$C$5:$C$192,0),29))*99.976))/$AP69</f>
        <v>10.81199353577685</v>
      </c>
      <c r="M69" s="122" t="s">
        <v>353</v>
      </c>
      <c r="N69" s="129">
        <f>(((INDEX(Output!$C$5:$BW$192,MATCH($C69,Output!$C$5:$C$192,0),15))*3.4121416)+((INDEX(Output!$C$5:$BW$192,MATCH($C69,Output!$C$5:$C$192,0),30))*99.976))/$AP69</f>
        <v>1.019504157603156</v>
      </c>
      <c r="O69" s="122" t="s">
        <v>369</v>
      </c>
      <c r="P69" s="129">
        <f>(((INDEX(Output!$C$5:$BW$192,MATCH($C69,Output!$C$5:$C$192,0),20))*3.4121416)+((INDEX(Output!$C$5:$BW$192,MATCH($C69,Output!$C$5:$C$192,0),35))*99.976))/$AP69</f>
        <v>3.9509310558973425</v>
      </c>
      <c r="Q69" s="122" t="s">
        <v>354</v>
      </c>
      <c r="R69" s="129">
        <f>(((INDEX(Output!$C$5:$BW$192,MATCH($C69,Output!$C$5:$C$192,0),37))+(INDEX(Output!$C$5:$BW$192,MATCH($C69,Output!$C$5:$C$192,0),38)))*99.976)/$AP69</f>
        <v>0</v>
      </c>
      <c r="S69" s="122" t="s">
        <v>39</v>
      </c>
      <c r="T69" s="129">
        <f>(((INDEX(Output!$C$5:$BW$192,MATCH($C69,Output!$C$5:$C$192,0),22))+(INDEX(Output!$C$5:$BW$192,MATCH($C69,Output!$C$5:$C$192,0),23))+(INDEX(Output!$C$5:$BW$192,MATCH($C69,Output!$C$5:$C$192,0),24))+(INDEX(Output!$C$5:$BW$192,MATCH($C69,Output!$C$5:$C$192,0),25)))*3.4121416)/$AP69</f>
        <v>14.615046377132268</v>
      </c>
      <c r="U69" s="122" t="s">
        <v>85</v>
      </c>
      <c r="V69" s="129">
        <f>(((INDEX(Output!$C$5:$BW$192,MATCH($C69,Output!$C$5:$C$192,0),16))*3.4121416)+((INDEX(Output!$C$5:$BW$192,MATCH($C69,Output!$C$5:$C$192,0),31))*99.976))/$AP69</f>
        <v>1.738478648040771</v>
      </c>
      <c r="W69" s="122" t="s">
        <v>355</v>
      </c>
      <c r="X69" s="129">
        <f>(((INDEX(Output!$C$5:$BW$192,MATCH($C69,Output!$C$5:C$192,0),18))*3.4121416)+((INDEX(Output!$C$5:$BW$192,MATCH($C69,Output!$C$5:C$192,0),33))*99.976))/$AP69</f>
        <v>1.0974732448650091</v>
      </c>
      <c r="Y69" s="122" t="s">
        <v>370</v>
      </c>
      <c r="Z69" s="129">
        <f>(((INDEX(Output!$C$5:$BW$192,MATCH($C69,Output!$C$5:C$192,0),17))*3.4121416)+((INDEX(Output!$C$5:$BW$192,MATCH($C69,Output!$C$5:C$192,0),32))*99.976))/$AP69</f>
        <v>1.8401128896738596E-2</v>
      </c>
      <c r="AA69" s="122" t="s">
        <v>371</v>
      </c>
      <c r="AB69" s="129">
        <f>(((INDEX(Output!$C$5:$BW$192,MATCH($C69,Output!$C$5:C$192,0),19))*3.4121416)+((INDEX(Output!$C$5:$BW$192,MATCH($C69,Output!$C$5:C$192,0),34))*99.976))/$AP69</f>
        <v>1.2996043840517939</v>
      </c>
      <c r="AC69" s="122" t="s">
        <v>358</v>
      </c>
      <c r="AD69" s="130">
        <f>INDEX(Output!$C$5:$CZ$192,MATCH($C69,Output!$C$5:$C$192,0),76)+INDEX(Output!$C$5:$CZ$192,MATCH($C69,Output!$C$5:$C$192,0),79)</f>
        <v>0</v>
      </c>
      <c r="AE69" s="122">
        <v>0</v>
      </c>
      <c r="AF69" s="130">
        <f>INDEX(Output!$C$5:$CA$192,MATCH($C69,Output!$C$5:$C$192,0),74)+INDEX(Output!$C$5:$CA$192,MATCH($C69,Output!$C$5:$C$192,0),77)</f>
        <v>61</v>
      </c>
      <c r="AG69" s="122">
        <v>0</v>
      </c>
      <c r="AH69" s="131">
        <f>IF($D$67=0,"",(D69-$D$67)/$D$67)</f>
        <v>-6.6663041705181071E-3</v>
      </c>
      <c r="AI69" s="132">
        <f>IF($E$67=0,"",(E69-$E$67)/$E$67)</f>
        <v>6.5530799475752985E-3</v>
      </c>
      <c r="AJ69" s="131">
        <f>IF($J$67=0,"",(J69-$J$67)/$J$67)</f>
        <v>-4.8812628143761827E-3</v>
      </c>
      <c r="AK69" s="132">
        <f>IF($K$67=0,"",(K69-$K$67)/$K$67)</f>
        <v>5.1425899953248914E-3</v>
      </c>
      <c r="AL69" s="129" t="str">
        <f>IF(AND(AH69&gt;=0,AI69&gt;=0), "Yes", "No")</f>
        <v>No</v>
      </c>
      <c r="AM69" s="129" t="str">
        <f>IF(AND(AH69&lt;0,AI69&lt;0), "No", "Yes")</f>
        <v>Yes</v>
      </c>
      <c r="AN69" s="133" t="str">
        <f>IF((AL69=AM69),(IF(AND(AI69&gt;(-0.5%*D$67),AI69&lt;(0.5%*D$67),AE69&lt;=AD69,AG69&lt;=AF69,(COUNTBLANK(D69:AK69)=0)),"Pass","Fail")),IF(COUNTA(D69:AK69)=0,"","Fail"))</f>
        <v>Fail</v>
      </c>
      <c r="AO69" s="135" t="s">
        <v>968</v>
      </c>
      <c r="AP69" s="127">
        <f>IF(ISNUMBER(SEARCH("RetlMed",C69)),Lookup!D$2,IF(ISNUMBER(SEARCH("OffSml",C69)),Lookup!A$2,IF(ISNUMBER(SEARCH("OffMed",C69)),Lookup!B$2,IF(ISNUMBER(SEARCH("OffLrg",C69)),Lookup!C$2,IF(ISNUMBER(SEARCH("RetlStrp",C69)),Lookup!E$2)))))</f>
        <v>498589</v>
      </c>
      <c r="AQ69" s="136"/>
    </row>
    <row r="70" spans="1:43" s="107" customFormat="1" ht="26.25" customHeight="1" x14ac:dyDescent="0.25">
      <c r="A70" s="108"/>
      <c r="B70" s="120" t="str">
        <f t="shared" si="18"/>
        <v>CBECC 20252.0</v>
      </c>
      <c r="C70" s="62" t="s">
        <v>77</v>
      </c>
      <c r="D70" s="121">
        <f>INDEX(Output!$C$5:$BW$192,MATCH($C70,Output!$C$5:$C$192,0),63)</f>
        <v>16.293700000000001</v>
      </c>
      <c r="E70" s="122" t="s">
        <v>78</v>
      </c>
      <c r="F70" s="121">
        <f>(INDEX(Output!$C$5:$BW$192,MATCH($C70,Output!$C$5:$C$192,0),21))/$AP70</f>
        <v>2.8611541770877418</v>
      </c>
      <c r="G70" s="122" t="s">
        <v>79</v>
      </c>
      <c r="H70" s="121">
        <f>(INDEX(Output!$C$5:$BW$192,MATCH($C70,Output!$C$5:$C$192,0),36))/$AP70</f>
        <v>4.3376007092013662E-2</v>
      </c>
      <c r="I70" s="122" t="s">
        <v>80</v>
      </c>
      <c r="J70" s="121">
        <f t="shared" si="19"/>
        <v>14.099184662011652</v>
      </c>
      <c r="K70" s="122" t="s">
        <v>81</v>
      </c>
      <c r="L70" s="121">
        <f>(((INDEX(Output!$C$5:$BW$192,MATCH($C70,Output!$C$5:$C$192,0),14))*3.4121416)+((INDEX(Output!$C$5:$BW$192,MATCH($C70,Output!$C$5:$C$192,0),29))*99.976))/$AP70</f>
        <v>3.2248792632818599</v>
      </c>
      <c r="M70" s="122" t="s">
        <v>82</v>
      </c>
      <c r="N70" s="121">
        <f>(((INDEX(Output!$C$5:$BW$192,MATCH($C70,Output!$C$5:$C$192,0),15))*3.4121416)+((INDEX(Output!$C$5:$BW$192,MATCH($C70,Output!$C$5:$C$192,0),30))*99.976))/$AP70</f>
        <v>2.5615237002260378</v>
      </c>
      <c r="O70" s="122" t="s">
        <v>83</v>
      </c>
      <c r="P70" s="121">
        <f>(((INDEX(Output!$C$5:$BW$192,MATCH($C70,Output!$C$5:$C$192,0),20))*3.4121416)+((INDEX(Output!$C$5:$BW$192,MATCH($C70,Output!$C$5:$C$192,0),35))*99.976))/$AP70</f>
        <v>3.9339384074578461</v>
      </c>
      <c r="Q70" s="122" t="s">
        <v>84</v>
      </c>
      <c r="R70" s="121">
        <f>(((INDEX(Output!$C$5:$BW$192,MATCH($C70,Output!$C$5:$C$192,0),37))+(INDEX(Output!$C$5:$BW$192,MATCH($C70,Output!$C$5:$C$192,0),38)))*99.976)/$AP70</f>
        <v>0</v>
      </c>
      <c r="S70" s="122" t="s">
        <v>39</v>
      </c>
      <c r="T70" s="121">
        <f>(((INDEX(Output!$C$5:$BW$192,MATCH($C70,Output!$C$5:$C$192,0),22))+(INDEX(Output!$C$5:$BW$192,MATCH($C70,Output!$C$5:$C$192,0),23))+(INDEX(Output!$C$5:$BW$192,MATCH($C70,Output!$C$5:$C$192,0),24))+(INDEX(Output!$C$5:$BW$192,MATCH($C70,Output!$C$5:$C$192,0),25)))*3.4121416)/$AP70</f>
        <v>14.615046377132268</v>
      </c>
      <c r="U70" s="122" t="s">
        <v>85</v>
      </c>
      <c r="V70" s="121">
        <f>(((INDEX(Output!$C$5:$BW$192,MATCH($C70,Output!$C$5:$C$192,0),16))*3.4121416)+((INDEX(Output!$C$5:$BW$192,MATCH($C70,Output!$C$5:$C$192,0),31))*99.976))/$AP70</f>
        <v>1.5290919901048758</v>
      </c>
      <c r="W70" s="122" t="s">
        <v>86</v>
      </c>
      <c r="X70" s="121">
        <f>(((INDEX(Output!$C$5:$BW$192,MATCH($C70,Output!$C$5:C$192,0),18))*3.4121416)+((INDEX(Output!$C$5:$BW$192,MATCH($C70,Output!$C$5:C$192,0),33))*99.976))/$AP70</f>
        <v>1.7022965569011752</v>
      </c>
      <c r="Y70" s="122" t="s">
        <v>87</v>
      </c>
      <c r="Z70" s="121">
        <f>(((INDEX(Output!$C$5:$BW$192,MATCH($C70,Output!$C$5:C$192,0),17))*3.4121416)+((INDEX(Output!$C$5:$BW$192,MATCH($C70,Output!$C$5:C$192,0),32))*99.976))/$AP70</f>
        <v>3.505584057427661E-2</v>
      </c>
      <c r="AA70" s="122" t="s">
        <v>88</v>
      </c>
      <c r="AB70" s="121">
        <f>(((INDEX(Output!$C$5:$BW$192,MATCH($C70,Output!$C$5:C$192,0),19))*3.4121416)+((INDEX(Output!$C$5:$BW$192,MATCH($C70,Output!$C$5:C$192,0),34))*99.976))/$AP70</f>
        <v>1.1123989034655799</v>
      </c>
      <c r="AC70" s="122" t="s">
        <v>89</v>
      </c>
      <c r="AD70" s="123">
        <f>INDEX(Output!$C$5:$CZ$192,MATCH($C70,Output!$C$5:$C$192,0),76)+INDEX(Output!$C$5:$CZ$192,MATCH($C70,Output!$C$5:$C$192,0),79)</f>
        <v>0</v>
      </c>
      <c r="AE70" s="122">
        <v>0</v>
      </c>
      <c r="AF70" s="123">
        <f>INDEX(Output!$C$5:$CA$192,MATCH($C70,Output!$C$5:$C$192,0),74)+INDEX(Output!$C$5:$CA$192,MATCH($C70,Output!$C$5:$C$192,0),77)</f>
        <v>18.75</v>
      </c>
      <c r="AG70" s="122">
        <v>0</v>
      </c>
      <c r="AH70" s="124"/>
      <c r="AI70" s="121"/>
      <c r="AJ70" s="124"/>
      <c r="AK70" s="134"/>
      <c r="AL70" s="121"/>
      <c r="AM70" s="121"/>
      <c r="AN70" s="125"/>
      <c r="AO70" s="126"/>
      <c r="AP70" s="127">
        <f>IF(ISNUMBER(SEARCH("RetlMed",C70)),Lookup!D$2,IF(ISNUMBER(SEARCH("OffSml",C70)),Lookup!A$2,IF(ISNUMBER(SEARCH("OffMed",C70)),Lookup!B$2,IF(ISNUMBER(SEARCH("OffLrg",C70)),Lookup!C$2,IF(ISNUMBER(SEARCH("RetlStrp",C70)),Lookup!E$2)))))</f>
        <v>498589</v>
      </c>
    </row>
    <row r="71" spans="1:43" s="144" customFormat="1" ht="25.5" customHeight="1" x14ac:dyDescent="0.3">
      <c r="A71" s="83"/>
      <c r="B71" s="120" t="str">
        <f t="shared" si="18"/>
        <v>CBECC 20252.0</v>
      </c>
      <c r="C71" s="128" t="s">
        <v>372</v>
      </c>
      <c r="D71" s="129">
        <f>INDEX(Output!$C$5:$BW$192,MATCH($C71,Output!$C$5:$C$192,0),63)</f>
        <v>15.534800000000001</v>
      </c>
      <c r="E71" s="122" t="s">
        <v>373</v>
      </c>
      <c r="F71" s="129">
        <f>(INDEX(Output!$C$5:$BW$192,MATCH($C71,Output!$C$5:$C$192,0),21))/$AP71</f>
        <v>2.6942632107808233</v>
      </c>
      <c r="G71" s="122" t="s">
        <v>374</v>
      </c>
      <c r="H71" s="129">
        <f>(INDEX(Output!$C$5:$BW$192,MATCH($C71,Output!$C$5:$C$192,0),36))/$AP71</f>
        <v>4.337620765801091E-2</v>
      </c>
      <c r="I71" s="122" t="s">
        <v>80</v>
      </c>
      <c r="J71" s="129">
        <f t="shared" si="19"/>
        <v>13.529809609278836</v>
      </c>
      <c r="K71" s="122" t="s">
        <v>375</v>
      </c>
      <c r="L71" s="129">
        <f>(((INDEX(Output!$C$5:$BW$192,MATCH($C71,Output!$C$5:$C$192,0),14))*3.4121416)+((INDEX(Output!$C$5:$BW$192,MATCH($C71,Output!$C$5:$C$192,0),29))*99.976))/$AP71</f>
        <v>3.2249193736977362</v>
      </c>
      <c r="M71" s="122" t="s">
        <v>82</v>
      </c>
      <c r="N71" s="129">
        <f>(((INDEX(Output!$C$5:$BW$192,MATCH($C71,Output!$C$5:$C$192,0),15))*3.4121416)+((INDEX(Output!$C$5:$BW$192,MATCH($C71,Output!$C$5:$C$192,0),30))*99.976))/$AP71</f>
        <v>2.0317130420542773</v>
      </c>
      <c r="O71" s="122" t="s">
        <v>376</v>
      </c>
      <c r="P71" s="129">
        <f>(((INDEX(Output!$C$5:$BW$192,MATCH($C71,Output!$C$5:$C$192,0),20))*3.4121416)+((INDEX(Output!$C$5:$BW$192,MATCH($C71,Output!$C$5:$C$192,0),35))*99.976))/$AP71</f>
        <v>3.9339384074578461</v>
      </c>
      <c r="Q71" s="122" t="s">
        <v>84</v>
      </c>
      <c r="R71" s="129">
        <f>(((INDEX(Output!$C$5:$BW$192,MATCH($C71,Output!$C$5:$C$192,0),37))+(INDEX(Output!$C$5:$BW$192,MATCH($C71,Output!$C$5:$C$192,0),38)))*99.976)/$AP71</f>
        <v>0</v>
      </c>
      <c r="S71" s="122" t="s">
        <v>39</v>
      </c>
      <c r="T71" s="129">
        <f>(((INDEX(Output!$C$5:$BW$192,MATCH($C71,Output!$C$5:$C$192,0),22))+(INDEX(Output!$C$5:$BW$192,MATCH($C71,Output!$C$5:$C$192,0),23))+(INDEX(Output!$C$5:$BW$192,MATCH($C71,Output!$C$5:$C$192,0),24))+(INDEX(Output!$C$5:$BW$192,MATCH($C71,Output!$C$5:$C$192,0),25)))*3.4121416)/$AP71</f>
        <v>14.615046377132268</v>
      </c>
      <c r="U71" s="122" t="s">
        <v>85</v>
      </c>
      <c r="V71" s="129">
        <f>(((INDEX(Output!$C$5:$BW$192,MATCH($C71,Output!$C$5:$C$192,0),16))*3.4121416)+((INDEX(Output!$C$5:$BW$192,MATCH($C71,Output!$C$5:$C$192,0),31))*99.976))/$AP71</f>
        <v>1.5290919901048758</v>
      </c>
      <c r="W71" s="122" t="s">
        <v>86</v>
      </c>
      <c r="X71" s="129">
        <f>(((INDEX(Output!$C$5:$BW$192,MATCH($C71,Output!$C$5:C$192,0),18))*3.4121416)+((INDEX(Output!$C$5:$BW$192,MATCH($C71,Output!$C$5:C$192,0),33))*99.976))/$AP71</f>
        <v>1.6634591505805383</v>
      </c>
      <c r="Y71" s="122" t="s">
        <v>87</v>
      </c>
      <c r="Z71" s="129">
        <f>(((INDEX(Output!$C$5:$BW$192,MATCH($C71,Output!$C$5:C$192,0),17))*3.4121416)+((INDEX(Output!$C$5:$BW$192,MATCH($C71,Output!$C$5:C$192,0),32))*99.976))/$AP71</f>
        <v>3.4288741917980543E-2</v>
      </c>
      <c r="AA71" s="122" t="s">
        <v>377</v>
      </c>
      <c r="AB71" s="129">
        <f>(((INDEX(Output!$C$5:$BW$192,MATCH($C71,Output!$C$5:C$192,0),19))*3.4121416)+((INDEX(Output!$C$5:$BW$192,MATCH($C71,Output!$C$5:C$192,0),34))*99.976))/$AP71</f>
        <v>1.1123989034655799</v>
      </c>
      <c r="AC71" s="122" t="s">
        <v>89</v>
      </c>
      <c r="AD71" s="130">
        <f>INDEX(Output!$C$5:$CZ$192,MATCH($C71,Output!$C$5:$C$192,0),76)+INDEX(Output!$C$5:$CZ$192,MATCH($C71,Output!$C$5:$C$192,0),79)</f>
        <v>0</v>
      </c>
      <c r="AE71" s="122">
        <v>0</v>
      </c>
      <c r="AF71" s="130">
        <f>INDEX(Output!$C$5:$CA$192,MATCH($C71,Output!$C$5:$C$192,0),74)+INDEX(Output!$C$5:$CA$192,MATCH($C71,Output!$C$5:$C$192,0),77)</f>
        <v>18.75</v>
      </c>
      <c r="AG71" s="122">
        <v>0</v>
      </c>
      <c r="AH71" s="131">
        <f>IF($D$70=0,"",(D71-$D$70)/$D$70)</f>
        <v>-4.6576284085259982E-2</v>
      </c>
      <c r="AI71" s="132">
        <f>IF($E$70=0,"",(E71-$E$70)/$E$70)</f>
        <v>-4.7032967032967048E-2</v>
      </c>
      <c r="AJ71" s="131">
        <f>IF($J$70=0,"",(J71-$J$70)/$J$70)</f>
        <v>-4.0383544607860936E-2</v>
      </c>
      <c r="AK71" s="132">
        <f>IF($K$70=0,"",(K71-$K$70)/$K$70)</f>
        <v>-4.4883303411131059E-2</v>
      </c>
      <c r="AL71" s="129" t="str">
        <f>IF(AND(AH71&gt;=0,AI71&gt;=0), "Yes", "No")</f>
        <v>No</v>
      </c>
      <c r="AM71" s="129" t="str">
        <f>IF(AND(AH71&lt;0,AI71&lt;0), "No", "Yes")</f>
        <v>No</v>
      </c>
      <c r="AN71" s="133" t="str">
        <f>IF((AL71=AM71),(IF(AND(AI71&gt;(-0.5%*D$70),AI71&lt;(0.5%*D$70),AE71&lt;=AD71,AG71&lt;=AF71,(COUNTBLANK(D71:AK71)=0)),"Pass","Fail")),IF(COUNTA(D71:AK71)=0,"","Fail"))</f>
        <v>Pass</v>
      </c>
      <c r="AO71" s="135"/>
      <c r="AP71" s="127">
        <f>IF(ISNUMBER(SEARCH("RetlMed",C71)),Lookup!D$2,IF(ISNUMBER(SEARCH("OffSml",C71)),Lookup!A$2,IF(ISNUMBER(SEARCH("OffMed",C71)),Lookup!B$2,IF(ISNUMBER(SEARCH("OffLrg",C71)),Lookup!C$2,IF(ISNUMBER(SEARCH("RetlStrp",C71)),Lookup!E$2)))))</f>
        <v>498589</v>
      </c>
      <c r="AQ71" s="136"/>
    </row>
    <row r="72" spans="1:43" s="144" customFormat="1" ht="25.5" customHeight="1" x14ac:dyDescent="0.3">
      <c r="A72" s="83"/>
      <c r="B72" s="120" t="str">
        <f t="shared" si="18"/>
        <v>CBECC 20252.0</v>
      </c>
      <c r="C72" s="128" t="s">
        <v>378</v>
      </c>
      <c r="D72" s="129">
        <f>INDEX(Output!$C$5:$BW$192,MATCH($C72,Output!$C$5:$C$192,0),63)</f>
        <v>15.907999999999999</v>
      </c>
      <c r="E72" s="122" t="s">
        <v>379</v>
      </c>
      <c r="F72" s="129">
        <f>(INDEX(Output!$C$5:$BW$192,MATCH($C72,Output!$C$5:$C$192,0),21))/$AP72</f>
        <v>2.7709797047267388</v>
      </c>
      <c r="G72" s="122" t="s">
        <v>380</v>
      </c>
      <c r="H72" s="129">
        <f>(INDEX(Output!$C$5:$BW$192,MATCH($C72,Output!$C$5:$C$192,0),36))/$AP72</f>
        <v>4.3375204828024691E-2</v>
      </c>
      <c r="I72" s="122" t="s">
        <v>80</v>
      </c>
      <c r="J72" s="129">
        <f t="shared" si="19"/>
        <v>13.79147754773234</v>
      </c>
      <c r="K72" s="122" t="s">
        <v>381</v>
      </c>
      <c r="L72" s="129">
        <f>(((INDEX(Output!$C$5:$BW$192,MATCH($C72,Output!$C$5:$C$192,0),14))*3.4121416)+((INDEX(Output!$C$5:$BW$192,MATCH($C72,Output!$C$5:$C$192,0),29))*99.976))/$AP72</f>
        <v>3.2248190873926506</v>
      </c>
      <c r="M72" s="122" t="s">
        <v>82</v>
      </c>
      <c r="N72" s="129">
        <f>(((INDEX(Output!$C$5:$BW$192,MATCH($C72,Output!$C$5:$C$192,0),15))*3.4121416)+((INDEX(Output!$C$5:$BW$192,MATCH($C72,Output!$C$5:$C$192,0),30))*99.976))/$AP72</f>
        <v>2.2241754875089503</v>
      </c>
      <c r="O72" s="122" t="s">
        <v>382</v>
      </c>
      <c r="P72" s="129">
        <f>(((INDEX(Output!$C$5:$BW$192,MATCH($C72,Output!$C$5:$C$192,0),20))*3.4121416)+((INDEX(Output!$C$5:$BW$192,MATCH($C72,Output!$C$5:$C$192,0),35))*99.976))/$AP72</f>
        <v>3.9339384074578461</v>
      </c>
      <c r="Q72" s="122" t="s">
        <v>84</v>
      </c>
      <c r="R72" s="129">
        <f>(((INDEX(Output!$C$5:$BW$192,MATCH($C72,Output!$C$5:$C$192,0),37))+(INDEX(Output!$C$5:$BW$192,MATCH($C72,Output!$C$5:$C$192,0),38)))*99.976)/$AP72</f>
        <v>0</v>
      </c>
      <c r="S72" s="122" t="s">
        <v>39</v>
      </c>
      <c r="T72" s="129">
        <f>(((INDEX(Output!$C$5:$BW$192,MATCH($C72,Output!$C$5:$C$192,0),22))+(INDEX(Output!$C$5:$BW$192,MATCH($C72,Output!$C$5:$C$192,0),23))+(INDEX(Output!$C$5:$BW$192,MATCH($C72,Output!$C$5:$C$192,0),24))+(INDEX(Output!$C$5:$BW$192,MATCH($C72,Output!$C$5:$C$192,0),25)))*3.4121416)/$AP72</f>
        <v>14.615046377132268</v>
      </c>
      <c r="U72" s="122" t="s">
        <v>85</v>
      </c>
      <c r="V72" s="129">
        <f>(((INDEX(Output!$C$5:$BW$192,MATCH($C72,Output!$C$5:$C$192,0),16))*3.4121416)+((INDEX(Output!$C$5:$BW$192,MATCH($C72,Output!$C$5:$C$192,0),31))*99.976))/$AP72</f>
        <v>1.5284760664804078</v>
      </c>
      <c r="W72" s="122" t="s">
        <v>86</v>
      </c>
      <c r="X72" s="129">
        <f>(((INDEX(Output!$C$5:$BW$192,MATCH($C72,Output!$C$5:C$192,0),18))*3.4121416)+((INDEX(Output!$C$5:$BW$192,MATCH($C72,Output!$C$5:C$192,0),33))*99.976))/$AP72</f>
        <v>1.7349268218063376</v>
      </c>
      <c r="Y72" s="122" t="s">
        <v>383</v>
      </c>
      <c r="Z72" s="129">
        <f>(((INDEX(Output!$C$5:$BW$192,MATCH($C72,Output!$C$5:C$192,0),17))*3.4121416)+((INDEX(Output!$C$5:$BW$192,MATCH($C72,Output!$C$5:C$192,0),32))*99.976))/$AP72</f>
        <v>3.2742773620565234E-2</v>
      </c>
      <c r="AA72" s="122" t="s">
        <v>384</v>
      </c>
      <c r="AB72" s="129">
        <f>(((INDEX(Output!$C$5:$BW$192,MATCH($C72,Output!$C$5:C$192,0),19))*3.4121416)+((INDEX(Output!$C$5:$BW$192,MATCH($C72,Output!$C$5:C$192,0),34))*99.976))/$AP72</f>
        <v>1.1123989034655799</v>
      </c>
      <c r="AC72" s="122" t="s">
        <v>89</v>
      </c>
      <c r="AD72" s="130">
        <f>INDEX(Output!$C$5:$CZ$192,MATCH($C72,Output!$C$5:$C$192,0),76)+INDEX(Output!$C$5:$CZ$192,MATCH($C72,Output!$C$5:$C$192,0),79)</f>
        <v>0</v>
      </c>
      <c r="AE72" s="122">
        <v>0</v>
      </c>
      <c r="AF72" s="130">
        <f>INDEX(Output!$C$5:$CA$192,MATCH($C72,Output!$C$5:$C$192,0),74)+INDEX(Output!$C$5:$CA$192,MATCH($C72,Output!$C$5:$C$192,0),77)</f>
        <v>18.25</v>
      </c>
      <c r="AG72" s="122">
        <v>0</v>
      </c>
      <c r="AH72" s="131">
        <f>IF($D$70=0,"",(D72-$D$70)/$D$70)</f>
        <v>-2.3671725881782634E-2</v>
      </c>
      <c r="AI72" s="132">
        <f>IF($E$70=0,"",(E72-$E$70)/$E$70)</f>
        <v>5.2747252747253181E-3</v>
      </c>
      <c r="AJ72" s="131">
        <f>IF($J$70=0,"",(J72-$J$70)/$J$70)</f>
        <v>-2.1824461602264648E-2</v>
      </c>
      <c r="AK72" s="132">
        <f>IF($K$70=0,"",(K72-$K$70)/$K$70)</f>
        <v>4.7875523638538772E-3</v>
      </c>
      <c r="AL72" s="129" t="str">
        <f>IF(AND(AH72&gt;=0,AI72&gt;=0), "Yes", "No")</f>
        <v>No</v>
      </c>
      <c r="AM72" s="129" t="str">
        <f>IF(AND(AH72&lt;0,AI72&lt;0), "No", "Yes")</f>
        <v>Yes</v>
      </c>
      <c r="AN72" s="133" t="str">
        <f>IF((AL72=AM72),(IF(AND(AI72&gt;(-0.5%*D$70),AI72&lt;(0.5%*D$70),AE72&lt;=AD72,AG72&lt;=AF72,(COUNTBLANK(D72:AK72)=0)),"Pass","Fail")),IF(COUNTA(D72:AK72)=0,"","Fail"))</f>
        <v>Fail</v>
      </c>
      <c r="AO72" s="135" t="s">
        <v>968</v>
      </c>
      <c r="AP72" s="127">
        <f>IF(ISNUMBER(SEARCH("RetlMed",C72)),Lookup!D$2,IF(ISNUMBER(SEARCH("OffSml",C72)),Lookup!A$2,IF(ISNUMBER(SEARCH("OffMed",C72)),Lookup!B$2,IF(ISNUMBER(SEARCH("OffLrg",C72)),Lookup!C$2,IF(ISNUMBER(SEARCH("RetlStrp",C72)),Lookup!E$2)))))</f>
        <v>498589</v>
      </c>
      <c r="AQ72" s="136"/>
    </row>
    <row r="73" spans="1:43" s="107" customFormat="1" ht="26.25" customHeight="1" x14ac:dyDescent="0.25">
      <c r="A73" s="108"/>
      <c r="B73" s="120" t="str">
        <f t="shared" si="18"/>
        <v>CBECC 20252.0</v>
      </c>
      <c r="C73" s="62" t="s">
        <v>385</v>
      </c>
      <c r="D73" s="121">
        <f>INDEX(Output!$C$5:$BW$192,MATCH($C73,Output!$C$5:$C$192,0),63)</f>
        <v>56.452100000000002</v>
      </c>
      <c r="E73" s="122" t="s">
        <v>386</v>
      </c>
      <c r="F73" s="121">
        <f>(INDEX(Output!$C$5:$BW$192,MATCH($C73,Output!$C$5:$C$192,0),21))/$AP73</f>
        <v>10.86128888888889</v>
      </c>
      <c r="G73" s="122" t="s">
        <v>387</v>
      </c>
      <c r="H73" s="121">
        <f>(INDEX(Output!$C$5:$BW$192,MATCH($C73,Output!$C$5:$C$192,0),36))/$AP73</f>
        <v>6.6203555555555557E-2</v>
      </c>
      <c r="I73" s="122" t="s">
        <v>388</v>
      </c>
      <c r="J73" s="121">
        <f t="shared" si="19"/>
        <v>43.678950935626666</v>
      </c>
      <c r="K73" s="122" t="s">
        <v>389</v>
      </c>
      <c r="L73" s="121">
        <f>(((INDEX(Output!$C$5:$BW$192,MATCH($C73,Output!$C$5:$C$192,0),14))*3.4121416)+((INDEX(Output!$C$5:$BW$192,MATCH($C73,Output!$C$5:$C$192,0),29))*99.976))/$AP73</f>
        <v>1.2237995509333333</v>
      </c>
      <c r="M73" s="122" t="s">
        <v>390</v>
      </c>
      <c r="N73" s="121">
        <f>(((INDEX(Output!$C$5:$BW$192,MATCH($C73,Output!$C$5:$C$192,0),15))*3.4121416)+((INDEX(Output!$C$5:$BW$192,MATCH($C73,Output!$C$5:$C$192,0),30))*99.976))/$AP73</f>
        <v>15.859482506062223</v>
      </c>
      <c r="O73" s="122" t="s">
        <v>391</v>
      </c>
      <c r="P73" s="121">
        <f>(((INDEX(Output!$C$5:$BW$192,MATCH($C73,Output!$C$5:$C$192,0),20))*3.4121416)+((INDEX(Output!$C$5:$BW$192,MATCH($C73,Output!$C$5:$C$192,0),35))*99.976))/$AP73</f>
        <v>8.4408042393422225</v>
      </c>
      <c r="Q73" s="122" t="s">
        <v>392</v>
      </c>
      <c r="R73" s="121">
        <f>(((INDEX(Output!$C$5:$BW$192,MATCH($C73,Output!$C$5:$C$192,0),37))+(INDEX(Output!$C$5:$BW$192,MATCH($C73,Output!$C$5:$C$192,0),38)))*99.976)/$AP73</f>
        <v>0</v>
      </c>
      <c r="S73" s="122" t="s">
        <v>39</v>
      </c>
      <c r="T73" s="121">
        <f>(((INDEX(Output!$C$5:$BW$192,MATCH($C73,Output!$C$5:$C$192,0),22))+(INDEX(Output!$C$5:$BW$192,MATCH($C73,Output!$C$5:$C$192,0),23))+(INDEX(Output!$C$5:$BW$192,MATCH($C73,Output!$C$5:$C$192,0),24))+(INDEX(Output!$C$5:$BW$192,MATCH($C73,Output!$C$5:$C$192,0),25)))*3.4121416)/$AP73</f>
        <v>12.407744898428444</v>
      </c>
      <c r="U73" s="122" t="s">
        <v>393</v>
      </c>
      <c r="V73" s="121">
        <f>(((INDEX(Output!$C$5:$BW$192,MATCH($C73,Output!$C$5:$C$192,0),16))*3.4121416)+((INDEX(Output!$C$5:$BW$192,MATCH($C73,Output!$C$5:$C$192,0),31))*99.976))/$AP73</f>
        <v>12.759893076622221</v>
      </c>
      <c r="W73" s="122" t="s">
        <v>394</v>
      </c>
      <c r="X73" s="121">
        <f>(((INDEX(Output!$C$5:$BW$192,MATCH($C73,Output!$C$5:C$192,0),18))*3.4121416)+((INDEX(Output!$C$5:$BW$192,MATCH($C73,Output!$C$5:C$192,0),33))*99.976))/$AP73</f>
        <v>0</v>
      </c>
      <c r="Y73" s="122" t="s">
        <v>39</v>
      </c>
      <c r="Z73" s="121">
        <f>(((INDEX(Output!$C$5:$BW$192,MATCH($C73,Output!$C$5:C$192,0),17))*3.4121416)+((INDEX(Output!$C$5:$BW$192,MATCH($C73,Output!$C$5:C$192,0),32))*99.976))/$AP73</f>
        <v>0</v>
      </c>
      <c r="AA73" s="122" t="s">
        <v>395</v>
      </c>
      <c r="AB73" s="121">
        <f>(((INDEX(Output!$C$5:$BW$192,MATCH($C73,Output!$C$5:C$192,0),19))*3.4121416)+((INDEX(Output!$C$5:$BW$192,MATCH($C73,Output!$C$5:C$192,0),34))*99.976))/$AP73</f>
        <v>5.394971562666667</v>
      </c>
      <c r="AC73" s="122" t="s">
        <v>396</v>
      </c>
      <c r="AD73" s="123">
        <f>INDEX(Output!$C$5:$CZ$192,MATCH($C73,Output!$C$5:$C$192,0),76)+INDEX(Output!$C$5:$CZ$192,MATCH($C73,Output!$C$5:$C$192,0),79)</f>
        <v>0</v>
      </c>
      <c r="AE73" s="122">
        <v>0</v>
      </c>
      <c r="AF73" s="123">
        <f>INDEX(Output!$C$5:$CA$192,MATCH($C73,Output!$C$5:$C$192,0),74)+INDEX(Output!$C$5:$CA$192,MATCH($C73,Output!$C$5:$C$192,0),77)</f>
        <v>0</v>
      </c>
      <c r="AG73" s="122">
        <v>0</v>
      </c>
      <c r="AH73" s="124"/>
      <c r="AI73" s="121"/>
      <c r="AJ73" s="124"/>
      <c r="AK73" s="134"/>
      <c r="AL73" s="121"/>
      <c r="AM73" s="121"/>
      <c r="AN73" s="125"/>
      <c r="AO73" s="126"/>
      <c r="AP73" s="127">
        <f>IF(ISNUMBER(SEARCH("RetlMed",C73)),Lookup!D$2,IF(ISNUMBER(SEARCH("OffSml",C73)),Lookup!A$2,IF(ISNUMBER(SEARCH("OffMed",C73)),Lookup!B$2,IF(ISNUMBER(SEARCH("OffLrg",C73)),Lookup!C$2,IF(ISNUMBER(SEARCH("RetlStrp",C73)),Lookup!E$2)))))</f>
        <v>22500</v>
      </c>
    </row>
    <row r="74" spans="1:43" s="144" customFormat="1" ht="25.5" customHeight="1" x14ac:dyDescent="0.3">
      <c r="A74" s="83"/>
      <c r="B74" s="120" t="str">
        <f t="shared" si="18"/>
        <v>CBECC 20252.0</v>
      </c>
      <c r="C74" s="128" t="s">
        <v>397</v>
      </c>
      <c r="D74" s="129">
        <f>INDEX(Output!$C$5:$BW$192,MATCH($C74,Output!$C$5:$C$192,0),63)</f>
        <v>52.994599999999998</v>
      </c>
      <c r="E74" s="122" t="s">
        <v>398</v>
      </c>
      <c r="F74" s="129">
        <f>(INDEX(Output!$C$5:$BW$192,MATCH($C74,Output!$C$5:$C$192,0),21))/$AP74</f>
        <v>10.113911111111111</v>
      </c>
      <c r="G74" s="122" t="s">
        <v>399</v>
      </c>
      <c r="H74" s="129">
        <f>(INDEX(Output!$C$5:$BW$192,MATCH($C74,Output!$C$5:$C$192,0),36))/$AP74</f>
        <v>6.6203555555555557E-2</v>
      </c>
      <c r="I74" s="122" t="s">
        <v>388</v>
      </c>
      <c r="J74" s="129">
        <f t="shared" si="19"/>
        <v>41.128792129155556</v>
      </c>
      <c r="K74" s="122" t="s">
        <v>400</v>
      </c>
      <c r="L74" s="129">
        <f>(((INDEX(Output!$C$5:$BW$192,MATCH($C74,Output!$C$5:$C$192,0),14))*3.4121416)+((INDEX(Output!$C$5:$BW$192,MATCH($C74,Output!$C$5:$C$192,0),29))*99.976))/$AP74</f>
        <v>1.2237995509333333</v>
      </c>
      <c r="M74" s="122" t="s">
        <v>390</v>
      </c>
      <c r="N74" s="129">
        <f>(((INDEX(Output!$C$5:$BW$192,MATCH($C74,Output!$C$5:$C$192,0),15))*3.4121416)+((INDEX(Output!$C$5:$BW$192,MATCH($C74,Output!$C$5:$C$192,0),30))*99.976))/$AP74</f>
        <v>13.309323699591113</v>
      </c>
      <c r="O74" s="122" t="s">
        <v>401</v>
      </c>
      <c r="P74" s="129">
        <f>(((INDEX(Output!$C$5:$BW$192,MATCH($C74,Output!$C$5:$C$192,0),20))*3.4121416)+((INDEX(Output!$C$5:$BW$192,MATCH($C74,Output!$C$5:$C$192,0),35))*99.976))/$AP74</f>
        <v>8.4408042393422225</v>
      </c>
      <c r="Q74" s="122" t="s">
        <v>392</v>
      </c>
      <c r="R74" s="129">
        <f>(((INDEX(Output!$C$5:$BW$192,MATCH($C74,Output!$C$5:$C$192,0),37))+(INDEX(Output!$C$5:$BW$192,MATCH($C74,Output!$C$5:$C$192,0),38)))*99.976)/$AP74</f>
        <v>0</v>
      </c>
      <c r="S74" s="122" t="s">
        <v>39</v>
      </c>
      <c r="T74" s="129">
        <f>(((INDEX(Output!$C$5:$BW$192,MATCH($C74,Output!$C$5:$C$192,0),22))+(INDEX(Output!$C$5:$BW$192,MATCH($C74,Output!$C$5:$C$192,0),23))+(INDEX(Output!$C$5:$BW$192,MATCH($C74,Output!$C$5:$C$192,0),24))+(INDEX(Output!$C$5:$BW$192,MATCH($C74,Output!$C$5:$C$192,0),25)))*3.4121416)/$AP74</f>
        <v>12.407744898428444</v>
      </c>
      <c r="U74" s="122" t="s">
        <v>393</v>
      </c>
      <c r="V74" s="129">
        <f>(((INDEX(Output!$C$5:$BW$192,MATCH($C74,Output!$C$5:$C$192,0),16))*3.4121416)+((INDEX(Output!$C$5:$BW$192,MATCH($C74,Output!$C$5:$C$192,0),31))*99.976))/$AP74</f>
        <v>12.759893076622221</v>
      </c>
      <c r="W74" s="122" t="s">
        <v>394</v>
      </c>
      <c r="X74" s="129">
        <f>(((INDEX(Output!$C$5:$BW$192,MATCH($C74,Output!$C$5:C$192,0),18))*3.4121416)+((INDEX(Output!$C$5:$BW$192,MATCH($C74,Output!$C$5:C$192,0),33))*99.976))/$AP74</f>
        <v>0</v>
      </c>
      <c r="Y74" s="122" t="s">
        <v>39</v>
      </c>
      <c r="Z74" s="129">
        <f>(((INDEX(Output!$C$5:$BW$192,MATCH($C74,Output!$C$5:C$192,0),17))*3.4121416)+((INDEX(Output!$C$5:$BW$192,MATCH($C74,Output!$C$5:C$192,0),32))*99.976))/$AP74</f>
        <v>0</v>
      </c>
      <c r="AA74" s="122" t="s">
        <v>357</v>
      </c>
      <c r="AB74" s="129">
        <f>(((INDEX(Output!$C$5:$BW$192,MATCH($C74,Output!$C$5:C$192,0),19))*3.4121416)+((INDEX(Output!$C$5:$BW$192,MATCH($C74,Output!$C$5:C$192,0),34))*99.976))/$AP74</f>
        <v>5.394971562666667</v>
      </c>
      <c r="AC74" s="122" t="s">
        <v>396</v>
      </c>
      <c r="AD74" s="130">
        <f>INDEX(Output!$C$5:$CZ$192,MATCH($C74,Output!$C$5:$C$192,0),76)+INDEX(Output!$C$5:$CZ$192,MATCH($C74,Output!$C$5:$C$192,0),79)</f>
        <v>0</v>
      </c>
      <c r="AE74" s="122">
        <v>0</v>
      </c>
      <c r="AF74" s="130">
        <f>INDEX(Output!$C$5:$CA$192,MATCH($C74,Output!$C$5:$C$192,0),74)+INDEX(Output!$C$5:$CA$192,MATCH($C74,Output!$C$5:$C$192,0),77)</f>
        <v>0</v>
      </c>
      <c r="AG74" s="122">
        <v>0</v>
      </c>
      <c r="AH74" s="131">
        <f>IF($D$73=0,"",(D74-$D$73)/$D$73)</f>
        <v>-6.1246614386355917E-2</v>
      </c>
      <c r="AI74" s="132">
        <f>IF($E$73=0,"",(E74-$E$73)/$E$73)</f>
        <v>-6.3785347043701784E-2</v>
      </c>
      <c r="AJ74" s="131">
        <f>IF($J$73=0,"",(J74-$J$73)/$J$73)</f>
        <v>-5.8384158773169555E-2</v>
      </c>
      <c r="AK74" s="132">
        <f>IF($K$73=0,"",(K74-$K$73)/$K$73)</f>
        <v>-5.7488332626219787E-2</v>
      </c>
      <c r="AL74" s="129" t="str">
        <f>IF(AND(AH74&gt;=0,AI74&gt;=0), "Yes", "No")</f>
        <v>No</v>
      </c>
      <c r="AM74" s="129" t="str">
        <f>IF(AND(AH74&lt;0,AI74&lt;0), "No", "Yes")</f>
        <v>No</v>
      </c>
      <c r="AN74" s="133" t="str">
        <f>IF((AL74=AM74),(IF(AND(AI74&gt;(-0.5%*D$73),AI74&lt;(0.5%*D$73),AE74&lt;=AD74,AG74&lt;=AF74,(COUNTBLANK(D74:AK74)=0)),"Pass","Fail")),IF(COUNTA(D74:AK74)=0,"","Fail"))</f>
        <v>Pass</v>
      </c>
      <c r="AO74" s="135"/>
      <c r="AP74" s="127">
        <f>IF(ISNUMBER(SEARCH("RetlMed",C74)),Lookup!D$2,IF(ISNUMBER(SEARCH("OffSml",C74)),Lookup!A$2,IF(ISNUMBER(SEARCH("OffMed",C74)),Lookup!B$2,IF(ISNUMBER(SEARCH("OffLrg",C74)),Lookup!C$2,IF(ISNUMBER(SEARCH("RetlStrp",C74)),Lookup!E$2)))))</f>
        <v>22500</v>
      </c>
      <c r="AQ74" s="136"/>
    </row>
    <row r="75" spans="1:43" s="144" customFormat="1" ht="25.5" customHeight="1" x14ac:dyDescent="0.3">
      <c r="A75" s="83"/>
      <c r="B75" s="120" t="str">
        <f t="shared" si="18"/>
        <v>CBECC 20252.0</v>
      </c>
      <c r="C75" s="128" t="s">
        <v>402</v>
      </c>
      <c r="D75" s="129">
        <f>INDEX(Output!$C$5:$BW$192,MATCH($C75,Output!$C$5:$C$192,0),63)</f>
        <v>56.452100000000002</v>
      </c>
      <c r="E75" s="122" t="s">
        <v>386</v>
      </c>
      <c r="F75" s="129">
        <f>(INDEX(Output!$C$5:$BW$192,MATCH($C75,Output!$C$5:$C$192,0),21))/$AP75</f>
        <v>10.86128888888889</v>
      </c>
      <c r="G75" s="122" t="s">
        <v>387</v>
      </c>
      <c r="H75" s="129">
        <f>(INDEX(Output!$C$5:$BW$192,MATCH($C75,Output!$C$5:$C$192,0),36))/$AP75</f>
        <v>6.6203555555555557E-2</v>
      </c>
      <c r="I75" s="122" t="s">
        <v>388</v>
      </c>
      <c r="J75" s="129">
        <f t="shared" si="19"/>
        <v>43.678950935626666</v>
      </c>
      <c r="K75" s="122" t="s">
        <v>389</v>
      </c>
      <c r="L75" s="129">
        <f>(((INDEX(Output!$C$5:$BW$192,MATCH($C75,Output!$C$5:$C$192,0),14))*3.4121416)+((INDEX(Output!$C$5:$BW$192,MATCH($C75,Output!$C$5:$C$192,0),29))*99.976))/$AP75</f>
        <v>1.2237995509333333</v>
      </c>
      <c r="M75" s="122" t="s">
        <v>390</v>
      </c>
      <c r="N75" s="129">
        <f>(((INDEX(Output!$C$5:$BW$192,MATCH($C75,Output!$C$5:$C$192,0),15))*3.4121416)+((INDEX(Output!$C$5:$BW$192,MATCH($C75,Output!$C$5:$C$192,0),30))*99.976))/$AP75</f>
        <v>15.859482506062223</v>
      </c>
      <c r="O75" s="122" t="s">
        <v>391</v>
      </c>
      <c r="P75" s="129">
        <f>(((INDEX(Output!$C$5:$BW$192,MATCH($C75,Output!$C$5:$C$192,0),20))*3.4121416)+((INDEX(Output!$C$5:$BW$192,MATCH($C75,Output!$C$5:$C$192,0),35))*99.976))/$AP75</f>
        <v>8.4408042393422225</v>
      </c>
      <c r="Q75" s="122" t="s">
        <v>392</v>
      </c>
      <c r="R75" s="129">
        <f>(((INDEX(Output!$C$5:$BW$192,MATCH($C75,Output!$C$5:$C$192,0),37))+(INDEX(Output!$C$5:$BW$192,MATCH($C75,Output!$C$5:$C$192,0),38)))*99.976)/$AP75</f>
        <v>0</v>
      </c>
      <c r="S75" s="122" t="s">
        <v>39</v>
      </c>
      <c r="T75" s="129">
        <f>(((INDEX(Output!$C$5:$BW$192,MATCH($C75,Output!$C$5:$C$192,0),22))+(INDEX(Output!$C$5:$BW$192,MATCH($C75,Output!$C$5:$C$192,0),23))+(INDEX(Output!$C$5:$BW$192,MATCH($C75,Output!$C$5:$C$192,0),24))+(INDEX(Output!$C$5:$BW$192,MATCH($C75,Output!$C$5:$C$192,0),25)))*3.4121416)/$AP75</f>
        <v>12.407744898428444</v>
      </c>
      <c r="U75" s="122" t="s">
        <v>393</v>
      </c>
      <c r="V75" s="129">
        <f>(((INDEX(Output!$C$5:$BW$192,MATCH($C75,Output!$C$5:$C$192,0),16))*3.4121416)+((INDEX(Output!$C$5:$BW$192,MATCH($C75,Output!$C$5:$C$192,0),31))*99.976))/$AP75</f>
        <v>12.759893076622221</v>
      </c>
      <c r="W75" s="122" t="s">
        <v>394</v>
      </c>
      <c r="X75" s="129">
        <f>(((INDEX(Output!$C$5:$BW$192,MATCH($C75,Output!$C$5:C$192,0),18))*3.4121416)+((INDEX(Output!$C$5:$BW$192,MATCH($C75,Output!$C$5:C$192,0),33))*99.976))/$AP75</f>
        <v>0</v>
      </c>
      <c r="Y75" s="122" t="s">
        <v>39</v>
      </c>
      <c r="Z75" s="129">
        <f>(((INDEX(Output!$C$5:$BW$192,MATCH($C75,Output!$C$5:C$192,0),17))*3.4121416)+((INDEX(Output!$C$5:$BW$192,MATCH($C75,Output!$C$5:C$192,0),32))*99.976))/$AP75</f>
        <v>0</v>
      </c>
      <c r="AA75" s="122" t="s">
        <v>395</v>
      </c>
      <c r="AB75" s="129">
        <f>(((INDEX(Output!$C$5:$BW$192,MATCH($C75,Output!$C$5:C$192,0),19))*3.4121416)+((INDEX(Output!$C$5:$BW$192,MATCH($C75,Output!$C$5:C$192,0),34))*99.976))/$AP75</f>
        <v>5.394971562666667</v>
      </c>
      <c r="AC75" s="122" t="s">
        <v>396</v>
      </c>
      <c r="AD75" s="130">
        <f>INDEX(Output!$C$5:$CZ$192,MATCH($C75,Output!$C$5:$C$192,0),76)+INDEX(Output!$C$5:$CZ$192,MATCH($C75,Output!$C$5:$C$192,0),79)</f>
        <v>0</v>
      </c>
      <c r="AE75" s="122">
        <v>0</v>
      </c>
      <c r="AF75" s="130">
        <f>INDEX(Output!$C$5:$CA$192,MATCH($C75,Output!$C$5:$C$192,0),74)+INDEX(Output!$C$5:$CA$192,MATCH($C75,Output!$C$5:$C$192,0),77)</f>
        <v>0</v>
      </c>
      <c r="AG75" s="122">
        <v>0</v>
      </c>
      <c r="AH75" s="131">
        <f>IF($D$73=0,"",(D75-$D$73)/$D$73)</f>
        <v>0</v>
      </c>
      <c r="AI75" s="132">
        <f>IF($E$73=0,"",(E75-$E$73)/$E$73)</f>
        <v>0</v>
      </c>
      <c r="AJ75" s="131">
        <f>IF($J$73=0,"",(J75-$J$73)/$J$73)</f>
        <v>0</v>
      </c>
      <c r="AK75" s="132">
        <f>IF($K$73=0,"",(K75-$K$73)/$K$73)</f>
        <v>0</v>
      </c>
      <c r="AL75" s="129" t="str">
        <f>IF(AND(AH75&gt;=0,AI75&gt;=0), "Yes", "No")</f>
        <v>Yes</v>
      </c>
      <c r="AM75" s="129" t="str">
        <f>IF(AND(AH75&lt;0,AI75&lt;0), "No", "Yes")</f>
        <v>Yes</v>
      </c>
      <c r="AN75" s="133" t="str">
        <f>IF((AL75=AM75),(IF(AND(AI75&gt;(-0.5%*D$73),AI75&lt;(0.5%*D$73),AE75&lt;=AD75,AG75&lt;=AF75,(COUNTBLANK(D75:AK75)=0)),"Pass","Fail")),IF(COUNTA(D75:AK75)=0,"","Fail"))</f>
        <v>Pass</v>
      </c>
      <c r="AO75" s="135"/>
      <c r="AP75" s="127">
        <f>IF(ISNUMBER(SEARCH("RetlMed",C75)),Lookup!D$2,IF(ISNUMBER(SEARCH("OffSml",C75)),Lookup!A$2,IF(ISNUMBER(SEARCH("OffMed",C75)),Lookup!B$2,IF(ISNUMBER(SEARCH("OffLrg",C75)),Lookup!C$2,IF(ISNUMBER(SEARCH("RetlStrp",C75)),Lookup!E$2)))))</f>
        <v>22500</v>
      </c>
      <c r="AQ75" s="136"/>
    </row>
    <row r="76" spans="1:43" s="144" customFormat="1" ht="25.5" customHeight="1" x14ac:dyDescent="0.3">
      <c r="A76" s="83"/>
      <c r="B76" s="120" t="str">
        <f t="shared" si="18"/>
        <v>CBECC 20252.0</v>
      </c>
      <c r="C76" s="128" t="s">
        <v>403</v>
      </c>
      <c r="D76" s="129">
        <f>INDEX(Output!$C$5:$BW$192,MATCH($C76,Output!$C$5:$C$192,0),63)</f>
        <v>57.870100000000001</v>
      </c>
      <c r="E76" s="122" t="s">
        <v>404</v>
      </c>
      <c r="F76" s="129">
        <f>(INDEX(Output!$C$5:$BW$192,MATCH($C76,Output!$C$5:$C$192,0),21))/$AP76</f>
        <v>11.162488888888889</v>
      </c>
      <c r="G76" s="122" t="s">
        <v>405</v>
      </c>
      <c r="H76" s="129">
        <f>(INDEX(Output!$C$5:$BW$192,MATCH($C76,Output!$C$5:$C$192,0),36))/$AP76</f>
        <v>6.4573777777777785E-2</v>
      </c>
      <c r="I76" s="122" t="s">
        <v>388</v>
      </c>
      <c r="J76" s="129">
        <f t="shared" si="19"/>
        <v>44.543883199662218</v>
      </c>
      <c r="K76" s="122" t="s">
        <v>406</v>
      </c>
      <c r="L76" s="129">
        <f>(((INDEX(Output!$C$5:$BW$192,MATCH($C76,Output!$C$5:$C$192,0),14))*3.4121416)+((INDEX(Output!$C$5:$BW$192,MATCH($C76,Output!$C$5:$C$192,0),29))*99.976))/$AP76</f>
        <v>1.0608875480888889</v>
      </c>
      <c r="M76" s="122" t="s">
        <v>407</v>
      </c>
      <c r="N76" s="129">
        <f>(((INDEX(Output!$C$5:$BW$192,MATCH($C76,Output!$C$5:$C$192,0),15))*3.4121416)+((INDEX(Output!$C$5:$BW$192,MATCH($C76,Output!$C$5:$C$192,0),30))*99.976))/$AP76</f>
        <v>16.887371206720001</v>
      </c>
      <c r="O76" s="122" t="s">
        <v>408</v>
      </c>
      <c r="P76" s="129">
        <f>(((INDEX(Output!$C$5:$BW$192,MATCH($C76,Output!$C$5:$C$192,0),20))*3.4121416)+((INDEX(Output!$C$5:$BW$192,MATCH($C76,Output!$C$5:$C$192,0),35))*99.976))/$AP76</f>
        <v>8.4408042393422225</v>
      </c>
      <c r="Q76" s="122" t="s">
        <v>392</v>
      </c>
      <c r="R76" s="129">
        <f>(((INDEX(Output!$C$5:$BW$192,MATCH($C76,Output!$C$5:$C$192,0),37))+(INDEX(Output!$C$5:$BW$192,MATCH($C76,Output!$C$5:$C$192,0),38)))*99.976)/$AP76</f>
        <v>0</v>
      </c>
      <c r="S76" s="122" t="s">
        <v>39</v>
      </c>
      <c r="T76" s="129">
        <f>(((INDEX(Output!$C$5:$BW$192,MATCH($C76,Output!$C$5:$C$192,0),22))+(INDEX(Output!$C$5:$BW$192,MATCH($C76,Output!$C$5:$C$192,0),23))+(INDEX(Output!$C$5:$BW$192,MATCH($C76,Output!$C$5:$C$192,0),24))+(INDEX(Output!$C$5:$BW$192,MATCH($C76,Output!$C$5:$C$192,0),25)))*3.4121416)/$AP76</f>
        <v>12.407744898428444</v>
      </c>
      <c r="U76" s="122" t="s">
        <v>393</v>
      </c>
      <c r="V76" s="129">
        <f>(((INDEX(Output!$C$5:$BW$192,MATCH($C76,Output!$C$5:$C$192,0),16))*3.4121416)+((INDEX(Output!$C$5:$BW$192,MATCH($C76,Output!$C$5:$C$192,0),31))*99.976))/$AP76</f>
        <v>12.759893076622221</v>
      </c>
      <c r="W76" s="122" t="s">
        <v>409</v>
      </c>
      <c r="X76" s="129">
        <f>(((INDEX(Output!$C$5:$BW$192,MATCH($C76,Output!$C$5:C$192,0),18))*3.4121416)+((INDEX(Output!$C$5:$BW$192,MATCH($C76,Output!$C$5:C$192,0),33))*99.976))/$AP76</f>
        <v>0</v>
      </c>
      <c r="Y76" s="122" t="s">
        <v>39</v>
      </c>
      <c r="Z76" s="129">
        <f>(((INDEX(Output!$C$5:$BW$192,MATCH($C76,Output!$C$5:C$192,0),17))*3.4121416)+((INDEX(Output!$C$5:$BW$192,MATCH($C76,Output!$C$5:C$192,0),32))*99.976))/$AP76</f>
        <v>0</v>
      </c>
      <c r="AA76" s="122" t="s">
        <v>410</v>
      </c>
      <c r="AB76" s="129">
        <f>(((INDEX(Output!$C$5:$BW$192,MATCH($C76,Output!$C$5:C$192,0),19))*3.4121416)+((INDEX(Output!$C$5:$BW$192,MATCH($C76,Output!$C$5:C$192,0),34))*99.976))/$AP76</f>
        <v>5.3949271288888889</v>
      </c>
      <c r="AC76" s="122" t="s">
        <v>396</v>
      </c>
      <c r="AD76" s="130">
        <f>INDEX(Output!$C$5:$CZ$192,MATCH($C76,Output!$C$5:$C$192,0),76)+INDEX(Output!$C$5:$CZ$192,MATCH($C76,Output!$C$5:$C$192,0),79)</f>
        <v>0</v>
      </c>
      <c r="AE76" s="122">
        <v>0</v>
      </c>
      <c r="AF76" s="130">
        <f>INDEX(Output!$C$5:$CA$192,MATCH($C76,Output!$C$5:$C$192,0),74)+INDEX(Output!$C$5:$CA$192,MATCH($C76,Output!$C$5:$C$192,0),77)</f>
        <v>0</v>
      </c>
      <c r="AG76" s="122">
        <v>0</v>
      </c>
      <c r="AH76" s="131">
        <f>IF($D$73=0,"",(D76-$D$73)/$D$73)</f>
        <v>2.5118640404874208E-2</v>
      </c>
      <c r="AI76" s="132">
        <f>IF($E$73=0,"",(E76-$E$73)/$E$73)</f>
        <v>6.4267352185089742E-3</v>
      </c>
      <c r="AJ76" s="131">
        <f>IF($J$73=0,"",(J76-$J$73)/$J$73)</f>
        <v>1.9802038407705242E-2</v>
      </c>
      <c r="AK76" s="132">
        <f>IF($K$73=0,"",(K76-$K$73)/$K$73)</f>
        <v>5.0912176495545606E-3</v>
      </c>
      <c r="AL76" s="129" t="str">
        <f>IF(AND(AH76&gt;=0,AI76&gt;=0), "Yes", "No")</f>
        <v>Yes</v>
      </c>
      <c r="AM76" s="129" t="str">
        <f>IF(AND(AH76&lt;0,AI76&lt;0), "No", "Yes")</f>
        <v>Yes</v>
      </c>
      <c r="AN76" s="133" t="str">
        <f>IF((AL76=AM76),(IF(AND(AI76&gt;(-0.5%*D$73),AI76&lt;(0.5%*D$73),AE76&lt;=AD76,AG76&lt;=AF76,(COUNTBLANK(D76:AK76)=0)),"Pass","Fail")),IF(COUNTA(D76:AK76)=0,"","Fail"))</f>
        <v>Pass</v>
      </c>
      <c r="AO76" s="135"/>
      <c r="AP76" s="127">
        <f>IF(ISNUMBER(SEARCH("RetlMed",C76)),Lookup!D$2,IF(ISNUMBER(SEARCH("OffSml",C76)),Lookup!A$2,IF(ISNUMBER(SEARCH("OffMed",C76)),Lookup!B$2,IF(ISNUMBER(SEARCH("OffLrg",C76)),Lookup!C$2,IF(ISNUMBER(SEARCH("RetlStrp",C76)),Lookup!E$2)))))</f>
        <v>22500</v>
      </c>
      <c r="AQ76" s="136"/>
    </row>
    <row r="77" spans="1:43" s="144" customFormat="1" ht="25.5" customHeight="1" x14ac:dyDescent="0.3">
      <c r="A77" s="83"/>
      <c r="B77" s="120" t="str">
        <f t="shared" si="18"/>
        <v>CBECC 20252.0</v>
      </c>
      <c r="C77" s="128" t="s">
        <v>411</v>
      </c>
      <c r="D77" s="129">
        <f>INDEX(Output!$C$5:$BW$192,MATCH($C77,Output!$C$5:$C$192,0),63)</f>
        <v>46.700400000000002</v>
      </c>
      <c r="E77" s="122" t="s">
        <v>412</v>
      </c>
      <c r="F77" s="129">
        <f>(INDEX(Output!$C$5:$BW$192,MATCH($C77,Output!$C$5:$C$192,0),21))/$AP77</f>
        <v>8.7606666666666673</v>
      </c>
      <c r="G77" s="122" t="s">
        <v>413</v>
      </c>
      <c r="H77" s="129">
        <f>(INDEX(Output!$C$5:$BW$192,MATCH($C77,Output!$C$5:$C$192,0),36))/$AP77</f>
        <v>6.6209777777777784E-2</v>
      </c>
      <c r="I77" s="122" t="s">
        <v>351</v>
      </c>
      <c r="J77" s="129">
        <f t="shared" si="19"/>
        <v>36.512035415370669</v>
      </c>
      <c r="K77" s="122" t="s">
        <v>414</v>
      </c>
      <c r="L77" s="129">
        <f>(((INDEX(Output!$C$5:$BW$192,MATCH($C77,Output!$C$5:$C$192,0),14))*3.4121416)+((INDEX(Output!$C$5:$BW$192,MATCH($C77,Output!$C$5:$C$192,0),29))*99.976))/$AP77</f>
        <v>1.2244438407111109</v>
      </c>
      <c r="M77" s="122" t="s">
        <v>415</v>
      </c>
      <c r="N77" s="129">
        <f>(((INDEX(Output!$C$5:$BW$192,MATCH($C77,Output!$C$5:$C$192,0),15))*3.4121416)+((INDEX(Output!$C$5:$BW$192,MATCH($C77,Output!$C$5:$C$192,0),30))*99.976))/$AP77</f>
        <v>8.6918772008071112</v>
      </c>
      <c r="O77" s="122" t="s">
        <v>416</v>
      </c>
      <c r="P77" s="129">
        <f>(((INDEX(Output!$C$5:$BW$192,MATCH($C77,Output!$C$5:$C$192,0),20))*3.4121416)+((INDEX(Output!$C$5:$BW$192,MATCH($C77,Output!$C$5:$C$192,0),35))*99.976))/$AP77</f>
        <v>8.4408042393422225</v>
      </c>
      <c r="Q77" s="122" t="s">
        <v>392</v>
      </c>
      <c r="R77" s="129">
        <f>(((INDEX(Output!$C$5:$BW$192,MATCH($C77,Output!$C$5:$C$192,0),37))+(INDEX(Output!$C$5:$BW$192,MATCH($C77,Output!$C$5:$C$192,0),38)))*99.976)/$AP77</f>
        <v>0</v>
      </c>
      <c r="S77" s="122" t="s">
        <v>39</v>
      </c>
      <c r="T77" s="129">
        <f>(((INDEX(Output!$C$5:$BW$192,MATCH($C77,Output!$C$5:$C$192,0),22))+(INDEX(Output!$C$5:$BW$192,MATCH($C77,Output!$C$5:$C$192,0),23))+(INDEX(Output!$C$5:$BW$192,MATCH($C77,Output!$C$5:$C$192,0),24))+(INDEX(Output!$C$5:$BW$192,MATCH($C77,Output!$C$5:$C$192,0),25)))*3.4121416)/$AP77</f>
        <v>12.407744898428444</v>
      </c>
      <c r="U77" s="122" t="s">
        <v>393</v>
      </c>
      <c r="V77" s="129">
        <f>(((INDEX(Output!$C$5:$BW$192,MATCH($C77,Output!$C$5:$C$192,0),16))*3.4121416)+((INDEX(Output!$C$5:$BW$192,MATCH($C77,Output!$C$5:$C$192,0),31))*99.976))/$AP77</f>
        <v>12.759938571843557</v>
      </c>
      <c r="W77" s="122" t="s">
        <v>417</v>
      </c>
      <c r="X77" s="129">
        <f>(((INDEX(Output!$C$5:$BW$192,MATCH($C77,Output!$C$5:C$192,0),18))*3.4121416)+((INDEX(Output!$C$5:$BW$192,MATCH($C77,Output!$C$5:C$192,0),33))*99.976))/$AP77</f>
        <v>0</v>
      </c>
      <c r="Y77" s="122" t="s">
        <v>418</v>
      </c>
      <c r="Z77" s="129">
        <f>(((INDEX(Output!$C$5:$BW$192,MATCH($C77,Output!$C$5:C$192,0),17))*3.4121416)+((INDEX(Output!$C$5:$BW$192,MATCH($C77,Output!$C$5:C$192,0),32))*99.976))/$AP77</f>
        <v>0</v>
      </c>
      <c r="AA77" s="122" t="s">
        <v>419</v>
      </c>
      <c r="AB77" s="129">
        <f>(((INDEX(Output!$C$5:$BW$192,MATCH($C77,Output!$C$5:C$192,0),19))*3.4121416)+((INDEX(Output!$C$5:$BW$192,MATCH($C77,Output!$C$5:C$192,0),34))*99.976))/$AP77</f>
        <v>5.394971562666667</v>
      </c>
      <c r="AC77" s="122" t="s">
        <v>396</v>
      </c>
      <c r="AD77" s="130">
        <f>INDEX(Output!$C$5:$CZ$192,MATCH($C77,Output!$C$5:$C$192,0),76)+INDEX(Output!$C$5:$CZ$192,MATCH($C77,Output!$C$5:$C$192,0),79)</f>
        <v>0</v>
      </c>
      <c r="AE77" s="122">
        <v>0</v>
      </c>
      <c r="AF77" s="130">
        <f>INDEX(Output!$C$5:$CA$192,MATCH($C77,Output!$C$5:$C$192,0),74)+INDEX(Output!$C$5:$CA$192,MATCH($C77,Output!$C$5:$C$192,0),77)</f>
        <v>0</v>
      </c>
      <c r="AG77" s="122">
        <v>0</v>
      </c>
      <c r="AH77" s="131">
        <f>IF($D$73=0,"",(D77-$D$73)/$D$73)</f>
        <v>-0.1727429094754668</v>
      </c>
      <c r="AI77" s="132">
        <f>IF($E$73=0,"",(E77-$E$73)/$E$73)</f>
        <v>-1.5584832904884299E-2</v>
      </c>
      <c r="AJ77" s="131">
        <f>IF($J$73=0,"",(J77-$J$73)/$J$73)</f>
        <v>-0.16408167702604584</v>
      </c>
      <c r="AK77" s="132">
        <f>IF($K$73=0,"",(K77-$K$73)/$K$73)</f>
        <v>-9.5460330929147824E-3</v>
      </c>
      <c r="AL77" s="129" t="str">
        <f>IF(AND(AH77&gt;=0,AI77&gt;=0), "Yes", "No")</f>
        <v>No</v>
      </c>
      <c r="AM77" s="129" t="str">
        <f>IF(AND(AH77&lt;0,AI77&lt;0), "No", "Yes")</f>
        <v>No</v>
      </c>
      <c r="AN77" s="133" t="str">
        <f>IF((AL77=AM77),(IF(AND(AI77&gt;(-0.5%*D$73),AI77&lt;(0.5%*D$73),AE77&lt;=AD77,AG77&lt;=AF77,(COUNTBLANK(D77:AK77)=0)),"Pass","Fail")),IF(COUNTA(D77:AK77)=0,"","Fail"))</f>
        <v>Pass</v>
      </c>
      <c r="AO77" s="135"/>
      <c r="AP77" s="127">
        <f>IF(ISNUMBER(SEARCH("RetlMed",C77)),Lookup!D$2,IF(ISNUMBER(SEARCH("OffSml",C77)),Lookup!A$2,IF(ISNUMBER(SEARCH("OffMed",C77)),Lookup!B$2,IF(ISNUMBER(SEARCH("OffLrg",C77)),Lookup!C$2,IF(ISNUMBER(SEARCH("RetlStrp",C77)),Lookup!E$2)))))</f>
        <v>22500</v>
      </c>
      <c r="AQ77" s="136"/>
    </row>
    <row r="78" spans="1:43" s="107" customFormat="1" ht="26.25" customHeight="1" x14ac:dyDescent="0.25">
      <c r="A78" s="108"/>
      <c r="B78" s="120" t="str">
        <f t="shared" si="18"/>
        <v>CBECC 20252.0</v>
      </c>
      <c r="C78" s="62" t="s">
        <v>420</v>
      </c>
      <c r="D78" s="121">
        <f>INDEX(Output!$C$5:$BW$192,MATCH($C78,Output!$C$5:$C$192,0),63)</f>
        <v>37.903799999999997</v>
      </c>
      <c r="E78" s="122" t="s">
        <v>421</v>
      </c>
      <c r="F78" s="121">
        <f>(INDEX(Output!$C$5:$BW$192,MATCH($C78,Output!$C$5:$C$192,0),21))/$AP78</f>
        <v>6.7524888888888892</v>
      </c>
      <c r="G78" s="122" t="s">
        <v>422</v>
      </c>
      <c r="H78" s="121">
        <f>(INDEX(Output!$C$5:$BW$192,MATCH($C78,Output!$C$5:$C$192,0),36))/$AP78</f>
        <v>8.9788444444444449E-2</v>
      </c>
      <c r="I78" s="122" t="s">
        <v>423</v>
      </c>
      <c r="J78" s="121">
        <f t="shared" si="19"/>
        <v>32.017169928181332</v>
      </c>
      <c r="K78" s="122" t="s">
        <v>424</v>
      </c>
      <c r="L78" s="121">
        <f>(((INDEX(Output!$C$5:$BW$192,MATCH($C78,Output!$C$5:$C$192,0),14))*3.4121416)+((INDEX(Output!$C$5:$BW$192,MATCH($C78,Output!$C$5:$C$192,0),29))*99.976))/$AP78</f>
        <v>2.8051354947555556</v>
      </c>
      <c r="M78" s="122" t="s">
        <v>425</v>
      </c>
      <c r="N78" s="121">
        <f>(((INDEX(Output!$C$5:$BW$192,MATCH($C78,Output!$C$5:$C$192,0),15))*3.4121416)+((INDEX(Output!$C$5:$BW$192,MATCH($C78,Output!$C$5:$C$192,0),30))*99.976))/$AP78</f>
        <v>4.8284078401066663</v>
      </c>
      <c r="O78" s="122" t="s">
        <v>426</v>
      </c>
      <c r="P78" s="121">
        <f>(((INDEX(Output!$C$5:$BW$192,MATCH($C78,Output!$C$5:$C$192,0),20))*3.4121416)+((INDEX(Output!$C$5:$BW$192,MATCH($C78,Output!$C$5:$C$192,0),35))*99.976))/$AP78</f>
        <v>8.4087604384497769</v>
      </c>
      <c r="Q78" s="122" t="s">
        <v>427</v>
      </c>
      <c r="R78" s="121">
        <f>(((INDEX(Output!$C$5:$BW$192,MATCH($C78,Output!$C$5:$C$192,0),37))+(INDEX(Output!$C$5:$BW$192,MATCH($C78,Output!$C$5:$C$192,0),38)))*99.976)/$AP78</f>
        <v>0</v>
      </c>
      <c r="S78" s="122" t="s">
        <v>39</v>
      </c>
      <c r="T78" s="121">
        <f>(((INDEX(Output!$C$5:$BW$192,MATCH($C78,Output!$C$5:$C$192,0),22))+(INDEX(Output!$C$5:$BW$192,MATCH($C78,Output!$C$5:$C$192,0),23))+(INDEX(Output!$C$5:$BW$192,MATCH($C78,Output!$C$5:$C$192,0),24))+(INDEX(Output!$C$5:$BW$192,MATCH($C78,Output!$C$5:$C$192,0),25)))*3.4121416)/$AP78</f>
        <v>12.407744898428444</v>
      </c>
      <c r="U78" s="122" t="s">
        <v>393</v>
      </c>
      <c r="V78" s="121">
        <f>(((INDEX(Output!$C$5:$BW$192,MATCH($C78,Output!$C$5:$C$192,0),16))*3.4121416)+((INDEX(Output!$C$5:$BW$192,MATCH($C78,Output!$C$5:$C$192,0),31))*99.976))/$AP78</f>
        <v>9.8033254579804439</v>
      </c>
      <c r="W78" s="122" t="s">
        <v>428</v>
      </c>
      <c r="X78" s="121">
        <f>(((INDEX(Output!$C$5:$BW$192,MATCH($C78,Output!$C$5:C$192,0),18))*3.4121416)+((INDEX(Output!$C$5:$BW$192,MATCH($C78,Output!$C$5:C$192,0),33))*99.976))/$AP78</f>
        <v>0</v>
      </c>
      <c r="Y78" s="122" t="s">
        <v>39</v>
      </c>
      <c r="Z78" s="121">
        <f>(((INDEX(Output!$C$5:$BW$192,MATCH($C78,Output!$C$5:C$192,0),17))*3.4121416)+((INDEX(Output!$C$5:$BW$192,MATCH($C78,Output!$C$5:C$192,0),32))*99.976))/$AP78</f>
        <v>0</v>
      </c>
      <c r="AA78" s="122" t="s">
        <v>429</v>
      </c>
      <c r="AB78" s="121">
        <f>(((INDEX(Output!$C$5:$BW$192,MATCH($C78,Output!$C$5:C$192,0),19))*3.4121416)+((INDEX(Output!$C$5:$BW$192,MATCH($C78,Output!$C$5:C$192,0),34))*99.976))/$AP78</f>
        <v>6.1715406968888891</v>
      </c>
      <c r="AC78" s="122" t="s">
        <v>116</v>
      </c>
      <c r="AD78" s="123">
        <f>INDEX(Output!$C$5:$CZ$192,MATCH($C78,Output!$C$5:$C$192,0),76)+INDEX(Output!$C$5:$CZ$192,MATCH($C78,Output!$C$5:$C$192,0),79)</f>
        <v>0</v>
      </c>
      <c r="AE78" s="122">
        <v>0</v>
      </c>
      <c r="AF78" s="123">
        <f>INDEX(Output!$C$5:$CA$192,MATCH($C78,Output!$C$5:$C$192,0),74)+INDEX(Output!$C$5:$CA$192,MATCH($C78,Output!$C$5:$C$192,0),77)</f>
        <v>0</v>
      </c>
      <c r="AG78" s="122">
        <v>0</v>
      </c>
      <c r="AH78" s="124"/>
      <c r="AI78" s="121"/>
      <c r="AJ78" s="124"/>
      <c r="AK78" s="134"/>
      <c r="AL78" s="121"/>
      <c r="AM78" s="121"/>
      <c r="AN78" s="125"/>
      <c r="AO78" s="126"/>
      <c r="AP78" s="127">
        <f>IF(ISNUMBER(SEARCH("RetlMed",C78)),Lookup!D$2,IF(ISNUMBER(SEARCH("OffSml",C78)),Lookup!A$2,IF(ISNUMBER(SEARCH("OffMed",C78)),Lookup!B$2,IF(ISNUMBER(SEARCH("OffLrg",C78)),Lookup!C$2,IF(ISNUMBER(SEARCH("RetlStrp",C78)),Lookup!E$2)))))</f>
        <v>22500</v>
      </c>
    </row>
    <row r="79" spans="1:43" s="144" customFormat="1" ht="25.5" customHeight="1" x14ac:dyDescent="0.3">
      <c r="A79" s="83"/>
      <c r="B79" s="120" t="str">
        <f t="shared" si="18"/>
        <v>CBECC 20252.0</v>
      </c>
      <c r="C79" s="128" t="s">
        <v>430</v>
      </c>
      <c r="D79" s="129">
        <f>INDEX(Output!$C$5:$BW$192,MATCH($C79,Output!$C$5:$C$192,0),63)</f>
        <v>37.503500000000003</v>
      </c>
      <c r="E79" s="122" t="s">
        <v>431</v>
      </c>
      <c r="F79" s="129">
        <f>(INDEX(Output!$C$5:$BW$192,MATCH($C79,Output!$C$5:$C$192,0),21))/$AP79</f>
        <v>6.6626222222222218</v>
      </c>
      <c r="G79" s="122" t="s">
        <v>432</v>
      </c>
      <c r="H79" s="129">
        <f>(INDEX(Output!$C$5:$BW$192,MATCH($C79,Output!$C$5:$C$192,0),36))/$AP79</f>
        <v>8.9788444444444449E-2</v>
      </c>
      <c r="I79" s="122" t="s">
        <v>423</v>
      </c>
      <c r="J79" s="129">
        <f t="shared" si="19"/>
        <v>31.710441145952</v>
      </c>
      <c r="K79" s="122" t="s">
        <v>433</v>
      </c>
      <c r="L79" s="129">
        <f>(((INDEX(Output!$C$5:$BW$192,MATCH($C79,Output!$C$5:$C$192,0),14))*3.4121416)+((INDEX(Output!$C$5:$BW$192,MATCH($C79,Output!$C$5:$C$192,0),29))*99.976))/$AP79</f>
        <v>2.8051354947555556</v>
      </c>
      <c r="M79" s="122" t="s">
        <v>425</v>
      </c>
      <c r="N79" s="129">
        <f>(((INDEX(Output!$C$5:$BW$192,MATCH($C79,Output!$C$5:$C$192,0),15))*3.4121416)+((INDEX(Output!$C$5:$BW$192,MATCH($C79,Output!$C$5:$C$192,0),30))*99.976))/$AP79</f>
        <v>4.5216790578773338</v>
      </c>
      <c r="O79" s="122" t="s">
        <v>434</v>
      </c>
      <c r="P79" s="129">
        <f>(((INDEX(Output!$C$5:$BW$192,MATCH($C79,Output!$C$5:$C$192,0),20))*3.4121416)+((INDEX(Output!$C$5:$BW$192,MATCH($C79,Output!$C$5:$C$192,0),35))*99.976))/$AP79</f>
        <v>8.4087604384497769</v>
      </c>
      <c r="Q79" s="122" t="s">
        <v>427</v>
      </c>
      <c r="R79" s="129">
        <f>(((INDEX(Output!$C$5:$BW$192,MATCH($C79,Output!$C$5:$C$192,0),37))+(INDEX(Output!$C$5:$BW$192,MATCH($C79,Output!$C$5:$C$192,0),38)))*99.976)/$AP79</f>
        <v>0</v>
      </c>
      <c r="S79" s="122" t="s">
        <v>39</v>
      </c>
      <c r="T79" s="129">
        <f>(((INDEX(Output!$C$5:$BW$192,MATCH($C79,Output!$C$5:$C$192,0),22))+(INDEX(Output!$C$5:$BW$192,MATCH($C79,Output!$C$5:$C$192,0),23))+(INDEX(Output!$C$5:$BW$192,MATCH($C79,Output!$C$5:$C$192,0),24))+(INDEX(Output!$C$5:$BW$192,MATCH($C79,Output!$C$5:$C$192,0),25)))*3.4121416)/$AP79</f>
        <v>12.407744898428444</v>
      </c>
      <c r="U79" s="122" t="s">
        <v>393</v>
      </c>
      <c r="V79" s="129">
        <f>(((INDEX(Output!$C$5:$BW$192,MATCH($C79,Output!$C$5:$C$192,0),16))*3.4121416)+((INDEX(Output!$C$5:$BW$192,MATCH($C79,Output!$C$5:$C$192,0),31))*99.976))/$AP79</f>
        <v>9.8033254579804439</v>
      </c>
      <c r="W79" s="122" t="s">
        <v>428</v>
      </c>
      <c r="X79" s="129">
        <f>(((INDEX(Output!$C$5:$BW$192,MATCH($C79,Output!$C$5:C$192,0),18))*3.4121416)+((INDEX(Output!$C$5:$BW$192,MATCH($C79,Output!$C$5:C$192,0),33))*99.976))/$AP79</f>
        <v>0</v>
      </c>
      <c r="Y79" s="122" t="s">
        <v>39</v>
      </c>
      <c r="Z79" s="129">
        <f>(((INDEX(Output!$C$5:$BW$192,MATCH($C79,Output!$C$5:C$192,0),17))*3.4121416)+((INDEX(Output!$C$5:$BW$192,MATCH($C79,Output!$C$5:C$192,0),32))*99.976))/$AP79</f>
        <v>0</v>
      </c>
      <c r="AA79" s="122" t="s">
        <v>356</v>
      </c>
      <c r="AB79" s="129">
        <f>(((INDEX(Output!$C$5:$BW$192,MATCH($C79,Output!$C$5:C$192,0),19))*3.4121416)+((INDEX(Output!$C$5:$BW$192,MATCH($C79,Output!$C$5:C$192,0),34))*99.976))/$AP79</f>
        <v>6.1715406968888891</v>
      </c>
      <c r="AC79" s="122" t="s">
        <v>116</v>
      </c>
      <c r="AD79" s="130">
        <f>INDEX(Output!$C$5:$CZ$192,MATCH($C79,Output!$C$5:$C$192,0),76)+INDEX(Output!$C$5:$CZ$192,MATCH($C79,Output!$C$5:$C$192,0),79)</f>
        <v>0</v>
      </c>
      <c r="AE79" s="122">
        <v>0</v>
      </c>
      <c r="AF79" s="130">
        <f>INDEX(Output!$C$5:$CA$192,MATCH($C79,Output!$C$5:$C$192,0),74)+INDEX(Output!$C$5:$CA$192,MATCH($C79,Output!$C$5:$C$192,0),77)</f>
        <v>0</v>
      </c>
      <c r="AG79" s="122">
        <v>0</v>
      </c>
      <c r="AH79" s="131">
        <f>IF($D$78=0,"",(D79-$D$78)/$D$78)</f>
        <v>-1.0560946395875726E-2</v>
      </c>
      <c r="AI79" s="132">
        <f>IF($E$78=0,"",(E79-$E$78)/$E$78)</f>
        <v>-9.7883597883597212E-3</v>
      </c>
      <c r="AJ79" s="131">
        <f>IF($J$78=0,"",(J79-$J$78)/$J$78)</f>
        <v>-9.5801341254509419E-3</v>
      </c>
      <c r="AK79" s="132">
        <f>IF($K$78=0,"",(K79-$K$78)/$K$78)</f>
        <v>-7.8621106743271239E-3</v>
      </c>
      <c r="AL79" s="129" t="str">
        <f>IF(AND(AH79&gt;=0,AI79&gt;=0), "Yes", "No")</f>
        <v>No</v>
      </c>
      <c r="AM79" s="129" t="str">
        <f>IF(AND(AH79&lt;0,AI79&lt;0), "No", "Yes")</f>
        <v>No</v>
      </c>
      <c r="AN79" s="133" t="str">
        <f>IF((AL79=AM79),(IF(AND(AI79&gt;(-0.5%*D$78),AI79&lt;(0.5%*D$78),AE79&lt;=AD79,AG79&lt;=AF79,(COUNTBLANK(D79:AK79)=0)),"Pass","Fail")),IF(COUNTA(D79:AK79)=0,"","Fail"))</f>
        <v>Pass</v>
      </c>
      <c r="AO79" s="135"/>
      <c r="AP79" s="127">
        <f>IF(ISNUMBER(SEARCH("RetlMed",C79)),Lookup!D$2,IF(ISNUMBER(SEARCH("OffSml",C79)),Lookup!A$2,IF(ISNUMBER(SEARCH("OffMed",C79)),Lookup!B$2,IF(ISNUMBER(SEARCH("OffLrg",C79)),Lookup!C$2,IF(ISNUMBER(SEARCH("RetlStrp",C79)),Lookup!E$2)))))</f>
        <v>22500</v>
      </c>
      <c r="AQ79" s="136"/>
    </row>
    <row r="80" spans="1:43" s="144" customFormat="1" ht="25.5" customHeight="1" x14ac:dyDescent="0.3">
      <c r="A80" s="83"/>
      <c r="B80" s="120" t="str">
        <f t="shared" si="18"/>
        <v>CBECC 20252.0</v>
      </c>
      <c r="C80" s="128" t="s">
        <v>435</v>
      </c>
      <c r="D80" s="129">
        <f>INDEX(Output!$C$5:$BW$192,MATCH($C80,Output!$C$5:$C$192,0),63)</f>
        <v>37.8932</v>
      </c>
      <c r="E80" s="122" t="s">
        <v>436</v>
      </c>
      <c r="F80" s="129">
        <f>(INDEX(Output!$C$5:$BW$192,MATCH($C80,Output!$C$5:$C$192,0),21))/$AP80</f>
        <v>6.7524888888888892</v>
      </c>
      <c r="G80" s="122" t="s">
        <v>422</v>
      </c>
      <c r="H80" s="129">
        <f>(INDEX(Output!$C$5:$BW$192,MATCH($C80,Output!$C$5:$C$192,0),36))/$AP80</f>
        <v>8.9612888888888881E-2</v>
      </c>
      <c r="I80" s="122" t="s">
        <v>437</v>
      </c>
      <c r="J80" s="129">
        <f t="shared" si="19"/>
        <v>31.999591925692442</v>
      </c>
      <c r="K80" s="122" t="s">
        <v>438</v>
      </c>
      <c r="L80" s="129">
        <f>(((INDEX(Output!$C$5:$BW$192,MATCH($C80,Output!$C$5:$C$192,0),14))*3.4121416)+((INDEX(Output!$C$5:$BW$192,MATCH($C80,Output!$C$5:$C$192,0),29))*99.976))/$AP80</f>
        <v>2.7875574922666666</v>
      </c>
      <c r="M80" s="122" t="s">
        <v>439</v>
      </c>
      <c r="N80" s="129">
        <f>(((INDEX(Output!$C$5:$BW$192,MATCH($C80,Output!$C$5:$C$192,0),15))*3.4121416)+((INDEX(Output!$C$5:$BW$192,MATCH($C80,Output!$C$5:$C$192,0),30))*99.976))/$AP80</f>
        <v>4.8284078401066663</v>
      </c>
      <c r="O80" s="122" t="s">
        <v>426</v>
      </c>
      <c r="P80" s="129">
        <f>(((INDEX(Output!$C$5:$BW$192,MATCH($C80,Output!$C$5:$C$192,0),20))*3.4121416)+((INDEX(Output!$C$5:$BW$192,MATCH($C80,Output!$C$5:$C$192,0),35))*99.976))/$AP80</f>
        <v>8.4087604384497769</v>
      </c>
      <c r="Q80" s="122" t="s">
        <v>427</v>
      </c>
      <c r="R80" s="129">
        <f>(((INDEX(Output!$C$5:$BW$192,MATCH($C80,Output!$C$5:$C$192,0),37))+(INDEX(Output!$C$5:$BW$192,MATCH($C80,Output!$C$5:$C$192,0),38)))*99.976)/$AP80</f>
        <v>0</v>
      </c>
      <c r="S80" s="122" t="s">
        <v>39</v>
      </c>
      <c r="T80" s="129">
        <f>(((INDEX(Output!$C$5:$BW$192,MATCH($C80,Output!$C$5:$C$192,0),22))+(INDEX(Output!$C$5:$BW$192,MATCH($C80,Output!$C$5:$C$192,0),23))+(INDEX(Output!$C$5:$BW$192,MATCH($C80,Output!$C$5:$C$192,0),24))+(INDEX(Output!$C$5:$BW$192,MATCH($C80,Output!$C$5:$C$192,0),25)))*3.4121416)/$AP80</f>
        <v>12.407744898428444</v>
      </c>
      <c r="U80" s="122" t="s">
        <v>393</v>
      </c>
      <c r="V80" s="129">
        <f>(((INDEX(Output!$C$5:$BW$192,MATCH($C80,Output!$C$5:$C$192,0),16))*3.4121416)+((INDEX(Output!$C$5:$BW$192,MATCH($C80,Output!$C$5:$C$192,0),31))*99.976))/$AP80</f>
        <v>9.8033254579804439</v>
      </c>
      <c r="W80" s="122" t="s">
        <v>428</v>
      </c>
      <c r="X80" s="129">
        <f>(((INDEX(Output!$C$5:$BW$192,MATCH($C80,Output!$C$5:C$192,0),18))*3.4121416)+((INDEX(Output!$C$5:$BW$192,MATCH($C80,Output!$C$5:C$192,0),33))*99.976))/$AP80</f>
        <v>0</v>
      </c>
      <c r="Y80" s="122" t="s">
        <v>39</v>
      </c>
      <c r="Z80" s="129">
        <f>(((INDEX(Output!$C$5:$BW$192,MATCH($C80,Output!$C$5:C$192,0),17))*3.4121416)+((INDEX(Output!$C$5:$BW$192,MATCH($C80,Output!$C$5:C$192,0),32))*99.976))/$AP80</f>
        <v>0</v>
      </c>
      <c r="AA80" s="122" t="s">
        <v>429</v>
      </c>
      <c r="AB80" s="129">
        <f>(((INDEX(Output!$C$5:$BW$192,MATCH($C80,Output!$C$5:C$192,0),19))*3.4121416)+((INDEX(Output!$C$5:$BW$192,MATCH($C80,Output!$C$5:C$192,0),34))*99.976))/$AP80</f>
        <v>6.1715406968888891</v>
      </c>
      <c r="AC80" s="122" t="s">
        <v>116</v>
      </c>
      <c r="AD80" s="130">
        <f>INDEX(Output!$C$5:$CZ$192,MATCH($C80,Output!$C$5:$C$192,0),76)+INDEX(Output!$C$5:$CZ$192,MATCH($C80,Output!$C$5:$C$192,0),79)</f>
        <v>0</v>
      </c>
      <c r="AE80" s="122">
        <v>0</v>
      </c>
      <c r="AF80" s="130">
        <f>INDEX(Output!$C$5:$CA$192,MATCH($C80,Output!$C$5:$C$192,0),74)+INDEX(Output!$C$5:$CA$192,MATCH($C80,Output!$C$5:$C$192,0),77)</f>
        <v>0</v>
      </c>
      <c r="AG80" s="122">
        <v>0</v>
      </c>
      <c r="AH80" s="131">
        <f>IF($D$78=0,"",(D80-$D$78)/$D$78)</f>
        <v>-2.7965533798713092E-4</v>
      </c>
      <c r="AI80" s="132">
        <f>IF($E$78=0,"",(E80-$E$78)/$E$78)</f>
        <v>-1.4021164021163865E-2</v>
      </c>
      <c r="AJ80" s="131">
        <f>IF($J$78=0,"",(J80-$J$78)/$J$78)</f>
        <v>-5.4901799654120433E-4</v>
      </c>
      <c r="AK80" s="132">
        <f>IF($K$78=0,"",(K80-$K$78)/$K$78)</f>
        <v>-2.6610220743876704E-2</v>
      </c>
      <c r="AL80" s="129" t="str">
        <f>IF(AND(AH80&gt;=0,AI80&gt;=0), "Yes", "No")</f>
        <v>No</v>
      </c>
      <c r="AM80" s="129" t="str">
        <f>IF(AND(AH80&lt;0,AI80&lt;0), "No", "Yes")</f>
        <v>No</v>
      </c>
      <c r="AN80" s="133" t="str">
        <f>IF((AL80=AM80),(IF(AND(AI80&gt;(-0.5%*D$78),AI80&lt;(0.5%*D$78),AE80&lt;=AD80,AG80&lt;=AF80,(COUNTBLANK(D80:AK80)=0)),"Pass","Fail")),IF(COUNTA(D80:AK80)=0,"","Fail"))</f>
        <v>Pass</v>
      </c>
      <c r="AO80" s="135"/>
      <c r="AP80" s="127">
        <f>IF(ISNUMBER(SEARCH("RetlMed",C80)),Lookup!D$2,IF(ISNUMBER(SEARCH("OffSml",C80)),Lookup!A$2,IF(ISNUMBER(SEARCH("OffMed",C80)),Lookup!B$2,IF(ISNUMBER(SEARCH("OffLrg",C80)),Lookup!C$2,IF(ISNUMBER(SEARCH("RetlStrp",C80)),Lookup!E$2)))))</f>
        <v>22500</v>
      </c>
      <c r="AQ80" s="136"/>
    </row>
    <row r="81" spans="1:43" s="144" customFormat="1" ht="25.5" customHeight="1" x14ac:dyDescent="0.3">
      <c r="A81" s="83"/>
      <c r="B81" s="120" t="str">
        <f t="shared" si="18"/>
        <v>CBECC 20252.0</v>
      </c>
      <c r="C81" s="128" t="s">
        <v>440</v>
      </c>
      <c r="D81" s="129">
        <f>INDEX(Output!$C$5:$BW$192,MATCH($C81,Output!$C$5:$C$192,0),63)</f>
        <v>40.506500000000003</v>
      </c>
      <c r="E81" s="122" t="s">
        <v>441</v>
      </c>
      <c r="F81" s="129">
        <f>(INDEX(Output!$C$5:$BW$192,MATCH($C81,Output!$C$5:$C$192,0),21))/$AP81</f>
        <v>7.3820888888888891</v>
      </c>
      <c r="G81" s="122" t="s">
        <v>442</v>
      </c>
      <c r="H81" s="129">
        <f>(INDEX(Output!$C$5:$BW$192,MATCH($C81,Output!$C$5:$C$192,0),36))/$AP81</f>
        <v>8.4658222222222218E-2</v>
      </c>
      <c r="I81" s="122" t="s">
        <v>423</v>
      </c>
      <c r="J81" s="129">
        <f t="shared" si="19"/>
        <v>33.652424975306666</v>
      </c>
      <c r="K81" s="122" t="s">
        <v>443</v>
      </c>
      <c r="L81" s="129">
        <f>(((INDEX(Output!$C$5:$BW$192,MATCH($C81,Output!$C$5:$C$192,0),14))*3.4121416)+((INDEX(Output!$C$5:$BW$192,MATCH($C81,Output!$C$5:$C$192,0),29))*99.976))/$AP81</f>
        <v>2.2922275111111112</v>
      </c>
      <c r="M81" s="122" t="s">
        <v>444</v>
      </c>
      <c r="N81" s="129">
        <f>(((INDEX(Output!$C$5:$BW$192,MATCH($C81,Output!$C$5:$C$192,0),15))*3.4121416)+((INDEX(Output!$C$5:$BW$192,MATCH($C81,Output!$C$5:$C$192,0),30))*99.976))/$AP81</f>
        <v>6.9765708708764445</v>
      </c>
      <c r="O81" s="122" t="s">
        <v>445</v>
      </c>
      <c r="P81" s="129">
        <f>(((INDEX(Output!$C$5:$BW$192,MATCH($C81,Output!$C$5:$C$192,0),20))*3.4121416)+((INDEX(Output!$C$5:$BW$192,MATCH($C81,Output!$C$5:$C$192,0),35))*99.976))/$AP81</f>
        <v>8.4087604384497769</v>
      </c>
      <c r="Q81" s="122" t="s">
        <v>427</v>
      </c>
      <c r="R81" s="129">
        <f>(((INDEX(Output!$C$5:$BW$192,MATCH($C81,Output!$C$5:$C$192,0),37))+(INDEX(Output!$C$5:$BW$192,MATCH($C81,Output!$C$5:$C$192,0),38)))*99.976)/$AP81</f>
        <v>0</v>
      </c>
      <c r="S81" s="122" t="s">
        <v>39</v>
      </c>
      <c r="T81" s="129">
        <f>(((INDEX(Output!$C$5:$BW$192,MATCH($C81,Output!$C$5:$C$192,0),22))+(INDEX(Output!$C$5:$BW$192,MATCH($C81,Output!$C$5:$C$192,0),23))+(INDEX(Output!$C$5:$BW$192,MATCH($C81,Output!$C$5:$C$192,0),24))+(INDEX(Output!$C$5:$BW$192,MATCH($C81,Output!$C$5:$C$192,0),25)))*3.4121416)/$AP81</f>
        <v>12.407744898428444</v>
      </c>
      <c r="U81" s="122" t="s">
        <v>393</v>
      </c>
      <c r="V81" s="129">
        <f>(((INDEX(Output!$C$5:$BW$192,MATCH($C81,Output!$C$5:$C$192,0),16))*3.4121416)+((INDEX(Output!$C$5:$BW$192,MATCH($C81,Output!$C$5:$C$192,0),31))*99.976))/$AP81</f>
        <v>9.8033254579804439</v>
      </c>
      <c r="W81" s="122" t="s">
        <v>428</v>
      </c>
      <c r="X81" s="129">
        <f>(((INDEX(Output!$C$5:$BW$192,MATCH($C81,Output!$C$5:C$192,0),18))*3.4121416)+((INDEX(Output!$C$5:$BW$192,MATCH($C81,Output!$C$5:C$192,0),33))*99.976))/$AP81</f>
        <v>0</v>
      </c>
      <c r="Y81" s="122" t="s">
        <v>39</v>
      </c>
      <c r="Z81" s="129">
        <f>(((INDEX(Output!$C$5:$BW$192,MATCH($C81,Output!$C$5:C$192,0),17))*3.4121416)+((INDEX(Output!$C$5:$BW$192,MATCH($C81,Output!$C$5:C$192,0),32))*99.976))/$AP81</f>
        <v>0</v>
      </c>
      <c r="AA81" s="122" t="s">
        <v>446</v>
      </c>
      <c r="AB81" s="129">
        <f>(((INDEX(Output!$C$5:$BW$192,MATCH($C81,Output!$C$5:C$192,0),19))*3.4121416)+((INDEX(Output!$C$5:$BW$192,MATCH($C81,Output!$C$5:C$192,0),34))*99.976))/$AP81</f>
        <v>6.1715406968888891</v>
      </c>
      <c r="AC81" s="122" t="s">
        <v>116</v>
      </c>
      <c r="AD81" s="130">
        <f>INDEX(Output!$C$5:$CZ$192,MATCH($C81,Output!$C$5:$C$192,0),76)+INDEX(Output!$C$5:$CZ$192,MATCH($C81,Output!$C$5:$C$192,0),79)</f>
        <v>0</v>
      </c>
      <c r="AE81" s="122">
        <v>0</v>
      </c>
      <c r="AF81" s="130">
        <f>INDEX(Output!$C$5:$CA$192,MATCH($C81,Output!$C$5:$C$192,0),74)+INDEX(Output!$C$5:$CA$192,MATCH($C81,Output!$C$5:$C$192,0),77)</f>
        <v>0</v>
      </c>
      <c r="AG81" s="122">
        <v>0</v>
      </c>
      <c r="AH81" s="131">
        <f>IF($D$78=0,"",(D81-$D$78)/$D$78)</f>
        <v>6.8665938507484897E-2</v>
      </c>
      <c r="AI81" s="132">
        <f>IF($E$78=0,"",(E81-$E$78)/$E$78)</f>
        <v>1.9047619047619205E-2</v>
      </c>
      <c r="AJ81" s="131">
        <f>IF($J$78=0,"",(J81-$J$78)/$J$78)</f>
        <v>5.1074315774736589E-2</v>
      </c>
      <c r="AK81" s="132">
        <f>IF($K$78=0,"",(K81-$K$78)/$K$78)</f>
        <v>1.4817054732385909E-2</v>
      </c>
      <c r="AL81" s="129" t="str">
        <f>IF(AND(AH81&gt;=0,AI81&gt;=0), "Yes", "No")</f>
        <v>Yes</v>
      </c>
      <c r="AM81" s="129" t="str">
        <f>IF(AND(AH81&lt;0,AI81&lt;0), "No", "Yes")</f>
        <v>Yes</v>
      </c>
      <c r="AN81" s="133" t="str">
        <f>IF((AL81=AM81),(IF(AND(AI81&gt;(-0.5%*D$78),AI81&lt;(0.5%*D$78),AE81&lt;=AD81,AG81&lt;=AF81,(COUNTBLANK(D81:AK81)=0)),"Pass","Fail")),IF(COUNTA(D81:AK81)=0,"","Fail"))</f>
        <v>Pass</v>
      </c>
      <c r="AO81" s="135"/>
      <c r="AP81" s="127">
        <f>IF(ISNUMBER(SEARCH("RetlMed",C81)),Lookup!D$2,IF(ISNUMBER(SEARCH("OffSml",C81)),Lookup!A$2,IF(ISNUMBER(SEARCH("OffMed",C81)),Lookup!B$2,IF(ISNUMBER(SEARCH("OffLrg",C81)),Lookup!C$2,IF(ISNUMBER(SEARCH("RetlStrp",C81)),Lookup!E$2)))))</f>
        <v>22500</v>
      </c>
      <c r="AQ81" s="136"/>
    </row>
    <row r="82" spans="1:43" s="144" customFormat="1" ht="25.5" customHeight="1" x14ac:dyDescent="0.3">
      <c r="A82" s="83"/>
      <c r="B82" s="120" t="str">
        <f t="shared" si="18"/>
        <v>CBECC 20252.0</v>
      </c>
      <c r="C82" s="128" t="s">
        <v>447</v>
      </c>
      <c r="D82" s="129">
        <f>INDEX(Output!$C$5:$BW$192,MATCH($C82,Output!$C$5:$C$192,0),63)</f>
        <v>35.060699999999997</v>
      </c>
      <c r="E82" s="122" t="s">
        <v>448</v>
      </c>
      <c r="F82" s="129">
        <f>(INDEX(Output!$C$5:$BW$192,MATCH($C82,Output!$C$5:$C$192,0),21))/$AP82</f>
        <v>6.1322666666666663</v>
      </c>
      <c r="G82" s="122" t="s">
        <v>233</v>
      </c>
      <c r="H82" s="129">
        <f>(INDEX(Output!$C$5:$BW$192,MATCH($C82,Output!$C$5:$C$192,0),36))/$AP82</f>
        <v>8.978888888888889E-2</v>
      </c>
      <c r="I82" s="122" t="s">
        <v>423</v>
      </c>
      <c r="J82" s="129">
        <f t="shared" si="19"/>
        <v>29.900852490901332</v>
      </c>
      <c r="K82" s="122" t="s">
        <v>449</v>
      </c>
      <c r="L82" s="129">
        <f>(((INDEX(Output!$C$5:$BW$192,MATCH($C82,Output!$C$5:$C$192,0),14))*3.4121416)+((INDEX(Output!$C$5:$BW$192,MATCH($C82,Output!$C$5:$C$192,0),29))*99.976))/$AP82</f>
        <v>2.8051799285333332</v>
      </c>
      <c r="M82" s="122" t="s">
        <v>450</v>
      </c>
      <c r="N82" s="129">
        <f>(((INDEX(Output!$C$5:$BW$192,MATCH($C82,Output!$C$5:$C$192,0),15))*3.4121416)+((INDEX(Output!$C$5:$BW$192,MATCH($C82,Output!$C$5:$C$192,0),30))*99.976))/$AP82</f>
        <v>2.7120459690488889</v>
      </c>
      <c r="O82" s="122" t="s">
        <v>451</v>
      </c>
      <c r="P82" s="129">
        <f>(((INDEX(Output!$C$5:$BW$192,MATCH($C82,Output!$C$5:$C$192,0),20))*3.4121416)+((INDEX(Output!$C$5:$BW$192,MATCH($C82,Output!$C$5:$C$192,0),35))*99.976))/$AP82</f>
        <v>8.4087604384497769</v>
      </c>
      <c r="Q82" s="122" t="s">
        <v>427</v>
      </c>
      <c r="R82" s="129">
        <f>(((INDEX(Output!$C$5:$BW$192,MATCH($C82,Output!$C$5:$C$192,0),37))+(INDEX(Output!$C$5:$BW$192,MATCH($C82,Output!$C$5:$C$192,0),38)))*99.976)/$AP82</f>
        <v>0</v>
      </c>
      <c r="S82" s="122" t="s">
        <v>39</v>
      </c>
      <c r="T82" s="129">
        <f>(((INDEX(Output!$C$5:$BW$192,MATCH($C82,Output!$C$5:$C$192,0),22))+(INDEX(Output!$C$5:$BW$192,MATCH($C82,Output!$C$5:$C$192,0),23))+(INDEX(Output!$C$5:$BW$192,MATCH($C82,Output!$C$5:$C$192,0),24))+(INDEX(Output!$C$5:$BW$192,MATCH($C82,Output!$C$5:$C$192,0),25)))*3.4121416)/$AP82</f>
        <v>12.407744898428444</v>
      </c>
      <c r="U82" s="122" t="s">
        <v>393</v>
      </c>
      <c r="V82" s="129">
        <f>(((INDEX(Output!$C$5:$BW$192,MATCH($C82,Output!$C$5:$C$192,0),16))*3.4121416)+((INDEX(Output!$C$5:$BW$192,MATCH($C82,Output!$C$5:$C$192,0),31))*99.976))/$AP82</f>
        <v>9.8033254579804439</v>
      </c>
      <c r="W82" s="122" t="s">
        <v>428</v>
      </c>
      <c r="X82" s="129">
        <f>(((INDEX(Output!$C$5:$BW$192,MATCH($C82,Output!$C$5:C$192,0),18))*3.4121416)+((INDEX(Output!$C$5:$BW$192,MATCH($C82,Output!$C$5:C$192,0),33))*99.976))/$AP82</f>
        <v>0</v>
      </c>
      <c r="Y82" s="122" t="s">
        <v>39</v>
      </c>
      <c r="Z82" s="129">
        <f>(((INDEX(Output!$C$5:$BW$192,MATCH($C82,Output!$C$5:C$192,0),17))*3.4121416)+((INDEX(Output!$C$5:$BW$192,MATCH($C82,Output!$C$5:C$192,0),32))*99.976))/$AP82</f>
        <v>0</v>
      </c>
      <c r="AA82" s="122" t="s">
        <v>356</v>
      </c>
      <c r="AB82" s="129">
        <f>(((INDEX(Output!$C$5:$BW$192,MATCH($C82,Output!$C$5:C$192,0),19))*3.4121416)+((INDEX(Output!$C$5:$BW$192,MATCH($C82,Output!$C$5:C$192,0),34))*99.976))/$AP82</f>
        <v>6.1715406968888891</v>
      </c>
      <c r="AC82" s="122" t="s">
        <v>116</v>
      </c>
      <c r="AD82" s="130">
        <f>INDEX(Output!$C$5:$CZ$192,MATCH($C82,Output!$C$5:$C$192,0),76)+INDEX(Output!$C$5:$CZ$192,MATCH($C82,Output!$C$5:$C$192,0),79)</f>
        <v>0</v>
      </c>
      <c r="AE82" s="122">
        <v>0</v>
      </c>
      <c r="AF82" s="130">
        <f>INDEX(Output!$C$5:$CA$192,MATCH($C82,Output!$C$5:$C$192,0),74)+INDEX(Output!$C$5:$CA$192,MATCH($C82,Output!$C$5:$C$192,0),77)</f>
        <v>0</v>
      </c>
      <c r="AG82" s="122">
        <v>0</v>
      </c>
      <c r="AH82" s="131">
        <f>IF($D$78=0,"",(D82-$D$78)/$D$78)</f>
        <v>-7.5008310512402449E-2</v>
      </c>
      <c r="AI82" s="132">
        <f>IF($E$78=0,"",(E82-$E$78)/$E$78)</f>
        <v>-1.1375661375661369E-2</v>
      </c>
      <c r="AJ82" s="131">
        <f>IF($J$78=0,"",(J82-$J$78)/$J$78)</f>
        <v>-6.6099453575290193E-2</v>
      </c>
      <c r="AK82" s="132">
        <f>IF($K$78=0,"",(K82-$K$78)/$K$78)</f>
        <v>-7.5597218022376775E-3</v>
      </c>
      <c r="AL82" s="129" t="str">
        <f>IF(AND(AH82&gt;=0,AI82&gt;=0), "Yes", "No")</f>
        <v>No</v>
      </c>
      <c r="AM82" s="129" t="str">
        <f>IF(AND(AH82&lt;0,AI82&lt;0), "No", "Yes")</f>
        <v>No</v>
      </c>
      <c r="AN82" s="133" t="str">
        <f>IF((AL82=AM82),(IF(AND(AI82&gt;(-0.5%*D$78),AI82&lt;(0.5%*D$78),AE82&lt;=AD82,AG82&lt;=AF82,(COUNTBLANK(D82:AK82)=0)),"Pass","Fail")),IF(COUNTA(D82:AK82)=0,"","Fail"))</f>
        <v>Pass</v>
      </c>
      <c r="AO82" s="135"/>
      <c r="AP82" s="127">
        <f>IF(ISNUMBER(SEARCH("RetlMed",C82)),Lookup!D$2,IF(ISNUMBER(SEARCH("OffSml",C82)),Lookup!A$2,IF(ISNUMBER(SEARCH("OffMed",C82)),Lookup!B$2,IF(ISNUMBER(SEARCH("OffLrg",C82)),Lookup!C$2,IF(ISNUMBER(SEARCH("RetlStrp",C82)),Lookup!E$2)))))</f>
        <v>22500</v>
      </c>
      <c r="AQ82" s="136"/>
    </row>
    <row r="83" spans="1:43" s="107" customFormat="1" ht="26.25" customHeight="1" x14ac:dyDescent="0.25">
      <c r="A83" s="108"/>
      <c r="B83" s="120" t="str">
        <f t="shared" si="18"/>
        <v>CBECC 20252.0</v>
      </c>
      <c r="C83" s="62" t="s">
        <v>452</v>
      </c>
      <c r="D83" s="121">
        <f>INDEX(Output!$C$5:$BW$192,MATCH($C83,Output!$C$5:$C$192,0),63)</f>
        <v>49.397799999999997</v>
      </c>
      <c r="E83" s="122" t="s">
        <v>453</v>
      </c>
      <c r="F83" s="121">
        <f>(INDEX(Output!$C$5:$BW$192,MATCH($C83,Output!$C$5:$C$192,0),21))/$AP83</f>
        <v>9.4041333333333341</v>
      </c>
      <c r="G83" s="122" t="s">
        <v>454</v>
      </c>
      <c r="H83" s="121">
        <f>(INDEX(Output!$C$5:$BW$192,MATCH($C83,Output!$C$5:$C$192,0),36))/$AP83</f>
        <v>5.3962666666666673E-2</v>
      </c>
      <c r="I83" s="122" t="s">
        <v>306</v>
      </c>
      <c r="J83" s="121">
        <f t="shared" si="19"/>
        <v>37.483209154294762</v>
      </c>
      <c r="K83" s="122" t="s">
        <v>455</v>
      </c>
      <c r="L83" s="121">
        <f>(((INDEX(Output!$C$5:$BW$192,MATCH($C83,Output!$C$5:$C$192,0),14))*3.4121416)+((INDEX(Output!$C$5:$BW$192,MATCH($C83,Output!$C$5:$C$192,0),29))*99.976))/$AP83</f>
        <v>1.4436573963640891</v>
      </c>
      <c r="M83" s="122" t="s">
        <v>292</v>
      </c>
      <c r="N83" s="121">
        <f>(((INDEX(Output!$C$5:$BW$192,MATCH($C83,Output!$C$5:$C$192,0),15))*3.4121416)+((INDEX(Output!$C$5:$BW$192,MATCH($C83,Output!$C$5:$C$192,0),30))*99.976))/$AP83</f>
        <v>14.928498626844446</v>
      </c>
      <c r="O83" s="122" t="s">
        <v>456</v>
      </c>
      <c r="P83" s="121">
        <f>(((INDEX(Output!$C$5:$BW$192,MATCH($C83,Output!$C$5:$C$192,0),20))*3.4121416)+((INDEX(Output!$C$5:$BW$192,MATCH($C83,Output!$C$5:$C$192,0),35))*99.976))/$AP83</f>
        <v>8.4408042393422225</v>
      </c>
      <c r="Q83" s="122" t="s">
        <v>457</v>
      </c>
      <c r="R83" s="121">
        <f>(((INDEX(Output!$C$5:$BW$192,MATCH($C83,Output!$C$5:$C$192,0),37))+(INDEX(Output!$C$5:$BW$192,MATCH($C83,Output!$C$5:$C$192,0),38)))*99.976)/$AP83</f>
        <v>0</v>
      </c>
      <c r="S83" s="122" t="s">
        <v>39</v>
      </c>
      <c r="T83" s="121">
        <f>(((INDEX(Output!$C$5:$BW$192,MATCH($C83,Output!$C$5:$C$192,0),22))+(INDEX(Output!$C$5:$BW$192,MATCH($C83,Output!$C$5:$C$192,0),23))+(INDEX(Output!$C$5:$BW$192,MATCH($C83,Output!$C$5:$C$192,0),24))+(INDEX(Output!$C$5:$BW$192,MATCH($C83,Output!$C$5:$C$192,0),25)))*3.4121416)/$AP83</f>
        <v>12.407744898428444</v>
      </c>
      <c r="U83" s="122" t="s">
        <v>393</v>
      </c>
      <c r="V83" s="121">
        <f>(((INDEX(Output!$C$5:$BW$192,MATCH($C83,Output!$C$5:$C$192,0),16))*3.4121416)+((INDEX(Output!$C$5:$BW$192,MATCH($C83,Output!$C$5:$C$192,0),31))*99.976))/$AP83</f>
        <v>7.2752773290773334</v>
      </c>
      <c r="W83" s="122" t="s">
        <v>458</v>
      </c>
      <c r="X83" s="121">
        <f>(((INDEX(Output!$C$5:$BW$192,MATCH($C83,Output!$C$5:C$192,0),18))*3.4121416)+((INDEX(Output!$C$5:$BW$192,MATCH($C83,Output!$C$5:C$192,0),33))*99.976))/$AP83</f>
        <v>0</v>
      </c>
      <c r="Y83" s="122" t="s">
        <v>39</v>
      </c>
      <c r="Z83" s="121">
        <f>(((INDEX(Output!$C$5:$BW$192,MATCH($C83,Output!$C$5:C$192,0),17))*3.4121416)+((INDEX(Output!$C$5:$BW$192,MATCH($C83,Output!$C$5:C$192,0),32))*99.976))/$AP83</f>
        <v>0</v>
      </c>
      <c r="AA83" s="122" t="s">
        <v>459</v>
      </c>
      <c r="AB83" s="121">
        <f>(((INDEX(Output!$C$5:$BW$192,MATCH($C83,Output!$C$5:C$192,0),19))*3.4121416)+((INDEX(Output!$C$5:$BW$192,MATCH($C83,Output!$C$5:C$192,0),34))*99.976))/$AP83</f>
        <v>5.394971562666667</v>
      </c>
      <c r="AC83" s="122" t="s">
        <v>396</v>
      </c>
      <c r="AD83" s="123">
        <f>INDEX(Output!$C$5:$CZ$192,MATCH($C83,Output!$C$5:$C$192,0),76)+INDEX(Output!$C$5:$CZ$192,MATCH($C83,Output!$C$5:$C$192,0),79)</f>
        <v>0</v>
      </c>
      <c r="AE83" s="122">
        <v>0</v>
      </c>
      <c r="AF83" s="123">
        <f>INDEX(Output!$C$5:$CA$192,MATCH($C83,Output!$C$5:$C$192,0),74)+INDEX(Output!$C$5:$CA$192,MATCH($C83,Output!$C$5:$C$192,0),77)</f>
        <v>0</v>
      </c>
      <c r="AG83" s="122">
        <v>0</v>
      </c>
      <c r="AH83" s="124"/>
      <c r="AI83" s="121"/>
      <c r="AJ83" s="124"/>
      <c r="AK83" s="134"/>
      <c r="AL83" s="121"/>
      <c r="AM83" s="121"/>
      <c r="AN83" s="125"/>
      <c r="AO83" s="126"/>
      <c r="AP83" s="127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</row>
    <row r="84" spans="1:43" s="144" customFormat="1" ht="25.5" customHeight="1" x14ac:dyDescent="0.3">
      <c r="A84" s="83"/>
      <c r="B84" s="120" t="str">
        <f t="shared" si="18"/>
        <v>CBECC 20252.0</v>
      </c>
      <c r="C84" s="128" t="s">
        <v>460</v>
      </c>
      <c r="D84" s="129">
        <f>INDEX(Output!$C$5:$BW$192,MATCH($C84,Output!$C$5:$C$192,0),63)</f>
        <v>46.1584</v>
      </c>
      <c r="E84" s="122" t="s">
        <v>461</v>
      </c>
      <c r="F84" s="129">
        <f>(INDEX(Output!$C$5:$BW$192,MATCH($C84,Output!$C$5:$C$192,0),21))/$AP84</f>
        <v>8.7040444444444436</v>
      </c>
      <c r="G84" s="122" t="s">
        <v>462</v>
      </c>
      <c r="H84" s="129">
        <f>(INDEX(Output!$C$5:$BW$192,MATCH($C84,Output!$C$5:$C$192,0),36))/$AP84</f>
        <v>5.3962666666666673E-2</v>
      </c>
      <c r="I84" s="122" t="s">
        <v>306</v>
      </c>
      <c r="J84" s="129">
        <f t="shared" si="19"/>
        <v>35.094391567745426</v>
      </c>
      <c r="K84" s="122" t="s">
        <v>463</v>
      </c>
      <c r="L84" s="129">
        <f>(((INDEX(Output!$C$5:$BW$192,MATCH($C84,Output!$C$5:$C$192,0),14))*3.4121416)+((INDEX(Output!$C$5:$BW$192,MATCH($C84,Output!$C$5:$C$192,0),29))*99.976))/$AP84</f>
        <v>1.4436573963640891</v>
      </c>
      <c r="M84" s="122" t="s">
        <v>292</v>
      </c>
      <c r="N84" s="129">
        <f>(((INDEX(Output!$C$5:$BW$192,MATCH($C84,Output!$C$5:$C$192,0),15))*3.4121416)+((INDEX(Output!$C$5:$BW$192,MATCH($C84,Output!$C$5:$C$192,0),30))*99.976))/$AP84</f>
        <v>12.539681040295109</v>
      </c>
      <c r="O84" s="122" t="s">
        <v>464</v>
      </c>
      <c r="P84" s="129">
        <f>(((INDEX(Output!$C$5:$BW$192,MATCH($C84,Output!$C$5:$C$192,0),20))*3.4121416)+((INDEX(Output!$C$5:$BW$192,MATCH($C84,Output!$C$5:$C$192,0),35))*99.976))/$AP84</f>
        <v>8.4408042393422225</v>
      </c>
      <c r="Q84" s="122" t="s">
        <v>457</v>
      </c>
      <c r="R84" s="129">
        <f>(((INDEX(Output!$C$5:$BW$192,MATCH($C84,Output!$C$5:$C$192,0),37))+(INDEX(Output!$C$5:$BW$192,MATCH($C84,Output!$C$5:$C$192,0),38)))*99.976)/$AP84</f>
        <v>0</v>
      </c>
      <c r="S84" s="122" t="s">
        <v>39</v>
      </c>
      <c r="T84" s="129">
        <f>(((INDEX(Output!$C$5:$BW$192,MATCH($C84,Output!$C$5:$C$192,0),22))+(INDEX(Output!$C$5:$BW$192,MATCH($C84,Output!$C$5:$C$192,0),23))+(INDEX(Output!$C$5:$BW$192,MATCH($C84,Output!$C$5:$C$192,0),24))+(INDEX(Output!$C$5:$BW$192,MATCH($C84,Output!$C$5:$C$192,0),25)))*3.4121416)/$AP84</f>
        <v>12.407744898428444</v>
      </c>
      <c r="U84" s="122" t="s">
        <v>393</v>
      </c>
      <c r="V84" s="129">
        <f>(((INDEX(Output!$C$5:$BW$192,MATCH($C84,Output!$C$5:$C$192,0),16))*3.4121416)+((INDEX(Output!$C$5:$BW$192,MATCH($C84,Output!$C$5:$C$192,0),31))*99.976))/$AP84</f>
        <v>7.2752773290773334</v>
      </c>
      <c r="W84" s="122" t="s">
        <v>458</v>
      </c>
      <c r="X84" s="129">
        <f>(((INDEX(Output!$C$5:$BW$192,MATCH($C84,Output!$C$5:C$192,0),18))*3.4121416)+((INDEX(Output!$C$5:$BW$192,MATCH($C84,Output!$C$5:C$192,0),33))*99.976))/$AP84</f>
        <v>0</v>
      </c>
      <c r="Y84" s="122" t="s">
        <v>39</v>
      </c>
      <c r="Z84" s="129">
        <f>(((INDEX(Output!$C$5:$BW$192,MATCH($C84,Output!$C$5:C$192,0),17))*3.4121416)+((INDEX(Output!$C$5:$BW$192,MATCH($C84,Output!$C$5:C$192,0),32))*99.976))/$AP84</f>
        <v>0</v>
      </c>
      <c r="AA84" s="122" t="s">
        <v>465</v>
      </c>
      <c r="AB84" s="129">
        <f>(((INDEX(Output!$C$5:$BW$192,MATCH($C84,Output!$C$5:C$192,0),19))*3.4121416)+((INDEX(Output!$C$5:$BW$192,MATCH($C84,Output!$C$5:C$192,0),34))*99.976))/$AP84</f>
        <v>5.394971562666667</v>
      </c>
      <c r="AC84" s="122" t="s">
        <v>396</v>
      </c>
      <c r="AD84" s="130">
        <f>INDEX(Output!$C$5:$CZ$192,MATCH($C84,Output!$C$5:$C$192,0),76)+INDEX(Output!$C$5:$CZ$192,MATCH($C84,Output!$C$5:$C$192,0),79)</f>
        <v>0</v>
      </c>
      <c r="AE84" s="122">
        <v>0</v>
      </c>
      <c r="AF84" s="130">
        <f>INDEX(Output!$C$5:$CA$192,MATCH($C84,Output!$C$5:$C$192,0),74)+INDEX(Output!$C$5:$CA$192,MATCH($C84,Output!$C$5:$C$192,0),77)</f>
        <v>0</v>
      </c>
      <c r="AG84" s="122">
        <v>0</v>
      </c>
      <c r="AH84" s="131">
        <f>IF($D$83=0,"",(D84-$D$83)/$D$83)</f>
        <v>-6.5577819255108458E-2</v>
      </c>
      <c r="AI84" s="132">
        <f>IF($E$83=0,"",(E84-$E$83)/$E$83)</f>
        <v>-6.4340509774807727E-3</v>
      </c>
      <c r="AJ84" s="131">
        <f>IF($J$83=0,"",(J84-$J$83)/$J$83)</f>
        <v>-6.3730337941878976E-2</v>
      </c>
      <c r="AK84" s="132">
        <f>IF($K$83=0,"",(K84-$K$83)/$K$83)</f>
        <v>-6.4171122994652304E-3</v>
      </c>
      <c r="AL84" s="129" t="str">
        <f>IF(AND(AH84&gt;=0,AI84&gt;=0), "Yes", "No")</f>
        <v>No</v>
      </c>
      <c r="AM84" s="129" t="str">
        <f>IF(AND(AH84&lt;0,AI84&lt;0), "No", "Yes")</f>
        <v>No</v>
      </c>
      <c r="AN84" s="133" t="str">
        <f>IF((AL84=AM84),(IF(AND(AI84&gt;(-0.5%*D$83),AI84&lt;(0.5%*D$83),AE84&lt;=AD84,AG84&lt;=AF84,(COUNTBLANK(D84:AK84)=0)),"Pass","Fail")),IF(COUNTA(D84:AK84)=0,"","Fail"))</f>
        <v>Pass</v>
      </c>
      <c r="AO84" s="135"/>
      <c r="AP84" s="127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AQ84" s="136"/>
    </row>
    <row r="85" spans="1:43" s="144" customFormat="1" ht="25.5" customHeight="1" x14ac:dyDescent="0.3">
      <c r="A85" s="83"/>
      <c r="B85" s="120" t="str">
        <f t="shared" si="18"/>
        <v>CBECC 20252.0</v>
      </c>
      <c r="C85" s="128" t="s">
        <v>466</v>
      </c>
      <c r="D85" s="129">
        <f>INDEX(Output!$C$5:$BW$192,MATCH($C85,Output!$C$5:$C$192,0),63)</f>
        <v>48.412199999999999</v>
      </c>
      <c r="E85" s="122" t="s">
        <v>467</v>
      </c>
      <c r="F85" s="129">
        <f>(INDEX(Output!$C$5:$BW$192,MATCH($C85,Output!$C$5:$C$192,0),21))/$AP85</f>
        <v>9.0843555555555557</v>
      </c>
      <c r="G85" s="122" t="s">
        <v>468</v>
      </c>
      <c r="H85" s="129">
        <f>(INDEX(Output!$C$5:$BW$192,MATCH($C85,Output!$C$5:$C$192,0),36))/$AP85</f>
        <v>7.3397333333333342E-2</v>
      </c>
      <c r="I85" s="122" t="s">
        <v>34</v>
      </c>
      <c r="J85" s="129">
        <f t="shared" si="19"/>
        <v>38.335078352940755</v>
      </c>
      <c r="K85" s="122" t="s">
        <v>469</v>
      </c>
      <c r="L85" s="129">
        <f>(((INDEX(Output!$C$5:$BW$192,MATCH($C85,Output!$C$5:$C$192,0),14))*3.4121416)+((INDEX(Output!$C$5:$BW$192,MATCH($C85,Output!$C$5:$C$192,0),29))*99.976))/$AP85</f>
        <v>1.9434070788057418</v>
      </c>
      <c r="M85" s="122" t="s">
        <v>470</v>
      </c>
      <c r="N85" s="129">
        <f>(((INDEX(Output!$C$5:$BW$192,MATCH($C85,Output!$C$5:$C$192,0),15))*3.4121416)+((INDEX(Output!$C$5:$BW$192,MATCH($C85,Output!$C$5:$C$192,0),30))*99.976))/$AP85</f>
        <v>10.260142975388444</v>
      </c>
      <c r="O85" s="122" t="s">
        <v>471</v>
      </c>
      <c r="P85" s="129">
        <f>(((INDEX(Output!$C$5:$BW$192,MATCH($C85,Output!$C$5:$C$192,0),20))*3.4121416)+((INDEX(Output!$C$5:$BW$192,MATCH($C85,Output!$C$5:$C$192,0),35))*99.976))/$AP85</f>
        <v>8.4408042393422225</v>
      </c>
      <c r="Q85" s="122" t="s">
        <v>457</v>
      </c>
      <c r="R85" s="129">
        <f>(((INDEX(Output!$C$5:$BW$192,MATCH($C85,Output!$C$5:$C$192,0),37))+(INDEX(Output!$C$5:$BW$192,MATCH($C85,Output!$C$5:$C$192,0),38)))*99.976)/$AP85</f>
        <v>0</v>
      </c>
      <c r="S85" s="122" t="s">
        <v>39</v>
      </c>
      <c r="T85" s="129">
        <f>(((INDEX(Output!$C$5:$BW$192,MATCH($C85,Output!$C$5:$C$192,0),22))+(INDEX(Output!$C$5:$BW$192,MATCH($C85,Output!$C$5:$C$192,0),23))+(INDEX(Output!$C$5:$BW$192,MATCH($C85,Output!$C$5:$C$192,0),24))+(INDEX(Output!$C$5:$BW$192,MATCH($C85,Output!$C$5:$C$192,0),25)))*3.4121416)/$AP85</f>
        <v>12.407744898428444</v>
      </c>
      <c r="U85" s="122" t="s">
        <v>393</v>
      </c>
      <c r="V85" s="129">
        <f>(((INDEX(Output!$C$5:$BW$192,MATCH($C85,Output!$C$5:$C$192,0),16))*3.4121416)+((INDEX(Output!$C$5:$BW$192,MATCH($C85,Output!$C$5:$C$192,0),31))*99.976))/$AP85</f>
        <v>9.071064705546668</v>
      </c>
      <c r="W85" s="122" t="s">
        <v>472</v>
      </c>
      <c r="X85" s="129">
        <f>(((INDEX(Output!$C$5:$BW$192,MATCH($C85,Output!$C$5:C$192,0),18))*3.4121416)+((INDEX(Output!$C$5:$BW$192,MATCH($C85,Output!$C$5:C$192,0),33))*99.976))/$AP85</f>
        <v>3.0920523877724442</v>
      </c>
      <c r="Y85" s="122" t="s">
        <v>356</v>
      </c>
      <c r="Z85" s="129">
        <f>(((INDEX(Output!$C$5:$BW$192,MATCH($C85,Output!$C$5:C$192,0),17))*3.4121416)+((INDEX(Output!$C$5:$BW$192,MATCH($C85,Output!$C$5:C$192,0),32))*99.976))/$AP85</f>
        <v>0.13263540341856001</v>
      </c>
      <c r="AA85" s="122" t="s">
        <v>473</v>
      </c>
      <c r="AB85" s="129">
        <f>(((INDEX(Output!$C$5:$BW$192,MATCH($C85,Output!$C$5:C$192,0),19))*3.4121416)+((INDEX(Output!$C$5:$BW$192,MATCH($C85,Output!$C$5:C$192,0),34))*99.976))/$AP85</f>
        <v>5.394971562666667</v>
      </c>
      <c r="AC85" s="122" t="s">
        <v>474</v>
      </c>
      <c r="AD85" s="130">
        <f>INDEX(Output!$C$5:$CZ$192,MATCH($C85,Output!$C$5:$C$192,0),76)+INDEX(Output!$C$5:$CZ$192,MATCH($C85,Output!$C$5:$C$192,0),79)</f>
        <v>0</v>
      </c>
      <c r="AE85" s="122">
        <v>0</v>
      </c>
      <c r="AF85" s="130">
        <f>INDEX(Output!$C$5:$CA$192,MATCH($C85,Output!$C$5:$C$192,0),74)+INDEX(Output!$C$5:$CA$192,MATCH($C85,Output!$C$5:$C$192,0),77)</f>
        <v>0</v>
      </c>
      <c r="AG85" s="122">
        <v>0</v>
      </c>
      <c r="AH85" s="131">
        <f>IF($D$83=0,"",(D85-$D$83)/$D$83)</f>
        <v>-1.9952305568264134E-2</v>
      </c>
      <c r="AI85" s="132">
        <f>IF($E$83=0,"",(E85-$E$83)/$E$83)</f>
        <v>4.008908685968831E-2</v>
      </c>
      <c r="AJ85" s="131">
        <f>IF($J$83=0,"",(J85-$J$83)/$J$83)</f>
        <v>2.2726687972189998E-2</v>
      </c>
      <c r="AK85" s="132">
        <f>IF($K$83=0,"",(K85-$K$83)/$K$83)</f>
        <v>6.2388591800356503E-2</v>
      </c>
      <c r="AL85" s="129" t="str">
        <f>IF(AND(AH85&gt;=0,AI85&gt;=0), "Yes", "No")</f>
        <v>No</v>
      </c>
      <c r="AM85" s="129" t="str">
        <f>IF(AND(AH85&lt;0,AI85&lt;0), "No", "Yes")</f>
        <v>Yes</v>
      </c>
      <c r="AN85" s="133" t="str">
        <f>IF((AL85=AM85),(IF(AND(AI85&gt;(-0.5%*D$83),AI85&lt;(0.5%*D$83),AE85&lt;=AD85,AG85&lt;=AF85,(COUNTBLANK(D85:AK85)=0)),"Pass","Fail")),IF(COUNTA(D85:AK85)=0,"","Fail"))</f>
        <v>Fail</v>
      </c>
      <c r="AO85" s="135" t="s">
        <v>968</v>
      </c>
      <c r="AP85" s="127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AQ85" s="136"/>
    </row>
    <row r="86" spans="1:43" s="144" customFormat="1" ht="25.5" hidden="1" customHeight="1" x14ac:dyDescent="0.3">
      <c r="A86" s="83"/>
      <c r="B86" s="146" t="str">
        <f t="shared" si="18"/>
        <v>CBECC 20252.0</v>
      </c>
      <c r="C86" s="128" t="s">
        <v>475</v>
      </c>
      <c r="D86" s="129">
        <f>INDEX(Output!$C$5:$BW$192,MATCH($C86,Output!$C$5:$C$192,0),63)</f>
        <v>45.431399999999996</v>
      </c>
      <c r="E86" s="122"/>
      <c r="F86" s="129">
        <f>(INDEX(Output!$C$5:$BW$192,MATCH($C86,Output!$C$5:$C$192,0),21))/$AP86</f>
        <v>8.4968444444444451</v>
      </c>
      <c r="G86" s="122"/>
      <c r="H86" s="129">
        <f>(INDEX(Output!$C$5:$BW$192,MATCH($C86,Output!$C$5:$C$192,0),36))/$AP86</f>
        <v>7.5973333333333337E-2</v>
      </c>
      <c r="I86" s="122"/>
      <c r="J86" s="129">
        <f t="shared" si="19"/>
        <v>36.587916577647164</v>
      </c>
      <c r="K86" s="122"/>
      <c r="L86" s="129">
        <f>(((INDEX(Output!$C$5:$BW$192,MATCH($C86,Output!$C$5:$C$192,0),14))*3.4121416)+((INDEX(Output!$C$5:$BW$192,MATCH($C86,Output!$C$5:$C$192,0),29))*99.976))/$AP86</f>
        <v>2.2589087797489422</v>
      </c>
      <c r="M86" s="122"/>
      <c r="N86" s="129">
        <f>(((INDEX(Output!$C$5:$BW$192,MATCH($C86,Output!$C$5:$C$192,0),15))*3.4121416)+((INDEX(Output!$C$5:$BW$192,MATCH($C86,Output!$C$5:$C$192,0),30))*99.976))/$AP86</f>
        <v>14.366101865795555</v>
      </c>
      <c r="O86" s="122"/>
      <c r="P86" s="129">
        <f>(((INDEX(Output!$C$5:$BW$192,MATCH($C86,Output!$C$5:$C$192,0),20))*3.4121416)+((INDEX(Output!$C$5:$BW$192,MATCH($C86,Output!$C$5:$C$192,0),35))*99.976))/$AP86</f>
        <v>8.4408042393422225</v>
      </c>
      <c r="Q86" s="122"/>
      <c r="R86" s="129">
        <f>(((INDEX(Output!$C$5:$BW$192,MATCH($C86,Output!$C$5:$C$192,0),37))+(INDEX(Output!$C$5:$BW$192,MATCH($C86,Output!$C$5:$C$192,0),38)))*99.976)/$AP86</f>
        <v>0</v>
      </c>
      <c r="S86" s="122"/>
      <c r="T86" s="129">
        <f>(((INDEX(Output!$C$5:$BW$192,MATCH($C86,Output!$C$5:$C$192,0),22))+(INDEX(Output!$C$5:$BW$192,MATCH($C86,Output!$C$5:$C$192,0),23))+(INDEX(Output!$C$5:$BW$192,MATCH($C86,Output!$C$5:$C$192,0),24))+(INDEX(Output!$C$5:$BW$192,MATCH($C86,Output!$C$5:$C$192,0),25)))*3.4121416)/$AP86</f>
        <v>12.407744898428444</v>
      </c>
      <c r="U86" s="122"/>
      <c r="V86" s="129">
        <f>(((INDEX(Output!$C$5:$BW$192,MATCH($C86,Output!$C$5:$C$192,0),16))*3.4121416)+((INDEX(Output!$C$5:$BW$192,MATCH($C86,Output!$C$5:$C$192,0),31))*99.976))/$AP86</f>
        <v>5.6291237355733337</v>
      </c>
      <c r="W86" s="122"/>
      <c r="X86" s="129">
        <f>(((INDEX(Output!$C$5:$BW$192,MATCH($C86,Output!$C$5:C$192,0),18))*3.4121416)+((INDEX(Output!$C$5:$BW$192,MATCH($C86,Output!$C$5:C$192,0),33))*99.976))/$AP86</f>
        <v>0.49752967447182228</v>
      </c>
      <c r="Y86" s="122"/>
      <c r="Z86" s="129">
        <f>(((INDEX(Output!$C$5:$BW$192,MATCH($C86,Output!$C$5:C$192,0),17))*3.4121416)+((INDEX(Output!$C$5:$BW$192,MATCH($C86,Output!$C$5:C$192,0),32))*99.976))/$AP86</f>
        <v>5.2115382640284438E-4</v>
      </c>
      <c r="AA86" s="122"/>
      <c r="AB86" s="129">
        <f>(((INDEX(Output!$C$5:$BW$192,MATCH($C86,Output!$C$5:C$192,0),19))*3.4121416)+((INDEX(Output!$C$5:$BW$192,MATCH($C86,Output!$C$5:C$192,0),34))*99.976))/$AP86</f>
        <v>5.3949271288888889</v>
      </c>
      <c r="AC86" s="122"/>
      <c r="AD86" s="130">
        <f>INDEX(Output!$C$5:$CZ$192,MATCH($C86,Output!$C$5:$C$192,0),76)+INDEX(Output!$C$5:$CZ$192,MATCH($C86,Output!$C$5:$C$192,0),79)</f>
        <v>0</v>
      </c>
      <c r="AE86" s="122"/>
      <c r="AF86" s="130">
        <f>INDEX(Output!$C$5:$CA$192,MATCH($C86,Output!$C$5:$C$192,0),74)+INDEX(Output!$C$5:$CA$192,MATCH($C86,Output!$C$5:$C$192,0),77)</f>
        <v>0</v>
      </c>
      <c r="AG86" s="122"/>
      <c r="AH86" s="131">
        <f>IF($D$83=0,"",(D86-$D$83)/$D$83)</f>
        <v>-8.0295073869686512E-2</v>
      </c>
      <c r="AI86" s="132">
        <f>IF($E$83=0,"",(E86-$E$83)/$E$83)</f>
        <v>-1</v>
      </c>
      <c r="AJ86" s="131">
        <f>IF($J$83=0,"",(J86-$J$83)/$J$83)</f>
        <v>-2.3885163433105285E-2</v>
      </c>
      <c r="AK86" s="132">
        <f>IF($K$83=0,"",(K86-$K$83)/$K$83)</f>
        <v>-1</v>
      </c>
      <c r="AL86" s="129" t="str">
        <f>IF(AND(AH86&gt;=0,AI86&gt;=0), "Yes", "No")</f>
        <v>No</v>
      </c>
      <c r="AM86" s="129" t="str">
        <f>IF(AND(AH86&lt;0,AI86&lt;0), "No", "Yes")</f>
        <v>No</v>
      </c>
      <c r="AN86" s="133" t="str">
        <f>IF((AL86=AM86),(IF(AND(AI86&gt;(-0.5%*D$83),AI86&lt;(0.5%*D$83),AE86&lt;=AD86,AG86&lt;=AF86,(COUNTBLANK(D86:AK86)=0)),"Pass","Fail")),IF(COUNTA(D86:AK86)=0,"","Fail"))</f>
        <v>Fail</v>
      </c>
      <c r="AO86" s="135"/>
      <c r="AP86" s="127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AQ86" s="136"/>
    </row>
    <row r="87" spans="1:43" s="107" customFormat="1" ht="26.25" customHeight="1" x14ac:dyDescent="0.25">
      <c r="A87" s="108"/>
      <c r="B87" s="120" t="str">
        <f t="shared" si="18"/>
        <v>CBECC 20252.0</v>
      </c>
      <c r="C87" s="62" t="s">
        <v>476</v>
      </c>
      <c r="D87" s="121">
        <f>INDEX(Output!$C$5:$BW$192,MATCH($C87,Output!$C$5:$C$192,0),63)</f>
        <v>35.372599999999998</v>
      </c>
      <c r="E87" s="122" t="s">
        <v>477</v>
      </c>
      <c r="F87" s="121">
        <f>(INDEX(Output!$C$5:$BW$192,MATCH($C87,Output!$C$5:$C$192,0),21))/$AP87</f>
        <v>6.3285333333333336</v>
      </c>
      <c r="G87" s="122" t="s">
        <v>478</v>
      </c>
      <c r="H87" s="121">
        <f>(INDEX(Output!$C$5:$BW$192,MATCH($C87,Output!$C$5:$C$192,0),36))/$AP87</f>
        <v>6.173066666666667E-2</v>
      </c>
      <c r="I87" s="122" t="s">
        <v>34</v>
      </c>
      <c r="J87" s="121">
        <f t="shared" si="19"/>
        <v>27.765467314467553</v>
      </c>
      <c r="K87" s="122" t="s">
        <v>479</v>
      </c>
      <c r="L87" s="121">
        <f>(((INDEX(Output!$C$5:$BW$192,MATCH($C87,Output!$C$5:$C$192,0),14))*3.4121416)+((INDEX(Output!$C$5:$BW$192,MATCH($C87,Output!$C$5:$C$192,0),29))*99.976))/$AP87</f>
        <v>3.1316332303324441</v>
      </c>
      <c r="M87" s="122" t="s">
        <v>480</v>
      </c>
      <c r="N87" s="121">
        <f>(((INDEX(Output!$C$5:$BW$192,MATCH($C87,Output!$C$5:$C$192,0),15))*3.4121416)+((INDEX(Output!$C$5:$BW$192,MATCH($C87,Output!$C$5:$C$192,0),30))*99.976))/$AP87</f>
        <v>4.4493568210311114</v>
      </c>
      <c r="O87" s="122" t="s">
        <v>481</v>
      </c>
      <c r="P87" s="121">
        <f>(((INDEX(Output!$C$5:$BW$192,MATCH($C87,Output!$C$5:$C$192,0),20))*3.4121416)+((INDEX(Output!$C$5:$BW$192,MATCH($C87,Output!$C$5:$C$192,0),35))*99.976))/$AP87</f>
        <v>8.4087604384497769</v>
      </c>
      <c r="Q87" s="122" t="s">
        <v>482</v>
      </c>
      <c r="R87" s="121">
        <f>(((INDEX(Output!$C$5:$BW$192,MATCH($C87,Output!$C$5:$C$192,0),37))+(INDEX(Output!$C$5:$BW$192,MATCH($C87,Output!$C$5:$C$192,0),38)))*99.976)/$AP87</f>
        <v>0</v>
      </c>
      <c r="S87" s="122" t="s">
        <v>39</v>
      </c>
      <c r="T87" s="121">
        <f>(((INDEX(Output!$C$5:$BW$192,MATCH($C87,Output!$C$5:$C$192,0),22))+(INDEX(Output!$C$5:$BW$192,MATCH($C87,Output!$C$5:$C$192,0),23))+(INDEX(Output!$C$5:$BW$192,MATCH($C87,Output!$C$5:$C$192,0),24))+(INDEX(Output!$C$5:$BW$192,MATCH($C87,Output!$C$5:$C$192,0),25)))*3.4121416)/$AP87</f>
        <v>12.407744898428444</v>
      </c>
      <c r="U87" s="122" t="s">
        <v>393</v>
      </c>
      <c r="V87" s="121">
        <f>(((INDEX(Output!$C$5:$BW$192,MATCH($C87,Output!$C$5:$C$192,0),16))*3.4121416)+((INDEX(Output!$C$5:$BW$192,MATCH($C87,Output!$C$5:$C$192,0),31))*99.976))/$AP87</f>
        <v>5.6041316939875552</v>
      </c>
      <c r="W87" s="122" t="s">
        <v>323</v>
      </c>
      <c r="X87" s="121">
        <f>(((INDEX(Output!$C$5:$BW$192,MATCH($C87,Output!$C$5:C$192,0),18))*3.4121416)+((INDEX(Output!$C$5:$BW$192,MATCH($C87,Output!$C$5:C$192,0),33))*99.976))/$AP87</f>
        <v>0</v>
      </c>
      <c r="Y87" s="122" t="s">
        <v>39</v>
      </c>
      <c r="Z87" s="121">
        <f>(((INDEX(Output!$C$5:$BW$192,MATCH($C87,Output!$C$5:C$192,0),17))*3.4121416)+((INDEX(Output!$C$5:$BW$192,MATCH($C87,Output!$C$5:C$192,0),32))*99.976))/$AP87</f>
        <v>0</v>
      </c>
      <c r="AA87" s="122" t="s">
        <v>483</v>
      </c>
      <c r="AB87" s="121">
        <f>(((INDEX(Output!$C$5:$BW$192,MATCH($C87,Output!$C$5:C$192,0),19))*3.4121416)+((INDEX(Output!$C$5:$BW$192,MATCH($C87,Output!$C$5:C$192,0),34))*99.976))/$AP87</f>
        <v>6.1715851306666671</v>
      </c>
      <c r="AC87" s="122" t="s">
        <v>116</v>
      </c>
      <c r="AD87" s="123">
        <f>INDEX(Output!$C$5:$CZ$192,MATCH($C87,Output!$C$5:$C$192,0),76)+INDEX(Output!$C$5:$CZ$192,MATCH($C87,Output!$C$5:$C$192,0),79)</f>
        <v>0</v>
      </c>
      <c r="AE87" s="122">
        <v>0</v>
      </c>
      <c r="AF87" s="123">
        <f>INDEX(Output!$C$5:$CA$192,MATCH($C87,Output!$C$5:$C$192,0),74)+INDEX(Output!$C$5:$CA$192,MATCH($C87,Output!$C$5:$C$192,0),77)</f>
        <v>0</v>
      </c>
      <c r="AG87" s="122">
        <v>0</v>
      </c>
      <c r="AH87" s="124"/>
      <c r="AI87" s="121"/>
      <c r="AJ87" s="124"/>
      <c r="AK87" s="134"/>
      <c r="AL87" s="121"/>
      <c r="AM87" s="121"/>
      <c r="AN87" s="125"/>
      <c r="AO87" s="126"/>
      <c r="AP87" s="127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</row>
    <row r="88" spans="1:43" s="144" customFormat="1" ht="25.5" customHeight="1" x14ac:dyDescent="0.3">
      <c r="A88" s="83"/>
      <c r="B88" s="120" t="str">
        <f t="shared" si="18"/>
        <v>CBECC 20252.0</v>
      </c>
      <c r="C88" s="128" t="s">
        <v>484</v>
      </c>
      <c r="D88" s="129">
        <f>INDEX(Output!$C$5:$BW$192,MATCH($C88,Output!$C$5:$C$192,0),63)</f>
        <v>34.478400000000001</v>
      </c>
      <c r="E88" s="122" t="s">
        <v>485</v>
      </c>
      <c r="F88" s="129">
        <f>(INDEX(Output!$C$5:$BW$192,MATCH($C88,Output!$C$5:$C$192,0),21))/$AP88</f>
        <v>6.124311111111111</v>
      </c>
      <c r="G88" s="122" t="s">
        <v>486</v>
      </c>
      <c r="H88" s="129">
        <f>(INDEX(Output!$C$5:$BW$192,MATCH($C88,Output!$C$5:$C$192,0),36))/$AP88</f>
        <v>6.173066666666667E-2</v>
      </c>
      <c r="I88" s="122" t="s">
        <v>34</v>
      </c>
      <c r="J88" s="129">
        <f t="shared" si="19"/>
        <v>27.068586679157331</v>
      </c>
      <c r="K88" s="122" t="s">
        <v>487</v>
      </c>
      <c r="L88" s="129">
        <f>(((INDEX(Output!$C$5:$BW$192,MATCH($C88,Output!$C$5:$C$192,0),14))*3.4121416)+((INDEX(Output!$C$5:$BW$192,MATCH($C88,Output!$C$5:$C$192,0),29))*99.976))/$AP88</f>
        <v>3.1316332303324441</v>
      </c>
      <c r="M88" s="122" t="s">
        <v>480</v>
      </c>
      <c r="N88" s="129">
        <f>(((INDEX(Output!$C$5:$BW$192,MATCH($C88,Output!$C$5:$C$192,0),15))*3.4121416)+((INDEX(Output!$C$5:$BW$192,MATCH($C88,Output!$C$5:$C$192,0),30))*99.976))/$AP88</f>
        <v>3.7524761857208895</v>
      </c>
      <c r="O88" s="122" t="s">
        <v>488</v>
      </c>
      <c r="P88" s="129">
        <f>(((INDEX(Output!$C$5:$BW$192,MATCH($C88,Output!$C$5:$C$192,0),20))*3.4121416)+((INDEX(Output!$C$5:$BW$192,MATCH($C88,Output!$C$5:$C$192,0),35))*99.976))/$AP88</f>
        <v>8.4087604384497769</v>
      </c>
      <c r="Q88" s="122" t="s">
        <v>482</v>
      </c>
      <c r="R88" s="129">
        <f>(((INDEX(Output!$C$5:$BW$192,MATCH($C88,Output!$C$5:$C$192,0),37))+(INDEX(Output!$C$5:$BW$192,MATCH($C88,Output!$C$5:$C$192,0),38)))*99.976)/$AP88</f>
        <v>0</v>
      </c>
      <c r="S88" s="122" t="s">
        <v>39</v>
      </c>
      <c r="T88" s="129">
        <f>(((INDEX(Output!$C$5:$BW$192,MATCH($C88,Output!$C$5:$C$192,0),22))+(INDEX(Output!$C$5:$BW$192,MATCH($C88,Output!$C$5:$C$192,0),23))+(INDEX(Output!$C$5:$BW$192,MATCH($C88,Output!$C$5:$C$192,0),24))+(INDEX(Output!$C$5:$BW$192,MATCH($C88,Output!$C$5:$C$192,0),25)))*3.4121416)/$AP88</f>
        <v>12.407744898428444</v>
      </c>
      <c r="U88" s="122" t="s">
        <v>393</v>
      </c>
      <c r="V88" s="129">
        <f>(((INDEX(Output!$C$5:$BW$192,MATCH($C88,Output!$C$5:$C$192,0),16))*3.4121416)+((INDEX(Output!$C$5:$BW$192,MATCH($C88,Output!$C$5:$C$192,0),31))*99.976))/$AP88</f>
        <v>5.6041316939875552</v>
      </c>
      <c r="W88" s="122" t="s">
        <v>323</v>
      </c>
      <c r="X88" s="129">
        <f>(((INDEX(Output!$C$5:$BW$192,MATCH($C88,Output!$C$5:C$192,0),18))*3.4121416)+((INDEX(Output!$C$5:$BW$192,MATCH($C88,Output!$C$5:C$192,0),33))*99.976))/$AP88</f>
        <v>0</v>
      </c>
      <c r="Y88" s="122" t="s">
        <v>39</v>
      </c>
      <c r="Z88" s="129">
        <f>(((INDEX(Output!$C$5:$BW$192,MATCH($C88,Output!$C$5:C$192,0),17))*3.4121416)+((INDEX(Output!$C$5:$BW$192,MATCH($C88,Output!$C$5:C$192,0),32))*99.976))/$AP88</f>
        <v>0</v>
      </c>
      <c r="AA88" s="122" t="s">
        <v>446</v>
      </c>
      <c r="AB88" s="129">
        <f>(((INDEX(Output!$C$5:$BW$192,MATCH($C88,Output!$C$5:C$192,0),19))*3.4121416)+((INDEX(Output!$C$5:$BW$192,MATCH($C88,Output!$C$5:C$192,0),34))*99.976))/$AP88</f>
        <v>6.1715851306666671</v>
      </c>
      <c r="AC88" s="122" t="s">
        <v>116</v>
      </c>
      <c r="AD88" s="130">
        <f>INDEX(Output!$C$5:$CZ$192,MATCH($C88,Output!$C$5:$C$192,0),76)+INDEX(Output!$C$5:$CZ$192,MATCH($C88,Output!$C$5:$C$192,0),79)</f>
        <v>0</v>
      </c>
      <c r="AE88" s="122">
        <v>0</v>
      </c>
      <c r="AF88" s="130">
        <f>INDEX(Output!$C$5:$CA$192,MATCH($C88,Output!$C$5:$C$192,0),74)+INDEX(Output!$C$5:$CA$192,MATCH($C88,Output!$C$5:$C$192,0),77)</f>
        <v>0</v>
      </c>
      <c r="AG88" s="122">
        <v>0</v>
      </c>
      <c r="AH88" s="131">
        <f>IF($D$87=0,"",(D88-$D$87)/$D$87)</f>
        <v>-2.5279453588370603E-2</v>
      </c>
      <c r="AI88" s="132">
        <f>IF($E$87=0,"",(E88-$E$87)/$E$87)</f>
        <v>-3.8253108065030598E-3</v>
      </c>
      <c r="AJ88" s="131">
        <f>IF($J$87=0,"",(J88-$J$87)/$J$87)</f>
        <v>-2.5098826085563623E-2</v>
      </c>
      <c r="AK88" s="132">
        <f>IF($K$87=0,"",(K88-$K$87)/$K$87)</f>
        <v>-3.5890533871690577E-3</v>
      </c>
      <c r="AL88" s="129" t="str">
        <f>IF(AND(AH88&gt;=0,AI88&gt;=0), "Yes", "No")</f>
        <v>No</v>
      </c>
      <c r="AM88" s="129" t="str">
        <f>IF(AND(AH88&lt;0,AI88&lt;0), "No", "Yes")</f>
        <v>No</v>
      </c>
      <c r="AN88" s="133" t="str">
        <f>IF((AL88=AM88),(IF(AND(AI88&gt;(-0.5%*D$87),AI88&lt;(0.5%*D$87),AE88&lt;=AD88,AG88&lt;=AF88,(COUNTBLANK(D88:AK88)=0)),"Pass","Fail")),IF(COUNTA(D88:AK88)=0,"","Fail"))</f>
        <v>Pass</v>
      </c>
      <c r="AO88" s="135"/>
      <c r="AP88" s="127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AQ88" s="136"/>
    </row>
    <row r="89" spans="1:43" s="144" customFormat="1" ht="25.5" customHeight="1" x14ac:dyDescent="0.3">
      <c r="A89" s="83"/>
      <c r="B89" s="120" t="str">
        <f t="shared" si="18"/>
        <v>CBECC 20252.0</v>
      </c>
      <c r="C89" s="128" t="s">
        <v>489</v>
      </c>
      <c r="D89" s="129">
        <f>INDEX(Output!$C$5:$BW$192,MATCH($C89,Output!$C$5:$C$192,0),63)</f>
        <v>32.793799999999997</v>
      </c>
      <c r="E89" s="122" t="s">
        <v>490</v>
      </c>
      <c r="F89" s="129">
        <f>(INDEX(Output!$C$5:$BW$192,MATCH($C89,Output!$C$5:$C$192,0),21))/$AP89</f>
        <v>5.4764444444444447</v>
      </c>
      <c r="G89" s="122" t="s">
        <v>491</v>
      </c>
      <c r="H89" s="129">
        <f>(INDEX(Output!$C$5:$BW$192,MATCH($C89,Output!$C$5:$C$192,0),36))/$AP89</f>
        <v>0.10894622222222222</v>
      </c>
      <c r="I89" s="122" t="s">
        <v>48</v>
      </c>
      <c r="J89" s="129">
        <f t="shared" si="19"/>
        <v>29.578392251808513</v>
      </c>
      <c r="K89" s="122" t="s">
        <v>492</v>
      </c>
      <c r="L89" s="129">
        <f>(((INDEX(Output!$C$5:$BW$192,MATCH($C89,Output!$C$5:$C$192,0),14))*3.4121416)+((INDEX(Output!$C$5:$BW$192,MATCH($C89,Output!$C$5:$C$192,0),29))*99.976))/$AP89</f>
        <v>4.721371198823304</v>
      </c>
      <c r="M89" s="122" t="s">
        <v>493</v>
      </c>
      <c r="N89" s="129">
        <f>(((INDEX(Output!$C$5:$BW$192,MATCH($C89,Output!$C$5:$C$192,0),15))*3.4121416)+((INDEX(Output!$C$5:$BW$192,MATCH($C89,Output!$C$5:$C$192,0),30))*99.976))/$AP89</f>
        <v>3.2622196806328887</v>
      </c>
      <c r="O89" s="122" t="s">
        <v>494</v>
      </c>
      <c r="P89" s="129">
        <f>(((INDEX(Output!$C$5:$BW$192,MATCH($C89,Output!$C$5:$C$192,0),20))*3.4121416)+((INDEX(Output!$C$5:$BW$192,MATCH($C89,Output!$C$5:$C$192,0),35))*99.976))/$AP89</f>
        <v>8.4087604384497769</v>
      </c>
      <c r="Q89" s="122" t="s">
        <v>495</v>
      </c>
      <c r="R89" s="129">
        <f>(((INDEX(Output!$C$5:$BW$192,MATCH($C89,Output!$C$5:$C$192,0),37))+(INDEX(Output!$C$5:$BW$192,MATCH($C89,Output!$C$5:$C$192,0),38)))*99.976)/$AP89</f>
        <v>0</v>
      </c>
      <c r="S89" s="122" t="s">
        <v>39</v>
      </c>
      <c r="T89" s="129">
        <f>(((INDEX(Output!$C$5:$BW$192,MATCH($C89,Output!$C$5:$C$192,0),22))+(INDEX(Output!$C$5:$BW$192,MATCH($C89,Output!$C$5:$C$192,0),23))+(INDEX(Output!$C$5:$BW$192,MATCH($C89,Output!$C$5:$C$192,0),24))+(INDEX(Output!$C$5:$BW$192,MATCH($C89,Output!$C$5:$C$192,0),25)))*3.4121416)/$AP89</f>
        <v>12.407744898428444</v>
      </c>
      <c r="U89" s="122" t="s">
        <v>393</v>
      </c>
      <c r="V89" s="129">
        <f>(((INDEX(Output!$C$5:$BW$192,MATCH($C89,Output!$C$5:$C$192,0),16))*3.4121416)+((INDEX(Output!$C$5:$BW$192,MATCH($C89,Output!$C$5:$C$192,0),31))*99.976))/$AP89</f>
        <v>5.6847340611164441</v>
      </c>
      <c r="W89" s="122" t="s">
        <v>426</v>
      </c>
      <c r="X89" s="129">
        <f>(((INDEX(Output!$C$5:$BW$192,MATCH($C89,Output!$C$5:C$192,0),18))*3.4121416)+((INDEX(Output!$C$5:$BW$192,MATCH($C89,Output!$C$5:C$192,0),33))*99.976))/$AP89</f>
        <v>1.2578336813354667</v>
      </c>
      <c r="Y89" s="122" t="s">
        <v>496</v>
      </c>
      <c r="Z89" s="129">
        <f>(((INDEX(Output!$C$5:$BW$192,MATCH($C89,Output!$C$5:C$192,0),17))*3.4121416)+((INDEX(Output!$C$5:$BW$192,MATCH($C89,Output!$C$5:C$192,0),32))*99.976))/$AP89</f>
        <v>7.1888060783964439E-2</v>
      </c>
      <c r="AA89" s="122" t="s">
        <v>76</v>
      </c>
      <c r="AB89" s="129">
        <f>(((INDEX(Output!$C$5:$BW$192,MATCH($C89,Output!$C$5:C$192,0),19))*3.4121416)+((INDEX(Output!$C$5:$BW$192,MATCH($C89,Output!$C$5:C$192,0),34))*99.976))/$AP89</f>
        <v>6.1715851306666671</v>
      </c>
      <c r="AC89" s="122" t="s">
        <v>497</v>
      </c>
      <c r="AD89" s="130">
        <f>INDEX(Output!$C$5:$CZ$192,MATCH($C89,Output!$C$5:$C$192,0),76)+INDEX(Output!$C$5:$CZ$192,MATCH($C89,Output!$C$5:$C$192,0),79)</f>
        <v>0</v>
      </c>
      <c r="AE89" s="122">
        <v>0</v>
      </c>
      <c r="AF89" s="130">
        <f>INDEX(Output!$C$5:$CA$192,MATCH($C89,Output!$C$5:$C$192,0),74)+INDEX(Output!$C$5:$CA$192,MATCH($C89,Output!$C$5:$C$192,0),77)</f>
        <v>0</v>
      </c>
      <c r="AG89" s="122">
        <v>0</v>
      </c>
      <c r="AH89" s="131">
        <f>IF($D$87=0,"",(D89-$D$87)/$D$87)</f>
        <v>-7.2903886058700837E-2</v>
      </c>
      <c r="AI89" s="132">
        <f>IF($E$87=0,"",(E89-$E$87)/$E$87)</f>
        <v>-3.1877590054196883E-4</v>
      </c>
      <c r="AJ89" s="131">
        <f>IF($J$87=0,"",(J89-$J$87)/$J$87)</f>
        <v>6.5294234626345052E-2</v>
      </c>
      <c r="AK89" s="132">
        <f>IF($K$87=0,"",(K89-$K$87)/$K$87)</f>
        <v>3.6339165545087586E-2</v>
      </c>
      <c r="AL89" s="129" t="str">
        <f>IF(AND(AH89&gt;=0,AI89&gt;=0), "Yes", "No")</f>
        <v>No</v>
      </c>
      <c r="AM89" s="129" t="str">
        <f>IF(AND(AH89&lt;0,AI89&lt;0), "No", "Yes")</f>
        <v>No</v>
      </c>
      <c r="AN89" s="133" t="str">
        <f>IF((AL89=AM89),(IF(AND(AI89&gt;(-0.5%*D$87),AI89&lt;(0.5%*D$87),AE89&lt;=AD89,AG89&lt;=AF89,(COUNTBLANK(D89:AK89)=0)),"Pass","Fail")),IF(COUNTA(D89:AK89)=0,"","Fail"))</f>
        <v>Pass</v>
      </c>
      <c r="AO89" s="135"/>
      <c r="AP89" s="127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AQ89" s="136"/>
    </row>
    <row r="90" spans="1:43" s="144" customFormat="1" ht="25.5" customHeight="1" x14ac:dyDescent="0.3">
      <c r="A90" s="83"/>
      <c r="B90" s="120" t="str">
        <f t="shared" si="18"/>
        <v>CBECC 20252.0</v>
      </c>
      <c r="C90" s="128" t="s">
        <v>498</v>
      </c>
      <c r="D90" s="129">
        <f>INDEX(Output!$C$5:$BW$192,MATCH($C90,Output!$C$5:$C$192,0),63)</f>
        <v>32.860199999999999</v>
      </c>
      <c r="E90" s="122"/>
      <c r="F90" s="129">
        <f>(INDEX(Output!$C$5:$BW$192,MATCH($C90,Output!$C$5:$C$192,0),21))/$AP90</f>
        <v>5.5101333333333331</v>
      </c>
      <c r="G90" s="122"/>
      <c r="H90" s="129">
        <f>(INDEX(Output!$C$5:$BW$192,MATCH($C90,Output!$C$5:$C$192,0),36))/$AP90</f>
        <v>0.10596844444444445</v>
      </c>
      <c r="I90" s="122"/>
      <c r="J90" s="129">
        <f t="shared" si="19"/>
        <v>29.395752256961426</v>
      </c>
      <c r="K90" s="122"/>
      <c r="L90" s="129">
        <f>(((INDEX(Output!$C$5:$BW$192,MATCH($C90,Output!$C$5:$C$192,0),14))*3.4121416)+((INDEX(Output!$C$5:$BW$192,MATCH($C90,Output!$C$5:$C$192,0),29))*99.976))/$AP90</f>
        <v>4.5417886515460983</v>
      </c>
      <c r="M90" s="122"/>
      <c r="N90" s="129">
        <f>(((INDEX(Output!$C$5:$BW$192,MATCH($C90,Output!$C$5:$C$192,0),15))*3.4121416)+((INDEX(Output!$C$5:$BW$192,MATCH($C90,Output!$C$5:$C$192,0),30))*99.976))/$AP90</f>
        <v>4.4044985327964445</v>
      </c>
      <c r="O90" s="122"/>
      <c r="P90" s="129">
        <f>(((INDEX(Output!$C$5:$BW$192,MATCH($C90,Output!$C$5:$C$192,0),20))*3.4121416)+((INDEX(Output!$C$5:$BW$192,MATCH($C90,Output!$C$5:$C$192,0),35))*99.976))/$AP90</f>
        <v>8.4087604384497769</v>
      </c>
      <c r="Q90" s="122"/>
      <c r="R90" s="129">
        <f>(((INDEX(Output!$C$5:$BW$192,MATCH($C90,Output!$C$5:$C$192,0),37))+(INDEX(Output!$C$5:$BW$192,MATCH($C90,Output!$C$5:$C$192,0),38)))*99.976)/$AP90</f>
        <v>0</v>
      </c>
      <c r="S90" s="122"/>
      <c r="T90" s="129">
        <f>(((INDEX(Output!$C$5:$BW$192,MATCH($C90,Output!$C$5:$C$192,0),22))+(INDEX(Output!$C$5:$BW$192,MATCH($C90,Output!$C$5:$C$192,0),23))+(INDEX(Output!$C$5:$BW$192,MATCH($C90,Output!$C$5:$C$192,0),24))+(INDEX(Output!$C$5:$BW$192,MATCH($C90,Output!$C$5:$C$192,0),25)))*3.4121416)/$AP90</f>
        <v>12.407744898428444</v>
      </c>
      <c r="U90" s="122"/>
      <c r="V90" s="129">
        <f>(((INDEX(Output!$C$5:$BW$192,MATCH($C90,Output!$C$5:$C$192,0),16))*3.4121416)+((INDEX(Output!$C$5:$BW$192,MATCH($C90,Output!$C$5:$C$192,0),31))*99.976))/$AP90</f>
        <v>5.5966098173937775</v>
      </c>
      <c r="W90" s="122"/>
      <c r="X90" s="129">
        <f>(((INDEX(Output!$C$5:$BW$192,MATCH($C90,Output!$C$5:C$192,0),18))*3.4121416)+((INDEX(Output!$C$5:$BW$192,MATCH($C90,Output!$C$5:C$192,0),33))*99.976))/$AP90</f>
        <v>0.27249514468337777</v>
      </c>
      <c r="Y90" s="122"/>
      <c r="Z90" s="129">
        <f>(((INDEX(Output!$C$5:$BW$192,MATCH($C90,Output!$C$5:C$192,0),17))*3.4121416)+((INDEX(Output!$C$5:$BW$192,MATCH($C90,Output!$C$5:C$192,0),32))*99.976))/$AP90</f>
        <v>1.4541425283740445E-5</v>
      </c>
      <c r="AA90" s="122"/>
      <c r="AB90" s="129">
        <f>(((INDEX(Output!$C$5:$BW$192,MATCH($C90,Output!$C$5:C$192,0),19))*3.4121416)+((INDEX(Output!$C$5:$BW$192,MATCH($C90,Output!$C$5:C$192,0),34))*99.976))/$AP90</f>
        <v>6.1715851306666671</v>
      </c>
      <c r="AC90" s="122"/>
      <c r="AD90" s="130">
        <f>INDEX(Output!$C$5:$CZ$192,MATCH($C90,Output!$C$5:$C$192,0),76)+INDEX(Output!$C$5:$CZ$192,MATCH($C90,Output!$C$5:$C$192,0),79)</f>
        <v>0</v>
      </c>
      <c r="AE90" s="122"/>
      <c r="AF90" s="130">
        <f>INDEX(Output!$C$5:$CA$192,MATCH($C90,Output!$C$5:$C$192,0),74)+INDEX(Output!$C$5:$CA$192,MATCH($C90,Output!$C$5:$C$192,0),77)</f>
        <v>0</v>
      </c>
      <c r="AG90" s="122"/>
      <c r="AH90" s="131">
        <f>IF($D$87=0,"",(D90-$D$87)/$D$87)</f>
        <v>-7.1026726901613102E-2</v>
      </c>
      <c r="AI90" s="132">
        <f>IF($E$87=0,"",(E90-$E$87)/$E$87)</f>
        <v>-1</v>
      </c>
      <c r="AJ90" s="131">
        <f>IF($J$87=0,"",(J90-$J$87)/$J$87)</f>
        <v>5.8716279615592566E-2</v>
      </c>
      <c r="AK90" s="132">
        <f>IF($K$87=0,"",(K90-$K$87)/$K$87)</f>
        <v>-1</v>
      </c>
      <c r="AL90" s="129" t="str">
        <f>IF(AND(AH90&gt;=0,AI90&gt;=0), "Yes", "No")</f>
        <v>No</v>
      </c>
      <c r="AM90" s="129" t="str">
        <f>IF(AND(AH90&lt;0,AI90&lt;0), "No", "Yes")</f>
        <v>No</v>
      </c>
      <c r="AN90" s="133" t="str">
        <f>IF((AL90=AM90),(IF(AND(AI90&gt;(-0.5%*D$87),AI90&lt;(0.5%*D$87),AE90&lt;=AD90,AG90&lt;=AF90,(COUNTBLANK(D90:AK90)=0)),"Pass","Fail")),IF(COUNTA(D90:AK90)=0,"","Fail"))</f>
        <v>Fail</v>
      </c>
      <c r="AO90" s="135" t="s">
        <v>967</v>
      </c>
      <c r="AP90" s="127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AQ90" s="136"/>
    </row>
    <row r="91" spans="1:43" s="107" customFormat="1" ht="26.25" customHeight="1" x14ac:dyDescent="0.25">
      <c r="A91" s="108"/>
      <c r="B91" s="120" t="str">
        <f t="shared" si="18"/>
        <v>CBECC 20252.0</v>
      </c>
      <c r="C91" s="62" t="s">
        <v>499</v>
      </c>
      <c r="D91" s="121">
        <f>INDEX(Output!$C$5:$BW$192,MATCH($C91,Output!$C$5:$C$192,0),63)</f>
        <v>40.1021</v>
      </c>
      <c r="E91" s="122" t="s">
        <v>500</v>
      </c>
      <c r="F91" s="121">
        <f>(INDEX(Output!$C$5:$BW$192,MATCH($C91,Output!$C$5:$C$192,0),21))/$AP91</f>
        <v>4.3128377446026125</v>
      </c>
      <c r="G91" s="122" t="s">
        <v>501</v>
      </c>
      <c r="H91" s="121">
        <f>(INDEX(Output!$C$5:$BW$192,MATCH($C91,Output!$C$5:$C$192,0),36))/$AP91</f>
        <v>0.31309134441465064</v>
      </c>
      <c r="I91" s="122" t="s">
        <v>502</v>
      </c>
      <c r="J91" s="121">
        <f t="shared" si="19"/>
        <v>46.017603936089998</v>
      </c>
      <c r="K91" s="122" t="s">
        <v>503</v>
      </c>
      <c r="L91" s="121">
        <f>(((INDEX(Output!$C$5:$BW$192,MATCH($C91,Output!$C$5:$C$192,0),14))*3.4121416)+((INDEX(Output!$C$5:$BW$192,MATCH($C91,Output!$C$5:$C$192,0),29))*99.976))/$AP91</f>
        <v>28.762050934408329</v>
      </c>
      <c r="M91" s="122" t="s">
        <v>504</v>
      </c>
      <c r="N91" s="121">
        <f>(((INDEX(Output!$C$5:$BW$192,MATCH($C91,Output!$C$5:$C$192,0),15))*3.4121416)+((INDEX(Output!$C$5:$BW$192,MATCH($C91,Output!$C$5:$C$192,0),30))*99.976))/$AP91</f>
        <v>3.8945757340439098</v>
      </c>
      <c r="O91" s="122" t="s">
        <v>505</v>
      </c>
      <c r="P91" s="121">
        <f>(((INDEX(Output!$C$5:$BW$192,MATCH($C91,Output!$C$5:$C$192,0),20))*3.4121416)+((INDEX(Output!$C$5:$BW$192,MATCH($C91,Output!$C$5:$C$192,0),35))*99.976))/$AP91</f>
        <v>4.9723935128019416</v>
      </c>
      <c r="Q91" s="122" t="s">
        <v>506</v>
      </c>
      <c r="R91" s="121">
        <f>(((INDEX(Output!$C$5:$BW$192,MATCH($C91,Output!$C$5:$C$192,0),37))+(INDEX(Output!$C$5:$BW$192,MATCH($C91,Output!$C$5:$C$192,0),38)))*99.976)/$AP91</f>
        <v>21.944355233666119</v>
      </c>
      <c r="S91" s="145">
        <v>21.94</v>
      </c>
      <c r="T91" s="121">
        <f>(((INDEX(Output!$C$5:$BW$192,MATCH($C91,Output!$C$5:$C$192,0),22))+(INDEX(Output!$C$5:$BW$192,MATCH($C91,Output!$C$5:$C$192,0),23))+(INDEX(Output!$C$5:$BW$192,MATCH($C91,Output!$C$5:$C$192,0),24))+(INDEX(Output!$C$5:$BW$192,MATCH($C91,Output!$C$5:$C$192,0),25)))*3.4121416)/$AP91</f>
        <v>16.318722863884773</v>
      </c>
      <c r="U91" s="122" t="s">
        <v>507</v>
      </c>
      <c r="V91" s="121">
        <f>(((INDEX(Output!$C$5:$BW$192,MATCH($C91,Output!$C$5:$C$192,0),16))*3.4121416)+((INDEX(Output!$C$5:$BW$192,MATCH($C91,Output!$C$5:$C$192,0),31))*99.976))/$AP91</f>
        <v>5.3467710031036138</v>
      </c>
      <c r="W91" s="122" t="s">
        <v>508</v>
      </c>
      <c r="X91" s="121">
        <f>(((INDEX(Output!$C$5:$BW$192,MATCH($C91,Output!$C$5:C$192,0),18))*3.4121416)+((INDEX(Output!$C$5:$BW$192,MATCH($C91,Output!$C$5:C$192,0),33))*99.976))/$AP91</f>
        <v>0.49548008248229458</v>
      </c>
      <c r="Y91" s="122" t="s">
        <v>76</v>
      </c>
      <c r="Z91" s="121">
        <f>(((INDEX(Output!$C$5:$BW$192,MATCH($C91,Output!$C$5:C$192,0),17))*3.4121416)+((INDEX(Output!$C$5:$BW$192,MATCH($C91,Output!$C$5:C$192,0),32))*99.976))/$AP91</f>
        <v>0</v>
      </c>
      <c r="AA91" s="122" t="s">
        <v>243</v>
      </c>
      <c r="AB91" s="121">
        <f>(((INDEX(Output!$C$5:$BW$192,MATCH($C91,Output!$C$5:C$192,0),19))*3.4121416)+((INDEX(Output!$C$5:$BW$192,MATCH($C91,Output!$C$5:C$192,0),34))*99.976))/$AP91</f>
        <v>2.5463326692499035</v>
      </c>
      <c r="AC91" s="122" t="s">
        <v>509</v>
      </c>
      <c r="AD91" s="123">
        <f>INDEX(Output!$C$5:$CZ$192,MATCH($C91,Output!$C$5:$C$192,0),76)+INDEX(Output!$C$5:$CZ$192,MATCH($C91,Output!$C$5:$C$192,0),79)</f>
        <v>1</v>
      </c>
      <c r="AE91" s="122">
        <v>0</v>
      </c>
      <c r="AF91" s="123">
        <f>INDEX(Output!$C$5:$CA$192,MATCH($C91,Output!$C$5:$C$192,0),74)+INDEX(Output!$C$5:$CA$192,MATCH($C91,Output!$C$5:$C$192,0),77)</f>
        <v>242.75</v>
      </c>
      <c r="AG91" s="122">
        <v>0</v>
      </c>
      <c r="AH91" s="124"/>
      <c r="AI91" s="121"/>
      <c r="AJ91" s="124"/>
      <c r="AK91" s="134"/>
      <c r="AL91" s="121"/>
      <c r="AM91" s="121"/>
      <c r="AN91" s="125"/>
      <c r="AO91" s="126"/>
      <c r="AP91" s="127">
        <f>IF(ISNUMBER(SEARCH("RetlMed",C91)),Lookup!D$2,IF(ISNUMBER(SEARCH("OffSml",C91)),Lookup!A$2,IF(ISNUMBER(SEARCH("OffMed",C91)),Lookup!B$2,IF(ISNUMBER(SEARCH("OffLrg",C91)),Lookup!C$2,IF(ISNUMBER(SEARCH("RetlStrp",C91)),Lookup!E$2)))))</f>
        <v>53627.8</v>
      </c>
    </row>
    <row r="92" spans="1:43" s="144" customFormat="1" ht="25.5" customHeight="1" x14ac:dyDescent="0.3">
      <c r="A92" s="83"/>
      <c r="B92" s="120" t="str">
        <f t="shared" si="18"/>
        <v>CBECC 20252.0</v>
      </c>
      <c r="C92" s="128" t="s">
        <v>510</v>
      </c>
      <c r="D92" s="129">
        <f>INDEX(Output!$C$5:$BW$192,MATCH($C92,Output!$C$5:$C$192,0),63)</f>
        <v>49.044800000000002</v>
      </c>
      <c r="E92" s="122"/>
      <c r="F92" s="129">
        <f>(INDEX(Output!$C$5:$BW$192,MATCH($C92,Output!$C$5:$C$192,0),21))/$AP92</f>
        <v>6.1749503056250674</v>
      </c>
      <c r="G92" s="122"/>
      <c r="H92" s="129">
        <f>(INDEX(Output!$C$5:$BW$192,MATCH($C92,Output!$C$5:$C$192,0),36))/$AP92</f>
        <v>0.28159275599595734</v>
      </c>
      <c r="I92" s="122"/>
      <c r="J92" s="129">
        <f t="shared" si="19"/>
        <v>49.222275926342476</v>
      </c>
      <c r="K92" s="122"/>
      <c r="L92" s="129">
        <f>(((INDEX(Output!$C$5:$BW$192,MATCH($C92,Output!$C$5:$C$192,0),14))*3.4121416)+((INDEX(Output!$C$5:$BW$192,MATCH($C92,Output!$C$5:$C$192,0),29))*99.976))/$AP92</f>
        <v>25.612200760724047</v>
      </c>
      <c r="M92" s="122"/>
      <c r="N92" s="129">
        <f>(((INDEX(Output!$C$5:$BW$192,MATCH($C92,Output!$C$5:$C$192,0),15))*3.4121416)+((INDEX(Output!$C$5:$BW$192,MATCH($C92,Output!$C$5:$C$192,0),30))*99.976))/$AP92</f>
        <v>3.672526107360734</v>
      </c>
      <c r="O92" s="122"/>
      <c r="P92" s="129">
        <f>(((INDEX(Output!$C$5:$BW$192,MATCH($C92,Output!$C$5:$C$192,0),20))*3.4121416)+((INDEX(Output!$C$5:$BW$192,MATCH($C92,Output!$C$5:$C$192,0),35))*99.976))/$AP92</f>
        <v>4.9723935128019416</v>
      </c>
      <c r="Q92" s="122"/>
      <c r="R92" s="129">
        <f>(((INDEX(Output!$C$5:$BW$192,MATCH($C92,Output!$C$5:$C$192,0),37))+(INDEX(Output!$C$5:$BW$192,MATCH($C92,Output!$C$5:$C$192,0),38)))*99.976)/$AP92</f>
        <v>21.944355233666119</v>
      </c>
      <c r="S92" s="122"/>
      <c r="T92" s="129">
        <f>(((INDEX(Output!$C$5:$BW$192,MATCH($C92,Output!$C$5:$C$192,0),22))+(INDEX(Output!$C$5:$BW$192,MATCH($C92,Output!$C$5:$C$192,0),23))+(INDEX(Output!$C$5:$BW$192,MATCH($C92,Output!$C$5:$C$192,0),24))+(INDEX(Output!$C$5:$BW$192,MATCH($C92,Output!$C$5:$C$192,0),25)))*3.4121416)/$AP92</f>
        <v>16.318722863884773</v>
      </c>
      <c r="U92" s="122"/>
      <c r="V92" s="129">
        <f>(((INDEX(Output!$C$5:$BW$192,MATCH($C92,Output!$C$5:$C$192,0),16))*3.4121416)+((INDEX(Output!$C$5:$BW$192,MATCH($C92,Output!$C$5:$C$192,0),31))*99.976))/$AP92</f>
        <v>11.948012005236089</v>
      </c>
      <c r="W92" s="122"/>
      <c r="X92" s="129">
        <f>(((INDEX(Output!$C$5:$BW$192,MATCH($C92,Output!$C$5:C$192,0),18))*3.4121416)+((INDEX(Output!$C$5:$BW$192,MATCH($C92,Output!$C$5:C$192,0),33))*99.976))/$AP92</f>
        <v>0.47081087096975821</v>
      </c>
      <c r="Y92" s="122"/>
      <c r="Z92" s="129">
        <f>(((INDEX(Output!$C$5:$BW$192,MATCH($C92,Output!$C$5:C$192,0),17))*3.4121416)+((INDEX(Output!$C$5:$BW$192,MATCH($C92,Output!$C$5:C$192,0),32))*99.976))/$AP92</f>
        <v>0</v>
      </c>
      <c r="AA92" s="122"/>
      <c r="AB92" s="129">
        <f>(((INDEX(Output!$C$5:$BW$192,MATCH($C92,Output!$C$5:C$192,0),19))*3.4121416)+((INDEX(Output!$C$5:$BW$192,MATCH($C92,Output!$C$5:C$192,0),34))*99.976))/$AP92</f>
        <v>2.5463326692499035</v>
      </c>
      <c r="AC92" s="122"/>
      <c r="AD92" s="130">
        <f>INDEX(Output!$C$5:$CZ$192,MATCH($C92,Output!$C$5:$C$192,0),76)+INDEX(Output!$C$5:$CZ$192,MATCH($C92,Output!$C$5:$C$192,0),79)</f>
        <v>0</v>
      </c>
      <c r="AE92" s="122"/>
      <c r="AF92" s="130">
        <f>INDEX(Output!$C$5:$CA$192,MATCH($C92,Output!$C$5:$C$192,0),74)+INDEX(Output!$C$5:$CA$192,MATCH($C92,Output!$C$5:$C$192,0),77)</f>
        <v>0</v>
      </c>
      <c r="AG92" s="122"/>
      <c r="AH92" s="131">
        <f>IF($D91=0,"",(D92-$D91)/$D91)</f>
        <v>0.22299829684729733</v>
      </c>
      <c r="AI92" s="132">
        <f>IF($E91=0,"",(E92-$E91)/$E91)</f>
        <v>-1</v>
      </c>
      <c r="AJ92" s="131">
        <f>IF($J91=0,"",(J92-J91)/J91)</f>
        <v>6.9640131517998624E-2</v>
      </c>
      <c r="AK92" s="132">
        <f>IF($K91=0,"",(K92-K91)/K91)</f>
        <v>-1</v>
      </c>
      <c r="AL92" s="129" t="str">
        <f>IF(AND(AH92&gt;=0,AI92&gt;=0), "Yes", "No")</f>
        <v>No</v>
      </c>
      <c r="AM92" s="129" t="str">
        <f>IF(AND(AH92&lt;0,AI92&lt;0), "No", "Yes")</f>
        <v>Yes</v>
      </c>
      <c r="AN92" s="133" t="str">
        <f>IF((AL92=AM92),(IF(AND(AI92&gt;(-0.5%*D$91),AI92&lt;(0.5%*D$91),AE92&lt;=AD92,AG92&lt;=AF92,(COUNTBLANK(D92:AK92)=0)),"Pass","Fail")),IF(COUNTA(D92:AK92)=0,"","Fail"))</f>
        <v>Fail</v>
      </c>
      <c r="AO92" s="135" t="s">
        <v>968</v>
      </c>
      <c r="AP92" s="127">
        <f>IF(ISNUMBER(SEARCH("RetlMed",C92)),Lookup!D$2,IF(ISNUMBER(SEARCH("OffSml",C92)),Lookup!A$2,IF(ISNUMBER(SEARCH("OffMed",C92)),Lookup!B$2,IF(ISNUMBER(SEARCH("OffLrg",C92)),Lookup!C$2,IF(ISNUMBER(SEARCH("RetlStrp",C92)),Lookup!E$2)))))</f>
        <v>53627.8</v>
      </c>
      <c r="AQ92" s="136"/>
    </row>
    <row r="93" spans="1:43" s="107" customFormat="1" ht="26.25" customHeight="1" x14ac:dyDescent="0.25">
      <c r="A93" s="108"/>
      <c r="B93" s="120" t="str">
        <f t="shared" si="18"/>
        <v>CBECC 20252.0</v>
      </c>
      <c r="C93" s="62" t="s">
        <v>511</v>
      </c>
      <c r="D93" s="121">
        <f>INDEX(Output!$C$5:$BW$192,MATCH($C93,Output!$C$5:$C$192,0),63)</f>
        <v>35.8581</v>
      </c>
      <c r="E93" s="122" t="s">
        <v>512</v>
      </c>
      <c r="F93" s="121">
        <f>(INDEX(Output!$C$5:$BW$192,MATCH($C93,Output!$C$5:$C$192,0),21))/$AP93</f>
        <v>5.5814335102316335</v>
      </c>
      <c r="G93" s="122" t="s">
        <v>513</v>
      </c>
      <c r="H93" s="121">
        <f>(INDEX(Output!$C$5:$BW$192,MATCH($C93,Output!$C$5:$C$192,0),36))/$AP93</f>
        <v>0.13703042078921754</v>
      </c>
      <c r="I93" s="122" t="s">
        <v>514</v>
      </c>
      <c r="J93" s="121">
        <f t="shared" si="19"/>
        <v>32.744373979085957</v>
      </c>
      <c r="K93" s="122" t="s">
        <v>515</v>
      </c>
      <c r="L93" s="121">
        <f>(((INDEX(Output!$C$5:$BW$192,MATCH($C93,Output!$C$5:$C$192,0),14))*3.4121416)+((INDEX(Output!$C$5:$BW$192,MATCH($C93,Output!$C$5:$C$192,0),29))*99.976))/$AP93</f>
        <v>11.49471302782635</v>
      </c>
      <c r="M93" s="122" t="s">
        <v>507</v>
      </c>
      <c r="N93" s="121">
        <f>(((INDEX(Output!$C$5:$BW$192,MATCH($C93,Output!$C$5:$C$192,0),15))*3.4121416)+((INDEX(Output!$C$5:$BW$192,MATCH($C93,Output!$C$5:$C$192,0),30))*99.976))/$AP93</f>
        <v>8.4477988005325599</v>
      </c>
      <c r="O93" s="122" t="s">
        <v>516</v>
      </c>
      <c r="P93" s="121">
        <f>(((INDEX(Output!$C$5:$BW$192,MATCH($C93,Output!$C$5:$C$192,0),20))*3.4121416)+((INDEX(Output!$C$5:$BW$192,MATCH($C93,Output!$C$5:$C$192,0),35))*99.976))/$AP93</f>
        <v>4.9484572769332313</v>
      </c>
      <c r="Q93" s="122" t="s">
        <v>517</v>
      </c>
      <c r="R93" s="121">
        <f>(((INDEX(Output!$C$5:$BW$192,MATCH($C93,Output!$C$5:$C$192,0),37))+(INDEX(Output!$C$5:$BW$192,MATCH($C93,Output!$C$5:$C$192,0),38)))*99.976)/$AP93</f>
        <v>21.944355233666119</v>
      </c>
      <c r="S93" s="145">
        <v>21.94</v>
      </c>
      <c r="T93" s="121">
        <f>(((INDEX(Output!$C$5:$BW$192,MATCH($C93,Output!$C$5:$C$192,0),22))+(INDEX(Output!$C$5:$BW$192,MATCH($C93,Output!$C$5:$C$192,0),23))+(INDEX(Output!$C$5:$BW$192,MATCH($C93,Output!$C$5:$C$192,0),24))+(INDEX(Output!$C$5:$BW$192,MATCH($C93,Output!$C$5:$C$192,0),25)))*3.4121416)/$AP93</f>
        <v>16.318722863884773</v>
      </c>
      <c r="U93" s="122" t="s">
        <v>507</v>
      </c>
      <c r="V93" s="121">
        <f>(((INDEX(Output!$C$5:$BW$192,MATCH($C93,Output!$C$5:$C$192,0),16))*3.4121416)+((INDEX(Output!$C$5:$BW$192,MATCH($C93,Output!$C$5:$C$192,0),31))*99.976))/$AP93</f>
        <v>5.2535456634044273</v>
      </c>
      <c r="W93" s="122" t="s">
        <v>518</v>
      </c>
      <c r="X93" s="121">
        <f>(((INDEX(Output!$C$5:$BW$192,MATCH($C93,Output!$C$5:C$192,0),18))*3.4121416)+((INDEX(Output!$C$5:$BW$192,MATCH($C93,Output!$C$5:C$192,0),33))*99.976))/$AP93</f>
        <v>0.39209424967871137</v>
      </c>
      <c r="Y93" s="122" t="s">
        <v>260</v>
      </c>
      <c r="Z93" s="121">
        <f>(((INDEX(Output!$C$5:$BW$192,MATCH($C93,Output!$C$5:C$192,0),17))*3.4121416)+((INDEX(Output!$C$5:$BW$192,MATCH($C93,Output!$C$5:C$192,0),32))*99.976))/$AP93</f>
        <v>0</v>
      </c>
      <c r="AA93" s="122" t="s">
        <v>519</v>
      </c>
      <c r="AB93" s="121">
        <f>(((INDEX(Output!$C$5:$BW$192,MATCH($C93,Output!$C$5:C$192,0),19))*3.4121416)+((INDEX(Output!$C$5:$BW$192,MATCH($C93,Output!$C$5:C$192,0),34))*99.976))/$AP93</f>
        <v>2.207764960710676</v>
      </c>
      <c r="AC93" s="122" t="s">
        <v>356</v>
      </c>
      <c r="AD93" s="123">
        <f>INDEX(Output!$C$5:$CZ$192,MATCH($C93,Output!$C$5:$C$192,0),76)+INDEX(Output!$C$5:$CZ$192,MATCH($C93,Output!$C$5:$C$192,0),79)</f>
        <v>0</v>
      </c>
      <c r="AE93" s="122">
        <v>0</v>
      </c>
      <c r="AF93" s="123">
        <f>INDEX(Output!$C$5:$CA$192,MATCH($C93,Output!$C$5:$C$192,0),74)+INDEX(Output!$C$5:$CA$192,MATCH($C93,Output!$C$5:$C$192,0),77)</f>
        <v>26</v>
      </c>
      <c r="AG93" s="122">
        <v>0</v>
      </c>
      <c r="AH93" s="124"/>
      <c r="AI93" s="121"/>
      <c r="AJ93" s="124"/>
      <c r="AK93" s="134"/>
      <c r="AL93" s="121"/>
      <c r="AM93" s="121"/>
      <c r="AN93" s="125"/>
      <c r="AO93" s="126"/>
      <c r="AP93" s="127">
        <f>IF(ISNUMBER(SEARCH("RetlMed",C93)),Lookup!D$2,IF(ISNUMBER(SEARCH("OffSml",C93)),Lookup!A$2,IF(ISNUMBER(SEARCH("OffMed",C93)),Lookup!B$2,IF(ISNUMBER(SEARCH("OffLrg",C93)),Lookup!C$2,IF(ISNUMBER(SEARCH("RetlStrp",C93)),Lookup!E$2)))))</f>
        <v>53627.8</v>
      </c>
    </row>
    <row r="94" spans="1:43" s="144" customFormat="1" ht="25.5" customHeight="1" x14ac:dyDescent="0.3">
      <c r="A94" s="83"/>
      <c r="B94" s="120" t="str">
        <f t="shared" si="18"/>
        <v>CBECC 20252.0</v>
      </c>
      <c r="C94" s="128" t="s">
        <v>520</v>
      </c>
      <c r="D94" s="129">
        <f>INDEX(Output!$C$5:$BW$192,MATCH($C94,Output!$C$5:$C$192,0),63)</f>
        <v>43.462299999999999</v>
      </c>
      <c r="E94" s="122" t="s">
        <v>521</v>
      </c>
      <c r="F94" s="129">
        <f>(INDEX(Output!$C$5:$BW$192,MATCH($C94,Output!$C$5:$C$192,0),21))/$AP94</f>
        <v>7.2046774247684962</v>
      </c>
      <c r="G94" s="122" t="s">
        <v>522</v>
      </c>
      <c r="H94" s="129">
        <f>(INDEX(Output!$C$5:$BW$192,MATCH($C94,Output!$C$5:$C$192,0),36))/$AP94</f>
        <v>0.10928082076833283</v>
      </c>
      <c r="I94" s="122" t="s">
        <v>523</v>
      </c>
      <c r="J94" s="129">
        <f t="shared" si="19"/>
        <v>35.508826402914224</v>
      </c>
      <c r="K94" s="122" t="s">
        <v>524</v>
      </c>
      <c r="L94" s="129">
        <f>(((INDEX(Output!$C$5:$BW$192,MATCH($C94,Output!$C$5:$C$192,0),14))*3.4121416)+((INDEX(Output!$C$5:$BW$192,MATCH($C94,Output!$C$5:$C$192,0),29))*99.976))/$AP94</f>
        <v>8.7197611959485908</v>
      </c>
      <c r="M94" s="122" t="s">
        <v>525</v>
      </c>
      <c r="N94" s="129">
        <f>(((INDEX(Output!$C$5:$BW$192,MATCH($C94,Output!$C$5:$C$192,0),15))*3.4121416)+((INDEX(Output!$C$5:$BW$192,MATCH($C94,Output!$C$5:$C$192,0),30))*99.976))/$AP94</f>
        <v>7.5387690242001346</v>
      </c>
      <c r="O94" s="122" t="s">
        <v>526</v>
      </c>
      <c r="P94" s="129">
        <f>(((INDEX(Output!$C$5:$BW$192,MATCH($C94,Output!$C$5:$C$192,0),20))*3.4121416)+((INDEX(Output!$C$5:$BW$192,MATCH($C94,Output!$C$5:$C$192,0),35))*99.976))/$AP94</f>
        <v>4.9484572769332313</v>
      </c>
      <c r="Q94" s="122" t="s">
        <v>517</v>
      </c>
      <c r="R94" s="129">
        <f>(((INDEX(Output!$C$5:$BW$192,MATCH($C94,Output!$C$5:$C$192,0),37))+(INDEX(Output!$C$5:$BW$192,MATCH($C94,Output!$C$5:$C$192,0),38)))*99.976)/$AP94</f>
        <v>21.944355233666119</v>
      </c>
      <c r="S94" s="145">
        <v>21.94</v>
      </c>
      <c r="T94" s="129">
        <f>(((INDEX(Output!$C$5:$BW$192,MATCH($C94,Output!$C$5:$C$192,0),22))+(INDEX(Output!$C$5:$BW$192,MATCH($C94,Output!$C$5:$C$192,0),23))+(INDEX(Output!$C$5:$BW$192,MATCH($C94,Output!$C$5:$C$192,0),24))+(INDEX(Output!$C$5:$BW$192,MATCH($C94,Output!$C$5:$C$192,0),25)))*3.4121416)/$AP94</f>
        <v>16.318722863884773</v>
      </c>
      <c r="U94" s="122" t="s">
        <v>507</v>
      </c>
      <c r="V94" s="129">
        <f>(((INDEX(Output!$C$5:$BW$192,MATCH($C94,Output!$C$5:$C$192,0),16))*3.4121416)+((INDEX(Output!$C$5:$BW$192,MATCH($C94,Output!$C$5:$C$192,0),31))*99.976))/$AP94</f>
        <v>11.822159069169349</v>
      </c>
      <c r="W94" s="122" t="s">
        <v>527</v>
      </c>
      <c r="X94" s="129">
        <f>(((INDEX(Output!$C$5:$BW$192,MATCH($C94,Output!$C$5:C$192,0),18))*3.4121416)+((INDEX(Output!$C$5:$BW$192,MATCH($C94,Output!$C$5:C$192,0),33))*99.976))/$AP94</f>
        <v>0.27191487595224861</v>
      </c>
      <c r="Y94" s="122" t="s">
        <v>528</v>
      </c>
      <c r="Z94" s="129">
        <f>(((INDEX(Output!$C$5:$BW$192,MATCH($C94,Output!$C$5:C$192,0),17))*3.4121416)+((INDEX(Output!$C$5:$BW$192,MATCH($C94,Output!$C$5:C$192,0),32))*99.976))/$AP94</f>
        <v>0</v>
      </c>
      <c r="AA94" s="122" t="s">
        <v>529</v>
      </c>
      <c r="AB94" s="129">
        <f>(((INDEX(Output!$C$5:$BW$192,MATCH($C94,Output!$C$5:C$192,0),19))*3.4121416)+((INDEX(Output!$C$5:$BW$192,MATCH($C94,Output!$C$5:C$192,0),34))*99.976))/$AP94</f>
        <v>2.207764960710676</v>
      </c>
      <c r="AC94" s="122" t="s">
        <v>356</v>
      </c>
      <c r="AD94" s="130">
        <f>INDEX(Output!$C$5:$CZ$192,MATCH($C94,Output!$C$5:$C$192,0),76)+INDEX(Output!$C$5:$CZ$192,MATCH($C94,Output!$C$5:$C$192,0),79)</f>
        <v>0</v>
      </c>
      <c r="AE94" s="122">
        <v>0</v>
      </c>
      <c r="AF94" s="130">
        <f>INDEX(Output!$C$5:$CA$192,MATCH($C94,Output!$C$5:$C$192,0),74)+INDEX(Output!$C$5:$CA$192,MATCH($C94,Output!$C$5:$C$192,0),77)</f>
        <v>0</v>
      </c>
      <c r="AG94" s="122">
        <v>0</v>
      </c>
      <c r="AH94" s="131">
        <f>IF($D93=0,"",(D94-$D93)/$D93)</f>
        <v>0.21206366204567445</v>
      </c>
      <c r="AI94" s="132">
        <f>IF($E93=0,"",(E94-$E93)/$E93)</f>
        <v>0.18225419664268569</v>
      </c>
      <c r="AJ94" s="131">
        <f>IF($J93=0,"",(J94-J93)/J93)</f>
        <v>8.4425264187183449E-2</v>
      </c>
      <c r="AK94" s="132">
        <f>IF($K93=0,"",(K94-K93)/K93)</f>
        <v>-0.19662542182227224</v>
      </c>
      <c r="AL94" s="129" t="str">
        <f>IF(AND(AH94&gt;=0,AI94&gt;=0), "Yes", "No")</f>
        <v>Yes</v>
      </c>
      <c r="AM94" s="129" t="str">
        <f>IF(AND(AH94&lt;0,AI94&lt;0), "No", "Yes")</f>
        <v>Yes</v>
      </c>
      <c r="AN94" s="133" t="str">
        <f>IF((AL94=AM94),(IF(AND(AI94&gt;(-0.5%*D$92),AI94&lt;(0.5%*D$92),AE94&lt;=AD94,AG94&lt;=AF94,(COUNTBLANK(D94:AK94)=0)),"Pass","Fail")),IF(COUNTA(D94:AK94)=0,"","Fail"))</f>
        <v>Pass</v>
      </c>
      <c r="AO94" s="135"/>
      <c r="AP94" s="127">
        <f>IF(ISNUMBER(SEARCH("RetlMed",C94)),Lookup!D$2,IF(ISNUMBER(SEARCH("OffSml",C94)),Lookup!A$2,IF(ISNUMBER(SEARCH("OffMed",C94)),Lookup!B$2,IF(ISNUMBER(SEARCH("OffLrg",C94)),Lookup!C$2,IF(ISNUMBER(SEARCH("RetlStrp",C94)),Lookup!E$2)))))</f>
        <v>53627.8</v>
      </c>
      <c r="AQ94" s="136"/>
    </row>
    <row r="95" spans="1:43" s="107" customFormat="1" ht="26.25" customHeight="1" x14ac:dyDescent="0.25">
      <c r="A95" s="108"/>
      <c r="B95" s="120" t="str">
        <f t="shared" si="18"/>
        <v>CBECC 20252.0</v>
      </c>
      <c r="C95" s="62" t="s">
        <v>530</v>
      </c>
      <c r="D95" s="121">
        <f>INDEX(Output!$C$5:$BW$192,MATCH($C95,Output!$C$5:$C$192,0),63)</f>
        <v>23.119</v>
      </c>
      <c r="E95" s="122" t="s">
        <v>531</v>
      </c>
      <c r="F95" s="121">
        <f>(INDEX(Output!$C$5:$BW$192,MATCH($C95,Output!$C$5:$C$192,0),21))/$AP95</f>
        <v>3.2790936021452537</v>
      </c>
      <c r="G95" s="122" t="s">
        <v>327</v>
      </c>
      <c r="H95" s="121">
        <f>(INDEX(Output!$C$5:$BW$192,MATCH($C95,Output!$C$5:$C$192,0),36))/$AP95</f>
        <v>0.11236148410815321</v>
      </c>
      <c r="I95" s="122" t="s">
        <v>523</v>
      </c>
      <c r="J95" s="121">
        <f t="shared" si="19"/>
        <v>22.422201499317048</v>
      </c>
      <c r="K95" s="122" t="s">
        <v>532</v>
      </c>
      <c r="L95" s="121">
        <f>(((INDEX(Output!$C$5:$BW$192,MATCH($C95,Output!$C$5:$C$192,0),14))*3.4121416)+((INDEX(Output!$C$5:$BW$192,MATCH($C95,Output!$C$5:$C$192,0),29))*99.976))/$AP95</f>
        <v>9.9123662502378735</v>
      </c>
      <c r="M95" s="122" t="s">
        <v>533</v>
      </c>
      <c r="N95" s="121">
        <f>(((INDEX(Output!$C$5:$BW$192,MATCH($C95,Output!$C$5:$C$192,0),15))*3.4121416)+((INDEX(Output!$C$5:$BW$192,MATCH($C95,Output!$C$5:$C$192,0),30))*99.976))/$AP95</f>
        <v>1.4600058902270205</v>
      </c>
      <c r="O95" s="122" t="s">
        <v>258</v>
      </c>
      <c r="P95" s="121">
        <f>(((INDEX(Output!$C$5:$BW$192,MATCH($C95,Output!$C$5:$C$192,0),20))*3.4121416)+((INDEX(Output!$C$5:$BW$192,MATCH($C95,Output!$C$5:$C$192,0),35))*99.976))/$AP95</f>
        <v>3.9843893958976233</v>
      </c>
      <c r="Q95" s="122" t="s">
        <v>534</v>
      </c>
      <c r="R95" s="121">
        <f>(((INDEX(Output!$C$5:$BW$192,MATCH($C95,Output!$C$5:$C$192,0),37))+(INDEX(Output!$C$5:$BW$192,MATCH($C95,Output!$C$5:$C$192,0),38)))*99.976)/$AP95</f>
        <v>0</v>
      </c>
      <c r="S95" s="122" t="s">
        <v>39</v>
      </c>
      <c r="T95" s="121">
        <f>(((INDEX(Output!$C$5:$BW$192,MATCH($C95,Output!$C$5:$C$192,0),22))+(INDEX(Output!$C$5:$BW$192,MATCH($C95,Output!$C$5:$C$192,0),23))+(INDEX(Output!$C$5:$BW$192,MATCH($C95,Output!$C$5:$C$192,0),24))+(INDEX(Output!$C$5:$BW$192,MATCH($C95,Output!$C$5:$C$192,0),25)))*3.4121416)/$AP95</f>
        <v>34.27683406124082</v>
      </c>
      <c r="U95" s="122" t="s">
        <v>535</v>
      </c>
      <c r="V95" s="121">
        <f>(((INDEX(Output!$C$5:$BW$192,MATCH($C95,Output!$C$5:$C$192,0),16))*3.4121416)+((INDEX(Output!$C$5:$BW$192,MATCH($C95,Output!$C$5:$C$192,0),31))*99.976))/$AP95</f>
        <v>4.3322014666348432</v>
      </c>
      <c r="W95" s="122" t="s">
        <v>536</v>
      </c>
      <c r="X95" s="121">
        <f>(((INDEX(Output!$C$5:$BW$192,MATCH($C95,Output!$C$5:C$192,0),18))*3.4121416)+((INDEX(Output!$C$5:$BW$192,MATCH($C95,Output!$C$5:C$192,0),33))*99.976))/$AP95</f>
        <v>1.383521863259719</v>
      </c>
      <c r="Y95" s="122" t="s">
        <v>537</v>
      </c>
      <c r="Z95" s="121">
        <f>(((INDEX(Output!$C$5:$BW$192,MATCH($C95,Output!$C$5:C$192,0),17))*3.4121416)+((INDEX(Output!$C$5:$BW$192,MATCH($C95,Output!$C$5:C$192,0),32))*99.976))/$AP95</f>
        <v>2.6374944575062828E-2</v>
      </c>
      <c r="AA95" s="122" t="s">
        <v>538</v>
      </c>
      <c r="AB95" s="121">
        <f>(((INDEX(Output!$C$5:$BW$192,MATCH($C95,Output!$C$5:C$192,0),19))*3.4121416)+((INDEX(Output!$C$5:$BW$192,MATCH($C95,Output!$C$5:C$192,0),34))*99.976))/$AP95</f>
        <v>1.3233416884849045</v>
      </c>
      <c r="AC95" s="122" t="s">
        <v>193</v>
      </c>
      <c r="AD95" s="123">
        <f>INDEX(Output!$C$5:$CZ$192,MATCH($C95,Output!$C$5:$C$192,0),76)+INDEX(Output!$C$5:$CZ$192,MATCH($C95,Output!$C$5:$C$192,0),79)</f>
        <v>1</v>
      </c>
      <c r="AE95" s="122">
        <v>0</v>
      </c>
      <c r="AF95" s="123">
        <f>INDEX(Output!$C$5:$CA$192,MATCH($C95,Output!$C$5:$C$192,0),74)+INDEX(Output!$C$5:$CA$192,MATCH($C95,Output!$C$5:$C$192,0),77)</f>
        <v>1599.25</v>
      </c>
      <c r="AG95" s="122">
        <v>0</v>
      </c>
      <c r="AH95" s="124"/>
      <c r="AI95" s="121"/>
      <c r="AJ95" s="124"/>
      <c r="AK95" s="134"/>
      <c r="AL95" s="121"/>
      <c r="AM95" s="121"/>
      <c r="AN95" s="125"/>
      <c r="AO95" s="126"/>
      <c r="AP95" s="127">
        <f>IF(ISNUMBER(SEARCH("RetlMed",C95)),Lookup!D$2,IF(ISNUMBER(SEARCH("OffSml",C95)),Lookup!A$2,IF(ISNUMBER(SEARCH("OffMed",C95)),Lookup!B$2,IF(ISNUMBER(SEARCH("OffLrg",C95)),Lookup!C$2,IF(ISNUMBER(SEARCH("RetlStrp",C95)),Lookup!E$2)))))</f>
        <v>498589</v>
      </c>
    </row>
    <row r="96" spans="1:43" s="144" customFormat="1" ht="25.5" customHeight="1" x14ac:dyDescent="0.3">
      <c r="A96" s="83"/>
      <c r="B96" s="120" t="str">
        <f t="shared" ref="B96:B125" si="20">B95</f>
        <v>CBECC 20252.0</v>
      </c>
      <c r="C96" s="128" t="s">
        <v>539</v>
      </c>
      <c r="D96" s="129">
        <f>INDEX(Output!$C$5:$BW$192,MATCH($C96,Output!$C$5:$C$192,0),63)</f>
        <v>23.661300000000001</v>
      </c>
      <c r="E96" s="122" t="s">
        <v>540</v>
      </c>
      <c r="F96" s="129">
        <f>(INDEX(Output!$C$5:$BW$192,MATCH($C96,Output!$C$5:$C$192,0),21))/$AP96</f>
        <v>3.4002154078810403</v>
      </c>
      <c r="G96" s="122" t="s">
        <v>541</v>
      </c>
      <c r="H96" s="129">
        <f>(INDEX(Output!$C$5:$BW$192,MATCH($C96,Output!$C$5:$C$192,0),36))/$AP96</f>
        <v>0.11236288807013392</v>
      </c>
      <c r="I96" s="122" t="s">
        <v>388</v>
      </c>
      <c r="J96" s="129">
        <f t="shared" si="19"/>
        <v>22.835647575772249</v>
      </c>
      <c r="K96" s="122" t="s">
        <v>542</v>
      </c>
      <c r="L96" s="129">
        <f>(((INDEX(Output!$C$5:$BW$192,MATCH($C96,Output!$C$5:$C$192,0),14))*3.4121416)+((INDEX(Output!$C$5:$BW$192,MATCH($C96,Output!$C$5:$C$192,0),29))*99.976))/$AP96</f>
        <v>9.9125066332716472</v>
      </c>
      <c r="M96" s="122" t="s">
        <v>543</v>
      </c>
      <c r="N96" s="129">
        <f>(((INDEX(Output!$C$5:$BW$192,MATCH($C96,Output!$C$5:$C$192,0),15))*3.4121416)+((INDEX(Output!$C$5:$BW$192,MATCH($C96,Output!$C$5:$C$192,0),30))*99.976))/$AP96</f>
        <v>2.0135159207491542</v>
      </c>
      <c r="O96" s="122" t="s">
        <v>544</v>
      </c>
      <c r="P96" s="129">
        <f>(((INDEX(Output!$C$5:$BW$192,MATCH($C96,Output!$C$5:$C$192,0),20))*3.4121416)+((INDEX(Output!$C$5:$BW$192,MATCH($C96,Output!$C$5:$C$192,0),35))*99.976))/$AP96</f>
        <v>3.9843893958976233</v>
      </c>
      <c r="Q96" s="122" t="s">
        <v>534</v>
      </c>
      <c r="R96" s="129">
        <f>(((INDEX(Output!$C$5:$BW$192,MATCH($C96,Output!$C$5:$C$192,0),37))+(INDEX(Output!$C$5:$BW$192,MATCH($C96,Output!$C$5:$C$192,0),38)))*99.976)/$AP96</f>
        <v>0</v>
      </c>
      <c r="S96" s="122" t="s">
        <v>39</v>
      </c>
      <c r="T96" s="129">
        <f>(((INDEX(Output!$C$5:$BW$192,MATCH($C96,Output!$C$5:$C$192,0),22))+(INDEX(Output!$C$5:$BW$192,MATCH($C96,Output!$C$5:$C$192,0),23))+(INDEX(Output!$C$5:$BW$192,MATCH($C96,Output!$C$5:$C$192,0),24))+(INDEX(Output!$C$5:$BW$192,MATCH($C96,Output!$C$5:$C$192,0),25)))*3.4121416)/$AP96</f>
        <v>34.27683406124082</v>
      </c>
      <c r="U96" s="122" t="s">
        <v>535</v>
      </c>
      <c r="V96" s="129">
        <f>(((INDEX(Output!$C$5:$BW$192,MATCH($C96,Output!$C$5:$C$192,0),16))*3.4121416)+((INDEX(Output!$C$5:$BW$192,MATCH($C96,Output!$C$5:$C$192,0),31))*99.976))/$AP96</f>
        <v>4.3845412875229899</v>
      </c>
      <c r="W96" s="122" t="s">
        <v>545</v>
      </c>
      <c r="X96" s="129">
        <f>(((INDEX(Output!$C$5:$BW$192,MATCH($C96,Output!$C$5:C$192,0),18))*3.4121416)+((INDEX(Output!$C$5:$BW$192,MATCH($C96,Output!$C$5:C$192,0),33))*99.976))/$AP96</f>
        <v>1.2017833324666209</v>
      </c>
      <c r="Y96" s="122" t="s">
        <v>429</v>
      </c>
      <c r="Z96" s="129">
        <f>(((INDEX(Output!$C$5:$BW$192,MATCH($C96,Output!$C$5:C$192,0),17))*3.4121416)+((INDEX(Output!$C$5:$BW$192,MATCH($C96,Output!$C$5:C$192,0),32))*99.976))/$AP96</f>
        <v>1.5569317379308409E-2</v>
      </c>
      <c r="AA96" s="122" t="s">
        <v>546</v>
      </c>
      <c r="AB96" s="129">
        <f>(((INDEX(Output!$C$5:$BW$192,MATCH($C96,Output!$C$5:C$192,0),19))*3.4121416)+((INDEX(Output!$C$5:$BW$192,MATCH($C96,Output!$C$5:C$192,0),34))*99.976))/$AP96</f>
        <v>1.3233416884849045</v>
      </c>
      <c r="AC96" s="122" t="s">
        <v>193</v>
      </c>
      <c r="AD96" s="130">
        <f>INDEX(Output!$C$5:$CZ$192,MATCH($C96,Output!$C$5:$C$192,0),76)+INDEX(Output!$C$5:$CZ$192,MATCH($C96,Output!$C$5:$C$192,0),79)</f>
        <v>1</v>
      </c>
      <c r="AE96" s="122">
        <v>0</v>
      </c>
      <c r="AF96" s="130">
        <f>INDEX(Output!$C$5:$CA$192,MATCH($C96,Output!$C$5:$C$192,0),74)+INDEX(Output!$C$5:$CA$192,MATCH($C96,Output!$C$5:$C$192,0),77)</f>
        <v>1599.25</v>
      </c>
      <c r="AG96" s="122">
        <v>0</v>
      </c>
      <c r="AH96" s="131">
        <f>IF($D95=0,"",(D96-$D95)/$D95)</f>
        <v>2.3456896924607503E-2</v>
      </c>
      <c r="AI96" s="132">
        <f>IF($E95=0,"",(E96-$E95)/$E95)</f>
        <v>-4.0173053152040344E-3</v>
      </c>
      <c r="AJ96" s="131">
        <f>IF($J95=0,"",(J96-J95)/J95)</f>
        <v>1.8439138390036979E-2</v>
      </c>
      <c r="AK96" s="132">
        <f>IF($K95=0,"",(K96-K95)/K95)</f>
        <v>4.9019607843136881E-3</v>
      </c>
      <c r="AL96" s="129" t="str">
        <f>IF(AND(AH96&gt;=0,AI96&gt;=0), "Yes", "No")</f>
        <v>No</v>
      </c>
      <c r="AM96" s="129" t="str">
        <f>IF(AND(AH96&lt;0,AI96&lt;0), "No", "Yes")</f>
        <v>Yes</v>
      </c>
      <c r="AN96" s="133" t="str">
        <f>IF((AL96=AM96),(IF(AND(AI96&gt;(-0.5%*D$92),AI96&lt;(0.5%*D$92),AE96&lt;=AD96,AG96&lt;=AF96,(COUNTBLANK(D96:AK96)=0)),"Pass","Fail")),IF(COUNTA(D96:AK96)=0,"","Fail"))</f>
        <v>Fail</v>
      </c>
      <c r="AO96" s="135" t="s">
        <v>968</v>
      </c>
      <c r="AP96" s="127">
        <f>IF(ISNUMBER(SEARCH("RetlMed",C96)),Lookup!D$2,IF(ISNUMBER(SEARCH("OffSml",C96)),Lookup!A$2,IF(ISNUMBER(SEARCH("OffMed",C96)),Lookup!B$2,IF(ISNUMBER(SEARCH("OffLrg",C96)),Lookup!C$2,IF(ISNUMBER(SEARCH("RetlStrp",C96)),Lookup!E$2)))))</f>
        <v>498589</v>
      </c>
      <c r="AQ96" s="136"/>
    </row>
    <row r="97" spans="1:43" s="107" customFormat="1" ht="26.25" customHeight="1" x14ac:dyDescent="0.25">
      <c r="A97" s="108"/>
      <c r="B97" s="120" t="str">
        <f t="shared" si="20"/>
        <v>CBECC 20252.0</v>
      </c>
      <c r="C97" s="62" t="s">
        <v>547</v>
      </c>
      <c r="D97" s="121">
        <f>INDEX(Output!$C$5:$BW$192,MATCH($C97,Output!$C$5:$C$192,0),63)</f>
        <v>21.5807</v>
      </c>
      <c r="E97" s="122" t="s">
        <v>548</v>
      </c>
      <c r="F97" s="121">
        <f>(INDEX(Output!$C$5:$BW$192,MATCH($C97,Output!$C$5:$C$192,0),21))/$AP97</f>
        <v>3.8473371855375871</v>
      </c>
      <c r="G97" s="122" t="s">
        <v>549</v>
      </c>
      <c r="H97" s="121">
        <f>(INDEX(Output!$C$5:$BW$192,MATCH($C97,Output!$C$5:$C$192,0),36))/$AP97</f>
        <v>4.038957939304718E-2</v>
      </c>
      <c r="I97" s="122" t="s">
        <v>80</v>
      </c>
      <c r="J97" s="121">
        <f t="shared" si="19"/>
        <v>17.165621263402969</v>
      </c>
      <c r="K97" s="122" t="s">
        <v>550</v>
      </c>
      <c r="L97" s="121">
        <f>(((INDEX(Output!$C$5:$BW$192,MATCH($C97,Output!$C$5:$C$192,0),14))*3.4121416)+((INDEX(Output!$C$5:$BW$192,MATCH($C97,Output!$C$5:$C$192,0),29))*99.976))/$AP97</f>
        <v>2.9060435809134009</v>
      </c>
      <c r="M97" s="122" t="s">
        <v>459</v>
      </c>
      <c r="N97" s="121">
        <f>(((INDEX(Output!$C$5:$BW$192,MATCH($C97,Output!$C$5:$C$192,0),15))*3.4121416)+((INDEX(Output!$C$5:$BW$192,MATCH($C97,Output!$C$5:$C$192,0),30))*99.976))/$AP97</f>
        <v>3.2869174835497774</v>
      </c>
      <c r="O97" s="122" t="s">
        <v>551</v>
      </c>
      <c r="P97" s="121">
        <f>(((INDEX(Output!$C$5:$BW$192,MATCH($C97,Output!$C$5:$C$192,0),20))*3.4121416)+((INDEX(Output!$C$5:$BW$192,MATCH($C97,Output!$C$5:$C$192,0),35))*99.976))/$AP97</f>
        <v>3.9673967474581269</v>
      </c>
      <c r="Q97" s="122" t="s">
        <v>470</v>
      </c>
      <c r="R97" s="121">
        <f>(((INDEX(Output!$C$5:$BW$192,MATCH($C97,Output!$C$5:$C$192,0),37))+(INDEX(Output!$C$5:$BW$192,MATCH($C97,Output!$C$5:$C$192,0),38)))*99.976)/$AP97</f>
        <v>0</v>
      </c>
      <c r="S97" s="122" t="s">
        <v>39</v>
      </c>
      <c r="T97" s="121">
        <f>(((INDEX(Output!$C$5:$BW$192,MATCH($C97,Output!$C$5:$C$192,0),22))+(INDEX(Output!$C$5:$BW$192,MATCH($C97,Output!$C$5:$C$192,0),23))+(INDEX(Output!$C$5:$BW$192,MATCH($C97,Output!$C$5:$C$192,0),24))+(INDEX(Output!$C$5:$BW$192,MATCH($C97,Output!$C$5:$C$192,0),25)))*3.4121416)/$AP97</f>
        <v>34.27683406124082</v>
      </c>
      <c r="U97" s="122" t="s">
        <v>535</v>
      </c>
      <c r="V97" s="121">
        <f>(((INDEX(Output!$C$5:$BW$192,MATCH($C97,Output!$C$5:$C$192,0),16))*3.4121416)+((INDEX(Output!$C$5:$BW$192,MATCH($C97,Output!$C$5:$C$192,0),31))*99.976))/$AP97</f>
        <v>3.6232323132969237</v>
      </c>
      <c r="W97" s="122" t="s">
        <v>552</v>
      </c>
      <c r="X97" s="121">
        <f>(((INDEX(Output!$C$5:$BW$192,MATCH($C97,Output!$C$5:C$192,0),18))*3.4121416)+((INDEX(Output!$C$5:$BW$192,MATCH($C97,Output!$C$5:C$192,0),33))*99.976))/$AP97</f>
        <v>2.2033777997894055</v>
      </c>
      <c r="Y97" s="122" t="s">
        <v>553</v>
      </c>
      <c r="Z97" s="121">
        <f>(((INDEX(Output!$C$5:$BW$192,MATCH($C97,Output!$C$5:C$192,0),17))*3.4121416)+((INDEX(Output!$C$5:$BW$192,MATCH($C97,Output!$C$5:C$192,0),32))*99.976))/$AP97</f>
        <v>4.6046244857371507E-2</v>
      </c>
      <c r="AA97" s="122" t="s">
        <v>554</v>
      </c>
      <c r="AB97" s="121">
        <f>(((INDEX(Output!$C$5:$BW$192,MATCH($C97,Output!$C$5:C$192,0),19))*3.4121416)+((INDEX(Output!$C$5:$BW$192,MATCH($C97,Output!$C$5:C$192,0),34))*99.976))/$AP97</f>
        <v>1.1326070935379642</v>
      </c>
      <c r="AC97" s="122" t="s">
        <v>555</v>
      </c>
      <c r="AD97" s="123">
        <f>INDEX(Output!$C$5:$CZ$192,MATCH($C97,Output!$C$5:$C$192,0),76)+INDEX(Output!$C$5:$CZ$192,MATCH($C97,Output!$C$5:$C$192,0),79)</f>
        <v>0</v>
      </c>
      <c r="AE97" s="122">
        <v>0</v>
      </c>
      <c r="AF97" s="123">
        <f>INDEX(Output!$C$5:$CA$192,MATCH($C97,Output!$C$5:$C$192,0),74)+INDEX(Output!$C$5:$CA$192,MATCH($C97,Output!$C$5:$C$192,0),77)</f>
        <v>117.25</v>
      </c>
      <c r="AG97" s="122">
        <v>0</v>
      </c>
      <c r="AH97" s="124"/>
      <c r="AI97" s="121"/>
      <c r="AJ97" s="124"/>
      <c r="AK97" s="134"/>
      <c r="AL97" s="121"/>
      <c r="AM97" s="121"/>
      <c r="AN97" s="125"/>
      <c r="AO97" s="126"/>
      <c r="AP97" s="127">
        <f>IF(ISNUMBER(SEARCH("RetlMed",C97)),Lookup!D$2,IF(ISNUMBER(SEARCH("OffSml",C97)),Lookup!A$2,IF(ISNUMBER(SEARCH("OffMed",C97)),Lookup!B$2,IF(ISNUMBER(SEARCH("OffLrg",C97)),Lookup!C$2,IF(ISNUMBER(SEARCH("RetlStrp",C97)),Lookup!E$2)))))</f>
        <v>498589</v>
      </c>
    </row>
    <row r="98" spans="1:43" s="144" customFormat="1" ht="25.5" customHeight="1" x14ac:dyDescent="0.3">
      <c r="A98" s="83"/>
      <c r="B98" s="120" t="str">
        <f t="shared" si="20"/>
        <v>CBECC 20252.0</v>
      </c>
      <c r="C98" s="128" t="s">
        <v>556</v>
      </c>
      <c r="D98" s="129">
        <f>INDEX(Output!$C$5:$BW$192,MATCH($C98,Output!$C$5:$C$192,0),63)</f>
        <v>22.558499999999999</v>
      </c>
      <c r="E98" s="122" t="s">
        <v>557</v>
      </c>
      <c r="F98" s="129">
        <f>(INDEX(Output!$C$5:$BW$192,MATCH($C98,Output!$C$5:$C$192,0),21))/$AP98</f>
        <v>4.0785496671607273</v>
      </c>
      <c r="G98" s="122" t="s">
        <v>558</v>
      </c>
      <c r="H98" s="129">
        <f>(INDEX(Output!$C$5:$BW$192,MATCH($C98,Output!$C$5:$C$192,0),36))/$AP98</f>
        <v>4.039018109103891E-2</v>
      </c>
      <c r="I98" s="122" t="s">
        <v>80</v>
      </c>
      <c r="J98" s="129">
        <f t="shared" si="19"/>
        <v>17.954652155310583</v>
      </c>
      <c r="K98" s="122" t="s">
        <v>559</v>
      </c>
      <c r="L98" s="129">
        <f>(((INDEX(Output!$C$5:$BW$192,MATCH($C98,Output!$C$5:$C$192,0),14))*3.4121416)+((INDEX(Output!$C$5:$BW$192,MATCH($C98,Output!$C$5:$C$192,0),29))*99.976))/$AP98</f>
        <v>2.9061037526964526</v>
      </c>
      <c r="M98" s="122" t="s">
        <v>519</v>
      </c>
      <c r="N98" s="129">
        <f>(((INDEX(Output!$C$5:$BW$192,MATCH($C98,Output!$C$5:$C$192,0),15))*3.4121416)+((INDEX(Output!$C$5:$BW$192,MATCH($C98,Output!$C$5:$C$192,0),30))*99.976))/$AP98</f>
        <v>4.3804967223889815</v>
      </c>
      <c r="O98" s="122" t="s">
        <v>560</v>
      </c>
      <c r="P98" s="129">
        <f>(((INDEX(Output!$C$5:$BW$192,MATCH($C98,Output!$C$5:$C$192,0),20))*3.4121416)+((INDEX(Output!$C$5:$BW$192,MATCH($C98,Output!$C$5:$C$192,0),35))*99.976))/$AP98</f>
        <v>3.9673967474581269</v>
      </c>
      <c r="Q98" s="122" t="s">
        <v>470</v>
      </c>
      <c r="R98" s="129">
        <f>(((INDEX(Output!$C$5:$BW$192,MATCH($C98,Output!$C$5:$C$192,0),37))+(INDEX(Output!$C$5:$BW$192,MATCH($C98,Output!$C$5:$C$192,0),38)))*99.976)/$AP98</f>
        <v>0</v>
      </c>
      <c r="S98" s="122" t="s">
        <v>39</v>
      </c>
      <c r="T98" s="129">
        <f>(((INDEX(Output!$C$5:$BW$192,MATCH($C98,Output!$C$5:$C$192,0),22))+(INDEX(Output!$C$5:$BW$192,MATCH($C98,Output!$C$5:$C$192,0),23))+(INDEX(Output!$C$5:$BW$192,MATCH($C98,Output!$C$5:$C$192,0),24))+(INDEX(Output!$C$5:$BW$192,MATCH($C98,Output!$C$5:$C$192,0),25)))*3.4121416)/$AP98</f>
        <v>34.27683406124082</v>
      </c>
      <c r="U98" s="122" t="s">
        <v>535</v>
      </c>
      <c r="V98" s="129">
        <f>(((INDEX(Output!$C$5:$BW$192,MATCH($C98,Output!$C$5:$C$192,0),16))*3.4121416)+((INDEX(Output!$C$5:$BW$192,MATCH($C98,Output!$C$5:$C$192,0),31))*99.976))/$AP98</f>
        <v>3.6729920985581308</v>
      </c>
      <c r="W98" s="122" t="s">
        <v>561</v>
      </c>
      <c r="X98" s="129">
        <f>(((INDEX(Output!$C$5:$BW$192,MATCH($C98,Output!$C$5:C$192,0),18))*3.4121416)+((INDEX(Output!$C$5:$BW$192,MATCH($C98,Output!$C$5:C$192,0),33))*99.976))/$AP98</f>
        <v>1.8639696647282631</v>
      </c>
      <c r="Y98" s="122" t="s">
        <v>250</v>
      </c>
      <c r="Z98" s="129">
        <f>(((INDEX(Output!$C$5:$BW$192,MATCH($C98,Output!$C$5:C$192,0),17))*3.4121416)+((INDEX(Output!$C$5:$BW$192,MATCH($C98,Output!$C$5:C$192,0),32))*99.976))/$AP98</f>
        <v>3.1086075942662189E-2</v>
      </c>
      <c r="AA98" s="122" t="s">
        <v>562</v>
      </c>
      <c r="AB98" s="129">
        <f>(((INDEX(Output!$C$5:$BW$192,MATCH($C98,Output!$C$5:C$192,0),19))*3.4121416)+((INDEX(Output!$C$5:$BW$192,MATCH($C98,Output!$C$5:C$192,0),34))*99.976))/$AP98</f>
        <v>1.1326070935379642</v>
      </c>
      <c r="AC98" s="122" t="s">
        <v>555</v>
      </c>
      <c r="AD98" s="130">
        <f>INDEX(Output!$C$5:$CZ$192,MATCH($C98,Output!$C$5:$C$192,0),76)+INDEX(Output!$C$5:$CZ$192,MATCH($C98,Output!$C$5:$C$192,0),79)</f>
        <v>0</v>
      </c>
      <c r="AE98" s="122">
        <v>0</v>
      </c>
      <c r="AF98" s="130">
        <f>INDEX(Output!$C$5:$CA$192,MATCH($C98,Output!$C$5:$C$192,0),74)+INDEX(Output!$C$5:$CA$192,MATCH($C98,Output!$C$5:$C$192,0),77)</f>
        <v>72.5</v>
      </c>
      <c r="AG98" s="122">
        <v>0</v>
      </c>
      <c r="AH98" s="131">
        <f>IF($D97=0,"",(D98-$D97)/$D97)</f>
        <v>4.5309002951711412E-2</v>
      </c>
      <c r="AI98" s="132">
        <f>IF($E97=0,"",(E98-$E97)/$E97)</f>
        <v>2.1214763150247139E-2</v>
      </c>
      <c r="AJ98" s="131">
        <f>IF($J97=0,"",(J98-J97)/J97)</f>
        <v>4.5965763767014091E-2</v>
      </c>
      <c r="AK98" s="132">
        <f>IF($K97=0,"",(K98-K97)/K97)</f>
        <v>3.0328559393428916E-2</v>
      </c>
      <c r="AL98" s="129" t="str">
        <f>IF(AND(AH98&gt;=0,AI98&gt;=0), "Yes", "No")</f>
        <v>Yes</v>
      </c>
      <c r="AM98" s="129" t="str">
        <f>IF(AND(AH98&lt;0,AI98&lt;0), "No", "Yes")</f>
        <v>Yes</v>
      </c>
      <c r="AN98" s="133" t="str">
        <f>IF((AL98=AM98),(IF(AND(AI98&gt;(-0.5%*D$92),AI98&lt;(0.5%*D$92),AE98&lt;=AD98,AG98&lt;=AF98,(COUNTBLANK(D98:AK98)=0)),"Pass","Fail")),IF(COUNTA(D98:AK98)=0,"","Fail"))</f>
        <v>Pass</v>
      </c>
      <c r="AO98" s="135"/>
      <c r="AP98" s="127">
        <f>IF(ISNUMBER(SEARCH("RetlMed",C98)),Lookup!D$2,IF(ISNUMBER(SEARCH("OffSml",C98)),Lookup!A$2,IF(ISNUMBER(SEARCH("OffMed",C98)),Lookup!B$2,IF(ISNUMBER(SEARCH("OffLrg",C98)),Lookup!C$2,IF(ISNUMBER(SEARCH("RetlStrp",C98)),Lookup!E$2)))))</f>
        <v>498589</v>
      </c>
      <c r="AQ98" s="136"/>
    </row>
    <row r="99" spans="1:43" s="107" customFormat="1" ht="26.25" customHeight="1" x14ac:dyDescent="0.25">
      <c r="A99" s="108"/>
      <c r="B99" s="120" t="str">
        <f t="shared" si="20"/>
        <v>CBECC 20252.0</v>
      </c>
      <c r="C99" s="62" t="s">
        <v>251</v>
      </c>
      <c r="D99" s="121">
        <f>INDEX(Output!$C$5:$BW$192,MATCH($C99,Output!$C$5:$C$192,0),63)</f>
        <v>18.980799999999999</v>
      </c>
      <c r="E99" s="122" t="s">
        <v>252</v>
      </c>
      <c r="F99" s="121">
        <f>(INDEX(Output!$C$5:$BW$192,MATCH($C99,Output!$C$5:$C$192,0),21))/$AP99</f>
        <v>2.5094820223839127</v>
      </c>
      <c r="G99" s="122" t="s">
        <v>253</v>
      </c>
      <c r="H99" s="121">
        <f>(INDEX(Output!$C$5:$BW$192,MATCH($C99,Output!$C$5:$C$192,0),36))/$AP99</f>
        <v>0.1164731724963545</v>
      </c>
      <c r="I99" s="122" t="s">
        <v>254</v>
      </c>
      <c r="J99" s="121">
        <f t="shared" si="19"/>
        <v>20.207256835928462</v>
      </c>
      <c r="K99" s="122" t="s">
        <v>255</v>
      </c>
      <c r="L99" s="121">
        <f>(((INDEX(Output!$C$5:$BW$192,MATCH($C99,Output!$C$5:$C$192,0),14))*3.4121416)+((INDEX(Output!$C$5:$BW$192,MATCH($C99,Output!$C$5:$C$192,0),29))*99.976))/$AP99</f>
        <v>10.159644842960937</v>
      </c>
      <c r="M99" s="122" t="s">
        <v>256</v>
      </c>
      <c r="N99" s="121">
        <f>(((INDEX(Output!$C$5:$BW$192,MATCH($C99,Output!$C$5:$C$192,0),15))*3.4121416)+((INDEX(Output!$C$5:$BW$192,MATCH($C99,Output!$C$5:$C$192,0),30))*99.976))/$AP99</f>
        <v>3.2005775971104535</v>
      </c>
      <c r="O99" s="122" t="s">
        <v>257</v>
      </c>
      <c r="P99" s="121">
        <f>(((INDEX(Output!$C$5:$BW$192,MATCH($C99,Output!$C$5:$C$192,0),20))*3.4121416)+((INDEX(Output!$C$5:$BW$192,MATCH($C99,Output!$C$5:$C$192,0),35))*99.976))/$AP99</f>
        <v>3.6522165738963746</v>
      </c>
      <c r="Q99" s="122" t="s">
        <v>258</v>
      </c>
      <c r="R99" s="121">
        <f>(((INDEX(Output!$C$5:$BW$192,MATCH($C99,Output!$C$5:$C$192,0),37))+(INDEX(Output!$C$5:$BW$192,MATCH($C99,Output!$C$5:$C$192,0),38)))*99.976)/$AP99</f>
        <v>0</v>
      </c>
      <c r="S99" s="122" t="s">
        <v>39</v>
      </c>
      <c r="T99" s="121">
        <f>(((INDEX(Output!$C$5:$BW$192,MATCH($C99,Output!$C$5:$C$192,0),22))+(INDEX(Output!$C$5:$BW$192,MATCH($C99,Output!$C$5:$C$192,0),23))+(INDEX(Output!$C$5:$BW$192,MATCH($C99,Output!$C$5:$C$192,0),24))+(INDEX(Output!$C$5:$BW$192,MATCH($C99,Output!$C$5:$C$192,0),25)))*3.4121416)/$AP99</f>
        <v>14.615038052308689</v>
      </c>
      <c r="U99" s="122" t="s">
        <v>40</v>
      </c>
      <c r="V99" s="121">
        <f>(((INDEX(Output!$C$5:$BW$192,MATCH($C99,Output!$C$5:$C$192,0),16))*3.4121416)+((INDEX(Output!$C$5:$BW$192,MATCH($C99,Output!$C$5:$C$192,0),31))*99.976))/$AP99</f>
        <v>1.4717349235926143</v>
      </c>
      <c r="W99" s="122" t="s">
        <v>259</v>
      </c>
      <c r="X99" s="121">
        <f>(((INDEX(Output!$C$5:$BW$192,MATCH($C99,Output!$C$5:C$192,0),18))*3.4121416)+((INDEX(Output!$C$5:$BW$192,MATCH($C99,Output!$C$5:C$192,0),33))*99.976))/$AP99</f>
        <v>0.23579546505924168</v>
      </c>
      <c r="Y99" s="122" t="s">
        <v>260</v>
      </c>
      <c r="Z99" s="121">
        <f>(((INDEX(Output!$C$5:$BW$192,MATCH($C99,Output!$C$5:C$192,0),17))*3.4121416)+((INDEX(Output!$C$5:$BW$192,MATCH($C99,Output!$C$5:C$192,0),32))*99.976))/$AP99</f>
        <v>0</v>
      </c>
      <c r="AA99" s="122" t="s">
        <v>261</v>
      </c>
      <c r="AB99" s="121">
        <f>(((INDEX(Output!$C$5:$BW$192,MATCH($C99,Output!$C$5:C$192,0),19))*3.4121416)+((INDEX(Output!$C$5:$BW$192,MATCH($C99,Output!$C$5:C$192,0),34))*99.976))/$AP99</f>
        <v>1.4872874333088435</v>
      </c>
      <c r="AC99" s="122" t="s">
        <v>262</v>
      </c>
      <c r="AD99" s="123">
        <f>INDEX(Output!$C$5:$CZ$192,MATCH($C99,Output!$C$5:$C$192,0),76)+INDEX(Output!$C$5:$CZ$192,MATCH($C99,Output!$C$5:$C$192,0),79)</f>
        <v>0</v>
      </c>
      <c r="AE99" s="122">
        <v>0</v>
      </c>
      <c r="AF99" s="123">
        <f>INDEX(Output!$C$5:$CA$192,MATCH($C99,Output!$C$5:$C$192,0),74)+INDEX(Output!$C$5:$CA$192,MATCH($C99,Output!$C$5:$C$192,0),77)</f>
        <v>0</v>
      </c>
      <c r="AG99" s="122">
        <v>0</v>
      </c>
      <c r="AH99" s="124"/>
      <c r="AI99" s="121"/>
      <c r="AJ99" s="124"/>
      <c r="AK99" s="134"/>
      <c r="AL99" s="121"/>
      <c r="AM99" s="121"/>
      <c r="AN99" s="125"/>
      <c r="AO99" s="126"/>
      <c r="AP99" s="127">
        <f>IF(ISNUMBER(SEARCH("RetlMed",C99)),Lookup!D$2,IF(ISNUMBER(SEARCH("OffSml",C99)),Lookup!A$2,IF(ISNUMBER(SEARCH("OffMed",C99)),Lookup!B$2,IF(ISNUMBER(SEARCH("OffLrg",C99)),Lookup!C$2,IF(ISNUMBER(SEARCH("RetlStrp",C99)),Lookup!E$2)))))</f>
        <v>53627.8</v>
      </c>
    </row>
    <row r="100" spans="1:43" s="144" customFormat="1" ht="25.5" customHeight="1" x14ac:dyDescent="0.3">
      <c r="A100" s="83"/>
      <c r="B100" s="120" t="str">
        <f t="shared" si="20"/>
        <v>CBECC 20252.0</v>
      </c>
      <c r="C100" s="128" t="s">
        <v>563</v>
      </c>
      <c r="D100" s="129">
        <f>INDEX(Output!$C$5:$BW$192,MATCH($C100,Output!$C$5:$C$192,0),63)</f>
        <v>18.909300000000002</v>
      </c>
      <c r="E100" s="122" t="s">
        <v>564</v>
      </c>
      <c r="F100" s="129">
        <f>(INDEX(Output!$C$5:$BW$192,MATCH($C100,Output!$C$5:$C$192,0),21))/$AP100</f>
        <v>2.5198311323604545</v>
      </c>
      <c r="G100" s="122" t="s">
        <v>565</v>
      </c>
      <c r="H100" s="129">
        <f>(INDEX(Output!$C$5:$BW$192,MATCH($C100,Output!$C$5:$C$192,0),36))/$AP100</f>
        <v>0.11456259626536981</v>
      </c>
      <c r="I100" s="122" t="s">
        <v>254</v>
      </c>
      <c r="J100" s="129">
        <f t="shared" si="19"/>
        <v>20.051511757103018</v>
      </c>
      <c r="K100" s="122" t="s">
        <v>566</v>
      </c>
      <c r="L100" s="129">
        <f>(((INDEX(Output!$C$5:$BW$192,MATCH($C100,Output!$C$5:$C$192,0),14))*3.4121416)+((INDEX(Output!$C$5:$BW$192,MATCH($C100,Output!$C$5:$C$192,0),29))*99.976))/$AP100</f>
        <v>9.9685877717251365</v>
      </c>
      <c r="M100" s="122" t="s">
        <v>567</v>
      </c>
      <c r="N100" s="129">
        <f>(((INDEX(Output!$C$5:$BW$192,MATCH($C100,Output!$C$5:$C$192,0),15))*3.4121416)+((INDEX(Output!$C$5:$BW$192,MATCH($C100,Output!$C$5:$C$192,0),30))*99.976))/$AP100</f>
        <v>3.2281977991056876</v>
      </c>
      <c r="O100" s="122" t="s">
        <v>285</v>
      </c>
      <c r="P100" s="129">
        <f>(((INDEX(Output!$C$5:$BW$192,MATCH($C100,Output!$C$5:$C$192,0),20))*3.4121416)+((INDEX(Output!$C$5:$BW$192,MATCH($C100,Output!$C$5:$C$192,0),35))*99.976))/$AP100</f>
        <v>3.6522165738963746</v>
      </c>
      <c r="Q100" s="122" t="s">
        <v>258</v>
      </c>
      <c r="R100" s="129">
        <f>(((INDEX(Output!$C$5:$BW$192,MATCH($C100,Output!$C$5:$C$192,0),37))+(INDEX(Output!$C$5:$BW$192,MATCH($C100,Output!$C$5:$C$192,0),38)))*99.976)/$AP100</f>
        <v>0</v>
      </c>
      <c r="S100" s="122" t="s">
        <v>39</v>
      </c>
      <c r="T100" s="129">
        <f>(((INDEX(Output!$C$5:$BW$192,MATCH($C100,Output!$C$5:$C$192,0),22))+(INDEX(Output!$C$5:$BW$192,MATCH($C100,Output!$C$5:$C$192,0),23))+(INDEX(Output!$C$5:$BW$192,MATCH($C100,Output!$C$5:$C$192,0),24))+(INDEX(Output!$C$5:$BW$192,MATCH($C100,Output!$C$5:$C$192,0),25)))*3.4121416)/$AP100</f>
        <v>14.615038052308689</v>
      </c>
      <c r="U100" s="122" t="s">
        <v>40</v>
      </c>
      <c r="V100" s="129">
        <f>(((INDEX(Output!$C$5:$BW$192,MATCH($C100,Output!$C$5:$C$192,0),16))*3.4121416)+((INDEX(Output!$C$5:$BW$192,MATCH($C100,Output!$C$5:$C$192,0),31))*99.976))/$AP100</f>
        <v>1.4825005033613161</v>
      </c>
      <c r="W100" s="122" t="s">
        <v>568</v>
      </c>
      <c r="X100" s="129">
        <f>(((INDEX(Output!$C$5:$BW$192,MATCH($C100,Output!$C$5:C$192,0),18))*3.4121416)+((INDEX(Output!$C$5:$BW$192,MATCH($C100,Output!$C$5:C$192,0),33))*99.976))/$AP100</f>
        <v>0.23272167570566013</v>
      </c>
      <c r="Y100" s="122" t="s">
        <v>260</v>
      </c>
      <c r="Z100" s="129">
        <f>(((INDEX(Output!$C$5:$BW$192,MATCH($C100,Output!$C$5:C$192,0),17))*3.4121416)+((INDEX(Output!$C$5:$BW$192,MATCH($C100,Output!$C$5:C$192,0),32))*99.976))/$AP100</f>
        <v>0</v>
      </c>
      <c r="AA100" s="122" t="s">
        <v>261</v>
      </c>
      <c r="AB100" s="129">
        <f>(((INDEX(Output!$C$5:$BW$192,MATCH($C100,Output!$C$5:C$192,0),19))*3.4121416)+((INDEX(Output!$C$5:$BW$192,MATCH($C100,Output!$C$5:C$192,0),34))*99.976))/$AP100</f>
        <v>1.4872874333088435</v>
      </c>
      <c r="AC100" s="122" t="s">
        <v>262</v>
      </c>
      <c r="AD100" s="130">
        <f>INDEX(Output!$C$5:$CZ$192,MATCH($C100,Output!$C$5:$C$192,0),76)+INDEX(Output!$C$5:$CZ$192,MATCH($C100,Output!$C$5:$C$192,0),79)</f>
        <v>0</v>
      </c>
      <c r="AE100" s="122">
        <v>0</v>
      </c>
      <c r="AF100" s="130">
        <f>INDEX(Output!$C$5:$CA$192,MATCH($C100,Output!$C$5:$C$192,0),74)+INDEX(Output!$C$5:$CA$192,MATCH($C100,Output!$C$5:$C$192,0),77)</f>
        <v>0</v>
      </c>
      <c r="AG100" s="122">
        <v>0</v>
      </c>
      <c r="AH100" s="131">
        <f>IF($D$99=0,"",(D100-$D$99)/$D$99)</f>
        <v>-3.7669645115061953E-3</v>
      </c>
      <c r="AI100" s="132">
        <f>IF($E$99=0,"",(E100-$E$99)/$E$99)</f>
        <v>-1.7324350336862339E-2</v>
      </c>
      <c r="AJ100" s="131">
        <f>IF($J$99=0,"",(J100-$J$99)/$J$99)</f>
        <v>-7.7073835449316943E-3</v>
      </c>
      <c r="AK100" s="132">
        <f>IF($K$99=0,"",(K100-$K$99)/$K$99)</f>
        <v>-1.7500000000000071E-2</v>
      </c>
      <c r="AL100" s="129" t="str">
        <f>IF(AND(AH100&gt;=0,AI100&gt;=0), "Yes", "No")</f>
        <v>No</v>
      </c>
      <c r="AM100" s="129" t="str">
        <f>IF(AND(AH100&lt;0,AI100&lt;0), "No", "Yes")</f>
        <v>No</v>
      </c>
      <c r="AN100" s="133" t="str">
        <f>IF((AL100=AM100),(IF(AND(AI100&gt;(-0.5%*D$78),AI100&lt;(0.5%*D$78),AE100&lt;=AD100,AG100&lt;=AF100,(COUNTBLANK(D100:AK100)=0)),"Pass","Fail")),IF(COUNTA(D100:AK100)=0,"","Fail"))</f>
        <v>Pass</v>
      </c>
      <c r="AO100" s="135"/>
      <c r="AP100" s="127">
        <f>IF(ISNUMBER(SEARCH("RetlMed",C100)),Lookup!D$2,IF(ISNUMBER(SEARCH("OffSml",C100)),Lookup!A$2,IF(ISNUMBER(SEARCH("OffMed",C100)),Lookup!B$2,IF(ISNUMBER(SEARCH("OffLrg",C100)),Lookup!C$2,IF(ISNUMBER(SEARCH("RetlStrp",C100)),Lookup!E$2)))))</f>
        <v>53627.8</v>
      </c>
      <c r="AQ100" s="136"/>
    </row>
    <row r="101" spans="1:43" s="144" customFormat="1" ht="25.5" customHeight="1" x14ac:dyDescent="0.3">
      <c r="A101" s="83"/>
      <c r="B101" s="120" t="str">
        <f t="shared" si="20"/>
        <v>CBECC 20252.0</v>
      </c>
      <c r="C101" s="128" t="s">
        <v>569</v>
      </c>
      <c r="D101" s="129">
        <f>INDEX(Output!$C$5:$BW$192,MATCH($C101,Output!$C$5:$C$192,0),63)</f>
        <v>18.594899999999999</v>
      </c>
      <c r="E101" s="122" t="s">
        <v>570</v>
      </c>
      <c r="F101" s="129">
        <f>(INDEX(Output!$C$5:$BW$192,MATCH($C101,Output!$C$5:$C$192,0),21))/$AP101</f>
        <v>2.5239521293060689</v>
      </c>
      <c r="G101" s="122" t="s">
        <v>571</v>
      </c>
      <c r="H101" s="129">
        <f>(INDEX(Output!$C$5:$BW$192,MATCH($C101,Output!$C$5:$C$192,0),36))/$AP101</f>
        <v>0.10919467142042</v>
      </c>
      <c r="I101" s="122" t="s">
        <v>514</v>
      </c>
      <c r="J101" s="129">
        <f t="shared" ref="J101:J125" si="21">SUM(L101,N101,P101,V101,X101,Z101,AB101)</f>
        <v>19.528953461911414</v>
      </c>
      <c r="K101" s="122" t="s">
        <v>572</v>
      </c>
      <c r="L101" s="129">
        <f>(((INDEX(Output!$C$5:$BW$192,MATCH($C101,Output!$C$5:$C$192,0),14))*3.4121416)+((INDEX(Output!$C$5:$BW$192,MATCH($C101,Output!$C$5:$C$192,0),29))*99.976))/$AP101</f>
        <v>9.4317968519852204</v>
      </c>
      <c r="M101" s="122" t="s">
        <v>573</v>
      </c>
      <c r="N101" s="129">
        <f>(((INDEX(Output!$C$5:$BW$192,MATCH($C101,Output!$C$5:$C$192,0),15))*3.4121416)+((INDEX(Output!$C$5:$BW$192,MATCH($C101,Output!$C$5:$C$192,0),30))*99.976))/$AP101</f>
        <v>3.2415720595512028</v>
      </c>
      <c r="O101" s="122" t="s">
        <v>574</v>
      </c>
      <c r="P101" s="129">
        <f>(((INDEX(Output!$C$5:$BW$192,MATCH($C101,Output!$C$5:$C$192,0),20))*3.4121416)+((INDEX(Output!$C$5:$BW$192,MATCH($C101,Output!$C$5:$C$192,0),35))*99.976))/$AP101</f>
        <v>3.6551242984556516</v>
      </c>
      <c r="Q101" s="122" t="s">
        <v>258</v>
      </c>
      <c r="R101" s="129">
        <f>(((INDEX(Output!$C$5:$BW$192,MATCH($C101,Output!$C$5:$C$192,0),37))+(INDEX(Output!$C$5:$BW$192,MATCH($C101,Output!$C$5:$C$192,0),38)))*99.976)/$AP101</f>
        <v>0</v>
      </c>
      <c r="S101" s="122" t="s">
        <v>39</v>
      </c>
      <c r="T101" s="129">
        <f>(((INDEX(Output!$C$5:$BW$192,MATCH($C101,Output!$C$5:$C$192,0),22))+(INDEX(Output!$C$5:$BW$192,MATCH($C101,Output!$C$5:$C$192,0),23))+(INDEX(Output!$C$5:$BW$192,MATCH($C101,Output!$C$5:$C$192,0),24))+(INDEX(Output!$C$5:$BW$192,MATCH($C101,Output!$C$5:$C$192,0),25)))*3.4121416)/$AP101</f>
        <v>14.615038052308689</v>
      </c>
      <c r="U101" s="122" t="s">
        <v>40</v>
      </c>
      <c r="V101" s="129">
        <f>(((INDEX(Output!$C$5:$BW$192,MATCH($C101,Output!$C$5:$C$192,0),16))*3.4121416)+((INDEX(Output!$C$5:$BW$192,MATCH($C101,Output!$C$5:$C$192,0),31))*99.976))/$AP101</f>
        <v>1.4879723701468268</v>
      </c>
      <c r="W101" s="122" t="s">
        <v>160</v>
      </c>
      <c r="X101" s="129">
        <f>(((INDEX(Output!$C$5:$BW$192,MATCH($C101,Output!$C$5:C$192,0),18))*3.4121416)+((INDEX(Output!$C$5:$BW$192,MATCH($C101,Output!$C$5:C$192,0),33))*99.976))/$AP101</f>
        <v>0.22520231272064115</v>
      </c>
      <c r="Y101" s="122" t="s">
        <v>260</v>
      </c>
      <c r="Z101" s="129">
        <f>(((INDEX(Output!$C$5:$BW$192,MATCH($C101,Output!$C$5:C$192,0),17))*3.4121416)+((INDEX(Output!$C$5:$BW$192,MATCH($C101,Output!$C$5:C$192,0),32))*99.976))/$AP101</f>
        <v>0</v>
      </c>
      <c r="AA101" s="122" t="s">
        <v>261</v>
      </c>
      <c r="AB101" s="129">
        <f>(((INDEX(Output!$C$5:$BW$192,MATCH($C101,Output!$C$5:C$192,0),19))*3.4121416)+((INDEX(Output!$C$5:$BW$192,MATCH($C101,Output!$C$5:C$192,0),34))*99.976))/$AP101</f>
        <v>1.4872855690518723</v>
      </c>
      <c r="AC101" s="122" t="s">
        <v>262</v>
      </c>
      <c r="AD101" s="130">
        <f>INDEX(Output!$C$5:$CZ$192,MATCH($C101,Output!$C$5:$C$192,0),76)+INDEX(Output!$C$5:$CZ$192,MATCH($C101,Output!$C$5:$C$192,0),79)</f>
        <v>0</v>
      </c>
      <c r="AE101" s="122">
        <v>0</v>
      </c>
      <c r="AF101" s="130">
        <f>INDEX(Output!$C$5:$CA$192,MATCH($C101,Output!$C$5:$C$192,0),74)+INDEX(Output!$C$5:$CA$192,MATCH($C101,Output!$C$5:$C$192,0),77)</f>
        <v>0</v>
      </c>
      <c r="AG101" s="122">
        <v>0</v>
      </c>
      <c r="AH101" s="131">
        <f>IF($D$99=0,"",(D101-$D$99)/$D$99)</f>
        <v>-2.0331071398465791E-2</v>
      </c>
      <c r="AI101" s="132">
        <f>IF($E$99=0,"",(E101-$E$99)/$E$99)</f>
        <v>-1.5880654475457258E-2</v>
      </c>
      <c r="AJ101" s="131">
        <f>IF($J$99=0,"",(J101-$J$99)/$J$99)</f>
        <v>-3.3567315916479372E-2</v>
      </c>
      <c r="AK101" s="132">
        <f>IF($K$99=0,"",(K101-$K$99)/$K$99)</f>
        <v>-2.500000000000006E-2</v>
      </c>
      <c r="AL101" s="129" t="str">
        <f>IF(AND(AH101&gt;=0,AI101&gt;=0), "Yes", "No")</f>
        <v>No</v>
      </c>
      <c r="AM101" s="129" t="str">
        <f>IF(AND(AH101&lt;0,AI101&lt;0), "No", "Yes")</f>
        <v>No</v>
      </c>
      <c r="AN101" s="133" t="str">
        <f>IF((AL101=AM101),(IF(AND(AI101&gt;(-0.5%*D$78),AI101&lt;(0.5%*D$78),AE101&lt;=AD101,AG101&lt;=AF101,(COUNTBLANK(D101:AK101)=0)),"Pass","Fail")),IF(COUNTA(D101:AK101)=0,"","Fail"))</f>
        <v>Pass</v>
      </c>
      <c r="AO101" s="135"/>
      <c r="AP101" s="127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AQ101" s="136"/>
    </row>
    <row r="102" spans="1:43" s="144" customFormat="1" ht="25.5" customHeight="1" x14ac:dyDescent="0.3">
      <c r="A102" s="83"/>
      <c r="B102" s="120" t="str">
        <f t="shared" si="20"/>
        <v>CBECC 20252.0</v>
      </c>
      <c r="C102" s="128" t="s">
        <v>575</v>
      </c>
      <c r="D102" s="129">
        <f>INDEX(Output!$C$5:$BW$192,MATCH($C102,Output!$C$5:$C$192,0),63)</f>
        <v>18.968499999999999</v>
      </c>
      <c r="E102" s="122" t="s">
        <v>576</v>
      </c>
      <c r="F102" s="129">
        <f>(INDEX(Output!$C$5:$BW$192,MATCH($C102,Output!$C$5:$C$192,0),21))/$AP102</f>
        <v>2.4407117204136659</v>
      </c>
      <c r="G102" s="122" t="s">
        <v>577</v>
      </c>
      <c r="H102" s="129">
        <f>(INDEX(Output!$C$5:$BW$192,MATCH($C102,Output!$C$5:$C$192,0),36))/$AP102</f>
        <v>0.1211362390401993</v>
      </c>
      <c r="I102" s="122" t="s">
        <v>266</v>
      </c>
      <c r="J102" s="129">
        <f t="shared" si="21"/>
        <v>20.438768790316942</v>
      </c>
      <c r="K102" s="122" t="s">
        <v>283</v>
      </c>
      <c r="L102" s="129">
        <f>(((INDEX(Output!$C$5:$BW$192,MATCH($C102,Output!$C$5:$C$192,0),14))*3.4121416)+((INDEX(Output!$C$5:$BW$192,MATCH($C102,Output!$C$5:$C$192,0),29))*99.976))/$AP102</f>
        <v>10.625950147270611</v>
      </c>
      <c r="M102" s="122" t="s">
        <v>578</v>
      </c>
      <c r="N102" s="129">
        <f>(((INDEX(Output!$C$5:$BW$192,MATCH($C102,Output!$C$5:$C$192,0),15))*3.4121416)+((INDEX(Output!$C$5:$BW$192,MATCH($C102,Output!$C$5:$C$192,0),30))*99.976))/$AP102</f>
        <v>3.0260568598316548</v>
      </c>
      <c r="O102" s="122" t="s">
        <v>579</v>
      </c>
      <c r="P102" s="129">
        <f>(((INDEX(Output!$C$5:$BW$192,MATCH($C102,Output!$C$5:$C$192,0),20))*3.4121416)+((INDEX(Output!$C$5:$BW$192,MATCH($C102,Output!$C$5:$C$192,0),35))*99.976))/$AP102</f>
        <v>3.6522165738963746</v>
      </c>
      <c r="Q102" s="122" t="s">
        <v>258</v>
      </c>
      <c r="R102" s="129">
        <f>(((INDEX(Output!$C$5:$BW$192,MATCH($C102,Output!$C$5:$C$192,0),37))+(INDEX(Output!$C$5:$BW$192,MATCH($C102,Output!$C$5:$C$192,0),38)))*99.976)/$AP102</f>
        <v>0</v>
      </c>
      <c r="S102" s="122" t="s">
        <v>39</v>
      </c>
      <c r="T102" s="129">
        <f>(((INDEX(Output!$C$5:$BW$192,MATCH($C102,Output!$C$5:$C$192,0),22))+(INDEX(Output!$C$5:$BW$192,MATCH($C102,Output!$C$5:$C$192,0),23))+(INDEX(Output!$C$5:$BW$192,MATCH($C102,Output!$C$5:$C$192,0),24))+(INDEX(Output!$C$5:$BW$192,MATCH($C102,Output!$C$5:$C$192,0),25)))*3.4121416)/$AP102</f>
        <v>14.615038052308689</v>
      </c>
      <c r="U102" s="122" t="s">
        <v>40</v>
      </c>
      <c r="V102" s="129">
        <f>(((INDEX(Output!$C$5:$BW$192,MATCH($C102,Output!$C$5:$C$192,0),16))*3.4121416)+((INDEX(Output!$C$5:$BW$192,MATCH($C102,Output!$C$5:$C$192,0),31))*99.976))/$AP102</f>
        <v>1.4030248196196748</v>
      </c>
      <c r="W102" s="122" t="s">
        <v>580</v>
      </c>
      <c r="X102" s="129">
        <f>(((INDEX(Output!$C$5:$BW$192,MATCH($C102,Output!$C$5:C$192,0),18))*3.4121416)+((INDEX(Output!$C$5:$BW$192,MATCH($C102,Output!$C$5:C$192,0),33))*99.976))/$AP102</f>
        <v>0.2442329563897829</v>
      </c>
      <c r="Y102" s="122" t="s">
        <v>298</v>
      </c>
      <c r="Z102" s="129">
        <f>(((INDEX(Output!$C$5:$BW$192,MATCH($C102,Output!$C$5:C$192,0),17))*3.4121416)+((INDEX(Output!$C$5:$BW$192,MATCH($C102,Output!$C$5:C$192,0),32))*99.976))/$AP102</f>
        <v>0</v>
      </c>
      <c r="AA102" s="122" t="s">
        <v>429</v>
      </c>
      <c r="AB102" s="129">
        <f>(((INDEX(Output!$C$5:$BW$192,MATCH($C102,Output!$C$5:C$192,0),19))*3.4121416)+((INDEX(Output!$C$5:$BW$192,MATCH($C102,Output!$C$5:C$192,0),34))*99.976))/$AP102</f>
        <v>1.4872874333088435</v>
      </c>
      <c r="AC102" s="122" t="s">
        <v>262</v>
      </c>
      <c r="AD102" s="130">
        <f>INDEX(Output!$C$5:$CZ$192,MATCH($C102,Output!$C$5:$C$192,0),76)+INDEX(Output!$C$5:$CZ$192,MATCH($C102,Output!$C$5:$C$192,0),79)</f>
        <v>0</v>
      </c>
      <c r="AE102" s="122">
        <v>0</v>
      </c>
      <c r="AF102" s="130">
        <f>INDEX(Output!$C$5:$CA$192,MATCH($C102,Output!$C$5:$C$192,0),74)+INDEX(Output!$C$5:$CA$192,MATCH($C102,Output!$C$5:$C$192,0),77)</f>
        <v>0</v>
      </c>
      <c r="AG102" s="122">
        <v>0</v>
      </c>
      <c r="AH102" s="131">
        <f>IF($D$99=0,"",(D102-$D$99)/$D$99)</f>
        <v>-6.480232656157673E-4</v>
      </c>
      <c r="AI102" s="132">
        <f>IF($E$99=0,"",(E102-$E$99)/$E$99)</f>
        <v>-4.8123195380180765E-4</v>
      </c>
      <c r="AJ102" s="131">
        <f>IF($J$99=0,"",(J102-$J$99)/$J$99)</f>
        <v>1.1456871967740456E-2</v>
      </c>
      <c r="AK102" s="132">
        <f>IF($K$99=0,"",(K102-$K$99)/$K$99)</f>
        <v>1.4583333333333393E-2</v>
      </c>
      <c r="AL102" s="129" t="str">
        <f>IF(AND(AH102&gt;=0,AI102&gt;=0), "Yes", "No")</f>
        <v>No</v>
      </c>
      <c r="AM102" s="129" t="str">
        <f>IF(AND(AH102&lt;0,AI102&lt;0), "No", "Yes")</f>
        <v>No</v>
      </c>
      <c r="AN102" s="133" t="str">
        <f>IF((AL102=AM102),(IF(AND(AI102&gt;(-0.5%*D$78),AI102&lt;(0.5%*D$78),AE102&lt;=AD102,AG102&lt;=AF102,(COUNTBLANK(D102:AK102)=0)),"Pass","Fail")),IF(COUNTA(D102:AK102)=0,"","Fail"))</f>
        <v>Pass</v>
      </c>
      <c r="AO102" s="135"/>
      <c r="AP102" s="127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AQ102" s="136"/>
    </row>
    <row r="103" spans="1:43" s="144" customFormat="1" ht="25.5" customHeight="1" x14ac:dyDescent="0.3">
      <c r="A103" s="83"/>
      <c r="B103" s="120" t="str">
        <f t="shared" si="20"/>
        <v>CBECC 20252.0</v>
      </c>
      <c r="C103" s="128" t="s">
        <v>581</v>
      </c>
      <c r="D103" s="129">
        <f>INDEX(Output!$C$5:$BW$192,MATCH($C103,Output!$C$5:$C$192,0),63)</f>
        <v>18.553000000000001</v>
      </c>
      <c r="E103" s="122" t="s">
        <v>582</v>
      </c>
      <c r="F103" s="129">
        <f>(INDEX(Output!$C$5:$BW$192,MATCH($C103,Output!$C$5:$C$192,0),21))/$AP103</f>
        <v>2.4530747112505078</v>
      </c>
      <c r="G103" s="122" t="s">
        <v>565</v>
      </c>
      <c r="H103" s="129">
        <f>(INDEX(Output!$C$5:$BW$192,MATCH($C103,Output!$C$5:$C$192,0),36))/$AP103</f>
        <v>0.11352097233151462</v>
      </c>
      <c r="I103" s="122" t="s">
        <v>254</v>
      </c>
      <c r="J103" s="129">
        <f t="shared" si="21"/>
        <v>19.719619532275956</v>
      </c>
      <c r="K103" s="122" t="s">
        <v>583</v>
      </c>
      <c r="L103" s="129">
        <f>(((INDEX(Output!$C$5:$BW$192,MATCH($C103,Output!$C$5:$C$192,0),14))*3.4121416)+((INDEX(Output!$C$5:$BW$192,MATCH($C103,Output!$C$5:$C$192,0),29))*99.976))/$AP103</f>
        <v>9.8644256902871366</v>
      </c>
      <c r="M103" s="122" t="s">
        <v>584</v>
      </c>
      <c r="N103" s="129">
        <f>(((INDEX(Output!$C$5:$BW$192,MATCH($C103,Output!$C$5:$C$192,0),15))*3.4121416)+((INDEX(Output!$C$5:$BW$192,MATCH($C103,Output!$C$5:$C$192,0),30))*99.976))/$AP103</f>
        <v>3.0645826195831267</v>
      </c>
      <c r="O103" s="122" t="s">
        <v>585</v>
      </c>
      <c r="P103" s="129">
        <f>(((INDEX(Output!$C$5:$BW$192,MATCH($C103,Output!$C$5:$C$192,0),20))*3.4121416)+((INDEX(Output!$C$5:$BW$192,MATCH($C103,Output!$C$5:$C$192,0),35))*99.976))/$AP103</f>
        <v>3.6551242984556516</v>
      </c>
      <c r="Q103" s="122" t="s">
        <v>258</v>
      </c>
      <c r="R103" s="129">
        <f>(((INDEX(Output!$C$5:$BW$192,MATCH($C103,Output!$C$5:$C$192,0),37))+(INDEX(Output!$C$5:$BW$192,MATCH($C103,Output!$C$5:$C$192,0),38)))*99.976)/$AP103</f>
        <v>0</v>
      </c>
      <c r="S103" s="122" t="s">
        <v>39</v>
      </c>
      <c r="T103" s="129">
        <f>(((INDEX(Output!$C$5:$BW$192,MATCH($C103,Output!$C$5:$C$192,0),22))+(INDEX(Output!$C$5:$BW$192,MATCH($C103,Output!$C$5:$C$192,0),23))+(INDEX(Output!$C$5:$BW$192,MATCH($C103,Output!$C$5:$C$192,0),24))+(INDEX(Output!$C$5:$BW$192,MATCH($C103,Output!$C$5:$C$192,0),25)))*3.4121416)/$AP103</f>
        <v>14.615038052308689</v>
      </c>
      <c r="U103" s="122" t="s">
        <v>40</v>
      </c>
      <c r="V103" s="129">
        <f>(((INDEX(Output!$C$5:$BW$192,MATCH($C103,Output!$C$5:$C$192,0),16))*3.4121416)+((INDEX(Output!$C$5:$BW$192,MATCH($C103,Output!$C$5:$C$192,0),31))*99.976))/$AP103</f>
        <v>1.4145411904124352</v>
      </c>
      <c r="W103" s="122" t="s">
        <v>418</v>
      </c>
      <c r="X103" s="129">
        <f>(((INDEX(Output!$C$5:$BW$192,MATCH($C103,Output!$C$5:C$192,0),18))*3.4121416)+((INDEX(Output!$C$5:$BW$192,MATCH($C103,Output!$C$5:C$192,0),33))*99.976))/$AP103</f>
        <v>0.23366016448573312</v>
      </c>
      <c r="Y103" s="122" t="s">
        <v>260</v>
      </c>
      <c r="Z103" s="129">
        <f>(((INDEX(Output!$C$5:$BW$192,MATCH($C103,Output!$C$5:C$192,0),17))*3.4121416)+((INDEX(Output!$C$5:$BW$192,MATCH($C103,Output!$C$5:C$192,0),32))*99.976))/$AP103</f>
        <v>0</v>
      </c>
      <c r="AA103" s="122" t="s">
        <v>261</v>
      </c>
      <c r="AB103" s="129">
        <f>(((INDEX(Output!$C$5:$BW$192,MATCH($C103,Output!$C$5:C$192,0),19))*3.4121416)+((INDEX(Output!$C$5:$BW$192,MATCH($C103,Output!$C$5:C$192,0),34))*99.976))/$AP103</f>
        <v>1.4872855690518723</v>
      </c>
      <c r="AC103" s="122" t="s">
        <v>262</v>
      </c>
      <c r="AD103" s="130">
        <f>INDEX(Output!$C$5:$CZ$192,MATCH($C103,Output!$C$5:$C$192,0),76)+INDEX(Output!$C$5:$CZ$192,MATCH($C103,Output!$C$5:$C$192,0),79)</f>
        <v>0</v>
      </c>
      <c r="AE103" s="122">
        <v>0</v>
      </c>
      <c r="AF103" s="130">
        <f>INDEX(Output!$C$5:$CA$192,MATCH($C103,Output!$C$5:$C$192,0),74)+INDEX(Output!$C$5:$CA$192,MATCH($C103,Output!$C$5:$C$192,0),77)</f>
        <v>0</v>
      </c>
      <c r="AG103" s="122">
        <v>0</v>
      </c>
      <c r="AH103" s="131">
        <f>IF($D$99=0,"",(D103-$D$99)/$D$99)</f>
        <v>-2.2538565287026774E-2</v>
      </c>
      <c r="AI103" s="132">
        <f>IF($E$99=0,"",(E103-$E$99)/$E$99)</f>
        <v>-7.2184793070260884E-3</v>
      </c>
      <c r="AJ103" s="131">
        <f>IF($J$99=0,"",(J103-$J$99)/$J$99)</f>
        <v>-2.413179124766144E-2</v>
      </c>
      <c r="AK103" s="132">
        <f>IF($K$99=0,"",(K103-$K$99)/$K$99)</f>
        <v>-5.0000000000000417E-3</v>
      </c>
      <c r="AL103" s="129" t="str">
        <f>IF(AND(AH103&gt;=0,AI103&gt;=0), "Yes", "No")</f>
        <v>No</v>
      </c>
      <c r="AM103" s="129" t="str">
        <f>IF(AND(AH103&lt;0,AI103&lt;0), "No", "Yes")</f>
        <v>No</v>
      </c>
      <c r="AN103" s="133" t="str">
        <f>IF((AL103=AM103),(IF(AND(AI103&gt;(-0.5%*D$78),AI103&lt;(0.5%*D$78),AE103&lt;=AD103,AG103&lt;=AF103,(COUNTBLANK(D103:AK103)=0)),"Pass","Fail")),IF(COUNTA(D103:AK103)=0,"","Fail"))</f>
        <v>Pass</v>
      </c>
      <c r="AO103" s="135"/>
      <c r="AP103" s="127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AQ103" s="136"/>
    </row>
    <row r="104" spans="1:43" s="107" customFormat="1" ht="26.25" customHeight="1" x14ac:dyDescent="0.25">
      <c r="A104" s="108"/>
      <c r="B104" s="120" t="str">
        <f t="shared" si="20"/>
        <v>CBECC 20252.0</v>
      </c>
      <c r="C104" s="62" t="s">
        <v>31</v>
      </c>
      <c r="D104" s="121">
        <f>INDEX(Output!$C$5:$BW$192,MATCH($C104,Output!$C$5:$C$192,0),63)</f>
        <v>18.003399999999999</v>
      </c>
      <c r="E104" s="122" t="s">
        <v>32</v>
      </c>
      <c r="F104" s="121">
        <f>(INDEX(Output!$C$5:$BW$192,MATCH($C104,Output!$C$5:$C$192,0),21))/$AP104</f>
        <v>3.3860796079645259</v>
      </c>
      <c r="G104" s="122" t="s">
        <v>33</v>
      </c>
      <c r="H104" s="121">
        <f>(INDEX(Output!$C$5:$BW$192,MATCH($C104,Output!$C$5:$C$192,0),36))/$AP104</f>
        <v>3.7880353100444172E-2</v>
      </c>
      <c r="I104" s="122" t="s">
        <v>34</v>
      </c>
      <c r="J104" s="121">
        <f t="shared" si="21"/>
        <v>15.340882439060659</v>
      </c>
      <c r="K104" s="122" t="s">
        <v>35</v>
      </c>
      <c r="L104" s="121">
        <f>(((INDEX(Output!$C$5:$BW$192,MATCH($C104,Output!$C$5:$C$192,0),14))*3.4121416)+((INDEX(Output!$C$5:$BW$192,MATCH($C104,Output!$C$5:$C$192,0),29))*99.976))/$AP104</f>
        <v>2.480814136581273</v>
      </c>
      <c r="M104" s="122" t="s">
        <v>36</v>
      </c>
      <c r="N104" s="121">
        <f>(((INDEX(Output!$C$5:$BW$192,MATCH($C104,Output!$C$5:$C$192,0),15))*3.4121416)+((INDEX(Output!$C$5:$BW$192,MATCH($C104,Output!$C$5:$C$192,0),30))*99.976))/$AP104</f>
        <v>6.5501426740459241</v>
      </c>
      <c r="O104" s="122" t="s">
        <v>37</v>
      </c>
      <c r="P104" s="121">
        <f>(((INDEX(Output!$C$5:$BW$192,MATCH($C104,Output!$C$5:$C$192,0),20))*3.4121416)+((INDEX(Output!$C$5:$BW$192,MATCH($C104,Output!$C$5:$C$192,0),35))*99.976))/$AP104</f>
        <v>3.6264797120970838</v>
      </c>
      <c r="Q104" s="122" t="s">
        <v>38</v>
      </c>
      <c r="R104" s="121">
        <f>(((INDEX(Output!$C$5:$BW$192,MATCH($C104,Output!$C$5:$C$192,0),37))+(INDEX(Output!$C$5:$BW$192,MATCH($C104,Output!$C$5:$C$192,0),38)))*99.976)/$AP104</f>
        <v>0</v>
      </c>
      <c r="S104" s="122" t="s">
        <v>39</v>
      </c>
      <c r="T104" s="121">
        <f>(((INDEX(Output!$C$5:$BW$192,MATCH($C104,Output!$C$5:$C$192,0),22))+(INDEX(Output!$C$5:$BW$192,MATCH($C104,Output!$C$5:$C$192,0),23))+(INDEX(Output!$C$5:$BW$192,MATCH($C104,Output!$C$5:$C$192,0),24))+(INDEX(Output!$C$5:$BW$192,MATCH($C104,Output!$C$5:$C$192,0),25)))*3.4121416)/$AP104</f>
        <v>14.615038052308689</v>
      </c>
      <c r="U104" s="122" t="s">
        <v>40</v>
      </c>
      <c r="V104" s="121">
        <f>(((INDEX(Output!$C$5:$BW$192,MATCH($C104,Output!$C$5:$C$192,0),16))*3.4121416)+((INDEX(Output!$C$5:$BW$192,MATCH($C104,Output!$C$5:$C$192,0),31))*99.976))/$AP104</f>
        <v>1.2932820773912039</v>
      </c>
      <c r="W104" s="122" t="s">
        <v>41</v>
      </c>
      <c r="X104" s="121">
        <f>(((INDEX(Output!$C$5:$BW$192,MATCH($C104,Output!$C$5:C$192,0),18))*3.4121416)+((INDEX(Output!$C$5:$BW$192,MATCH($C104,Output!$C$5:C$192,0),33))*99.976))/$AP104</f>
        <v>8.3254453141542256E-2</v>
      </c>
      <c r="Y104" s="122" t="s">
        <v>42</v>
      </c>
      <c r="Z104" s="121">
        <f>(((INDEX(Output!$C$5:$BW$192,MATCH($C104,Output!$C$5:C$192,0),17))*3.4121416)+((INDEX(Output!$C$5:$BW$192,MATCH($C104,Output!$C$5:C$192,0),32))*99.976))/$AP104</f>
        <v>0</v>
      </c>
      <c r="AA104" s="122" t="s">
        <v>43</v>
      </c>
      <c r="AB104" s="121">
        <f>(((INDEX(Output!$C$5:$BW$192,MATCH($C104,Output!$C$5:C$192,0),19))*3.4121416)+((INDEX(Output!$C$5:$BW$192,MATCH($C104,Output!$C$5:C$192,0),34))*99.976))/$AP104</f>
        <v>1.3069093858036316</v>
      </c>
      <c r="AC104" s="122" t="s">
        <v>44</v>
      </c>
      <c r="AD104" s="123">
        <f>INDEX(Output!$C$5:$CZ$192,MATCH($C104,Output!$C$5:$C$192,0),76)+INDEX(Output!$C$5:$CZ$192,MATCH($C104,Output!$C$5:$C$192,0),79)</f>
        <v>0</v>
      </c>
      <c r="AE104" s="122">
        <v>0</v>
      </c>
      <c r="AF104" s="123">
        <f>INDEX(Output!$C$5:$CA$192,MATCH($C104,Output!$C$5:$C$192,0),74)+INDEX(Output!$C$5:$CA$192,MATCH($C104,Output!$C$5:$C$192,0),77)</f>
        <v>0</v>
      </c>
      <c r="AG104" s="122">
        <v>0</v>
      </c>
      <c r="AH104" s="124"/>
      <c r="AI104" s="121"/>
      <c r="AJ104" s="124"/>
      <c r="AK104" s="134"/>
      <c r="AL104" s="121"/>
      <c r="AM104" s="121"/>
      <c r="AN104" s="125"/>
      <c r="AO104" s="126"/>
      <c r="AP104" s="127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</row>
    <row r="105" spans="1:43" s="144" customFormat="1" ht="25.5" customHeight="1" x14ac:dyDescent="0.3">
      <c r="A105" s="83"/>
      <c r="B105" s="120" t="str">
        <f t="shared" si="20"/>
        <v>CBECC 20252.0</v>
      </c>
      <c r="C105" s="128" t="s">
        <v>586</v>
      </c>
      <c r="D105" s="129">
        <f>INDEX(Output!$C$5:$BW$192,MATCH($C105,Output!$C$5:$C$192,0),63)</f>
        <v>18.036200000000001</v>
      </c>
      <c r="E105" s="122" t="s">
        <v>587</v>
      </c>
      <c r="F105" s="129">
        <f>(INDEX(Output!$C$5:$BW$192,MATCH($C105,Output!$C$5:$C$192,0),21))/$AP105</f>
        <v>3.3996360096815454</v>
      </c>
      <c r="G105" s="122" t="s">
        <v>588</v>
      </c>
      <c r="H105" s="129">
        <f>(INDEX(Output!$C$5:$BW$192,MATCH($C105,Output!$C$5:$C$192,0),36))/$AP105</f>
        <v>3.7438231663428294E-2</v>
      </c>
      <c r="I105" s="122" t="s">
        <v>306</v>
      </c>
      <c r="J105" s="129">
        <f t="shared" si="21"/>
        <v>15.342934221405402</v>
      </c>
      <c r="K105" s="122" t="s">
        <v>589</v>
      </c>
      <c r="L105" s="129">
        <f>(((INDEX(Output!$C$5:$BW$192,MATCH($C105,Output!$C$5:$C$192,0),14))*3.4121416)+((INDEX(Output!$C$5:$BW$192,MATCH($C105,Output!$C$5:$C$192,0),29))*99.976))/$AP105</f>
        <v>2.4365834698742961</v>
      </c>
      <c r="M105" s="122" t="s">
        <v>590</v>
      </c>
      <c r="N105" s="129">
        <f>(((INDEX(Output!$C$5:$BW$192,MATCH($C105,Output!$C$5:$C$192,0),15))*3.4121416)+((INDEX(Output!$C$5:$BW$192,MATCH($C105,Output!$C$5:$C$192,0),30))*99.976))/$AP105</f>
        <v>6.5883184888285546</v>
      </c>
      <c r="O105" s="122" t="s">
        <v>51</v>
      </c>
      <c r="P105" s="129">
        <f>(((INDEX(Output!$C$5:$BW$192,MATCH($C105,Output!$C$5:$C$192,0),20))*3.4121416)+((INDEX(Output!$C$5:$BW$192,MATCH($C105,Output!$C$5:$C$192,0),35))*99.976))/$AP105</f>
        <v>3.6264797120970838</v>
      </c>
      <c r="Q105" s="122" t="s">
        <v>38</v>
      </c>
      <c r="R105" s="129">
        <f>(((INDEX(Output!$C$5:$BW$192,MATCH($C105,Output!$C$5:$C$192,0),37))+(INDEX(Output!$C$5:$BW$192,MATCH($C105,Output!$C$5:$C$192,0),38)))*99.976)/$AP105</f>
        <v>0</v>
      </c>
      <c r="S105" s="122" t="s">
        <v>39</v>
      </c>
      <c r="T105" s="129">
        <f>(((INDEX(Output!$C$5:$BW$192,MATCH($C105,Output!$C$5:$C$192,0),22))+(INDEX(Output!$C$5:$BW$192,MATCH($C105,Output!$C$5:$C$192,0),23))+(INDEX(Output!$C$5:$BW$192,MATCH($C105,Output!$C$5:$C$192,0),24))+(INDEX(Output!$C$5:$BW$192,MATCH($C105,Output!$C$5:$C$192,0),25)))*3.4121416)/$AP105</f>
        <v>14.615038052308689</v>
      </c>
      <c r="U105" s="122" t="s">
        <v>40</v>
      </c>
      <c r="V105" s="129">
        <f>(((INDEX(Output!$C$5:$BW$192,MATCH($C105,Output!$C$5:$C$192,0),16))*3.4121416)+((INDEX(Output!$C$5:$BW$192,MATCH($C105,Output!$C$5:$C$192,0),31))*99.976))/$AP105</f>
        <v>1.3020497895196146</v>
      </c>
      <c r="W105" s="122" t="s">
        <v>339</v>
      </c>
      <c r="X105" s="129">
        <f>(((INDEX(Output!$C$5:$BW$192,MATCH($C105,Output!$C$5:C$192,0),18))*3.4121416)+((INDEX(Output!$C$5:$BW$192,MATCH($C105,Output!$C$5:C$192,0),33))*99.976))/$AP105</f>
        <v>8.2593375282223019E-2</v>
      </c>
      <c r="Y105" s="122" t="s">
        <v>42</v>
      </c>
      <c r="Z105" s="129">
        <f>(((INDEX(Output!$C$5:$BW$192,MATCH($C105,Output!$C$5:C$192,0),17))*3.4121416)+((INDEX(Output!$C$5:$BW$192,MATCH($C105,Output!$C$5:C$192,0),32))*99.976))/$AP105</f>
        <v>0</v>
      </c>
      <c r="AA105" s="122" t="s">
        <v>53</v>
      </c>
      <c r="AB105" s="129">
        <f>(((INDEX(Output!$C$5:$BW$192,MATCH($C105,Output!$C$5:C$192,0),19))*3.4121416)+((INDEX(Output!$C$5:$BW$192,MATCH($C105,Output!$C$5:C$192,0),34))*99.976))/$AP105</f>
        <v>1.3069093858036316</v>
      </c>
      <c r="AC105" s="122" t="s">
        <v>44</v>
      </c>
      <c r="AD105" s="130">
        <f>INDEX(Output!$C$5:$CZ$192,MATCH($C105,Output!$C$5:$C$192,0),76)+INDEX(Output!$C$5:$CZ$192,MATCH($C105,Output!$C$5:$C$192,0),79)</f>
        <v>0</v>
      </c>
      <c r="AE105" s="122">
        <v>0</v>
      </c>
      <c r="AF105" s="130">
        <f>INDEX(Output!$C$5:$CA$192,MATCH($C105,Output!$C$5:$C$192,0),74)+INDEX(Output!$C$5:$CA$192,MATCH($C105,Output!$C$5:$C$192,0),77)</f>
        <v>0</v>
      </c>
      <c r="AG105" s="122">
        <v>0</v>
      </c>
      <c r="AH105" s="131">
        <f>IF($D$104=0,"",(D105-$D$104)/$D$104)</f>
        <v>1.8218780896942643E-3</v>
      </c>
      <c r="AI105" s="132">
        <f>IF($E$104=0,"",(E105-$E$104)/$E$104)</f>
        <v>-1.1142061281336809E-3</v>
      </c>
      <c r="AJ105" s="131">
        <f>IF($J$104=0,"",(J105-$J$104)/$J$104)</f>
        <v>1.3374604445955791E-4</v>
      </c>
      <c r="AK105" s="132">
        <f>IF($K$104=0,"",(K105-$K$104)/$K$104)</f>
        <v>-3.3990482664854322E-3</v>
      </c>
      <c r="AL105" s="129" t="str">
        <f>IF(AND(AH105&gt;=0,AI105&gt;=0), "Yes", "No")</f>
        <v>No</v>
      </c>
      <c r="AM105" s="129" t="str">
        <f>IF(AND(AH105&lt;0,AI105&lt;0), "No", "Yes")</f>
        <v>Yes</v>
      </c>
      <c r="AN105" s="133" t="str">
        <f>IF((AL105=AM105),(IF(AND(AI105&gt;(-0.5%*D$78),AI105&lt;(0.5%*D$78),AE105&lt;=AD105,AG105&lt;=AF105,(COUNTBLANK(D105:AK105)=0)),"Pass","Fail")),IF(COUNTA(D105:AK105)=0,"","Fail"))</f>
        <v>Fail</v>
      </c>
      <c r="AO105" s="135" t="s">
        <v>968</v>
      </c>
      <c r="AP105" s="127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AQ105" s="136"/>
    </row>
    <row r="106" spans="1:43" s="144" customFormat="1" ht="25.5" customHeight="1" x14ac:dyDescent="0.3">
      <c r="A106" s="83"/>
      <c r="B106" s="120" t="str">
        <f t="shared" si="20"/>
        <v>CBECC 20252.0</v>
      </c>
      <c r="C106" s="128" t="s">
        <v>591</v>
      </c>
      <c r="D106" s="129">
        <f>INDEX(Output!$C$5:$BW$192,MATCH($C106,Output!$C$5:$C$192,0),63)</f>
        <v>17.9986</v>
      </c>
      <c r="E106" s="122" t="s">
        <v>592</v>
      </c>
      <c r="F106" s="129">
        <f>(INDEX(Output!$C$5:$BW$192,MATCH($C106,Output!$C$5:$C$192,0),21))/$AP106</f>
        <v>3.4144790575037574</v>
      </c>
      <c r="G106" s="122" t="s">
        <v>56</v>
      </c>
      <c r="H106" s="129">
        <f>(INDEX(Output!$C$5:$BW$192,MATCH($C106,Output!$C$5:$C$192,0),36))/$AP106</f>
        <v>3.5795613469133548E-2</v>
      </c>
      <c r="I106" s="122" t="s">
        <v>306</v>
      </c>
      <c r="J106" s="129">
        <f t="shared" si="21"/>
        <v>15.229377543340325</v>
      </c>
      <c r="K106" s="122" t="s">
        <v>322</v>
      </c>
      <c r="L106" s="129">
        <f>(((INDEX(Output!$C$5:$BW$192,MATCH($C106,Output!$C$5:$C$192,0),14))*3.4121416)+((INDEX(Output!$C$5:$BW$192,MATCH($C106,Output!$C$5:$C$192,0),29))*99.976))/$AP106</f>
        <v>2.2723407625223189</v>
      </c>
      <c r="M106" s="122" t="s">
        <v>323</v>
      </c>
      <c r="N106" s="129">
        <f>(((INDEX(Output!$C$5:$BW$192,MATCH($C106,Output!$C$5:$C$192,0),15))*3.4121416)+((INDEX(Output!$C$5:$BW$192,MATCH($C106,Output!$C$5:$C$192,0),30))*99.976))/$AP106</f>
        <v>6.6287212261401729</v>
      </c>
      <c r="O106" s="122" t="s">
        <v>324</v>
      </c>
      <c r="P106" s="129">
        <f>(((INDEX(Output!$C$5:$BW$192,MATCH($C106,Output!$C$5:$C$192,0),20))*3.4121416)+((INDEX(Output!$C$5:$BW$192,MATCH($C106,Output!$C$5:$C$192,0),35))*99.976))/$AP106</f>
        <v>3.6293683487489696</v>
      </c>
      <c r="Q106" s="122" t="s">
        <v>38</v>
      </c>
      <c r="R106" s="129">
        <f>(((INDEX(Output!$C$5:$BW$192,MATCH($C106,Output!$C$5:$C$192,0),37))+(INDEX(Output!$C$5:$BW$192,MATCH($C106,Output!$C$5:$C$192,0),38)))*99.976)/$AP106</f>
        <v>0</v>
      </c>
      <c r="S106" s="122" t="s">
        <v>39</v>
      </c>
      <c r="T106" s="129">
        <f>(((INDEX(Output!$C$5:$BW$192,MATCH($C106,Output!$C$5:$C$192,0),22))+(INDEX(Output!$C$5:$BW$192,MATCH($C106,Output!$C$5:$C$192,0),23))+(INDEX(Output!$C$5:$BW$192,MATCH($C106,Output!$C$5:$C$192,0),24))+(INDEX(Output!$C$5:$BW$192,MATCH($C106,Output!$C$5:$C$192,0),25)))*3.4121416)/$AP106</f>
        <v>14.615038052308689</v>
      </c>
      <c r="U106" s="122" t="s">
        <v>40</v>
      </c>
      <c r="V106" s="129">
        <f>(((INDEX(Output!$C$5:$BW$192,MATCH($C106,Output!$C$5:$C$192,0),16))*3.4121416)+((INDEX(Output!$C$5:$BW$192,MATCH($C106,Output!$C$5:$C$192,0),31))*99.976))/$AP106</f>
        <v>1.3126244902144037</v>
      </c>
      <c r="W106" s="122" t="s">
        <v>325</v>
      </c>
      <c r="X106" s="129">
        <f>(((INDEX(Output!$C$5:$BW$192,MATCH($C106,Output!$C$5:C$192,0),18))*3.4121416)+((INDEX(Output!$C$5:$BW$192,MATCH($C106,Output!$C$5:C$192,0),33))*99.976))/$AP106</f>
        <v>7.9413329910829819E-2</v>
      </c>
      <c r="Y106" s="122" t="s">
        <v>42</v>
      </c>
      <c r="Z106" s="129">
        <f>(((INDEX(Output!$C$5:$BW$192,MATCH($C106,Output!$C$5:C$192,0),17))*3.4121416)+((INDEX(Output!$C$5:$BW$192,MATCH($C106,Output!$C$5:C$192,0),32))*99.976))/$AP106</f>
        <v>0</v>
      </c>
      <c r="AA106" s="122" t="s">
        <v>43</v>
      </c>
      <c r="AB106" s="129">
        <f>(((INDEX(Output!$C$5:$BW$192,MATCH($C106,Output!$C$5:C$192,0),19))*3.4121416)+((INDEX(Output!$C$5:$BW$192,MATCH($C106,Output!$C$5:C$192,0),34))*99.976))/$AP106</f>
        <v>1.3069093858036316</v>
      </c>
      <c r="AC106" s="122" t="s">
        <v>44</v>
      </c>
      <c r="AD106" s="130">
        <f>INDEX(Output!$C$5:$CZ$192,MATCH($C106,Output!$C$5:$C$192,0),76)+INDEX(Output!$C$5:$CZ$192,MATCH($C106,Output!$C$5:$C$192,0),79)</f>
        <v>0</v>
      </c>
      <c r="AE106" s="122">
        <v>0</v>
      </c>
      <c r="AF106" s="130">
        <f>INDEX(Output!$C$5:$CA$192,MATCH($C106,Output!$C$5:$C$192,0),74)+INDEX(Output!$C$5:$CA$192,MATCH($C106,Output!$C$5:$C$192,0),77)</f>
        <v>0</v>
      </c>
      <c r="AG106" s="122">
        <v>0</v>
      </c>
      <c r="AH106" s="131">
        <f>IF($D$104=0,"",(D106-$D$104)/$D$104)</f>
        <v>-2.6661630580887341E-4</v>
      </c>
      <c r="AI106" s="132">
        <f>IF($E$104=0,"",(E106-$E$104)/$E$104)</f>
        <v>-1.7270194986072351E-2</v>
      </c>
      <c r="AJ106" s="131">
        <f>IF($J$104=0,"",(J106-$J$104)/$J$104)</f>
        <v>-7.2684799041560933E-3</v>
      </c>
      <c r="AK106" s="132">
        <f>IF($K$104=0,"",(K106-$K$104)/$K$104)</f>
        <v>-1.8354860639021166E-2</v>
      </c>
      <c r="AL106" s="129" t="str">
        <f>IF(AND(AH106&gt;=0,AI106&gt;=0), "Yes", "No")</f>
        <v>No</v>
      </c>
      <c r="AM106" s="129" t="str">
        <f>IF(AND(AH106&lt;0,AI106&lt;0), "No", "Yes")</f>
        <v>No</v>
      </c>
      <c r="AN106" s="133" t="str">
        <f>IF((AL106=AM106),(IF(AND(AI106&gt;(-0.5%*D$78),AI106&lt;(0.5%*D$78),AE106&lt;=AD106,AG106&lt;=AF106,(COUNTBLANK(D106:AK106)=0)),"Pass","Fail")),IF(COUNTA(D106:AK106)=0,"","Fail"))</f>
        <v>Pass</v>
      </c>
      <c r="AO106" s="135"/>
      <c r="AP106" s="127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AQ106" s="136"/>
    </row>
    <row r="107" spans="1:43" s="144" customFormat="1" ht="25.5" customHeight="1" x14ac:dyDescent="0.3">
      <c r="A107" s="83"/>
      <c r="B107" s="120" t="str">
        <f t="shared" si="20"/>
        <v>CBECC 20252.0</v>
      </c>
      <c r="C107" s="128" t="s">
        <v>593</v>
      </c>
      <c r="D107" s="129">
        <f>INDEX(Output!$C$5:$BW$192,MATCH($C107,Output!$C$5:$C$192,0),63)</f>
        <v>17.574100000000001</v>
      </c>
      <c r="E107" s="122" t="s">
        <v>594</v>
      </c>
      <c r="F107" s="129">
        <f>(INDEX(Output!$C$5:$BW$192,MATCH($C107,Output!$C$5:$C$192,0),21))/$AP107</f>
        <v>3.2656942854265885</v>
      </c>
      <c r="G107" s="122" t="s">
        <v>595</v>
      </c>
      <c r="H107" s="129">
        <f>(INDEX(Output!$C$5:$BW$192,MATCH($C107,Output!$C$5:$C$192,0),36))/$AP107</f>
        <v>3.9382372575417969E-2</v>
      </c>
      <c r="I107" s="122" t="s">
        <v>34</v>
      </c>
      <c r="J107" s="129">
        <f t="shared" si="21"/>
        <v>15.080289770265978</v>
      </c>
      <c r="K107" s="122" t="s">
        <v>596</v>
      </c>
      <c r="L107" s="129">
        <f>(((INDEX(Output!$C$5:$BW$192,MATCH($C107,Output!$C$5:$C$192,0),14))*3.4121416)+((INDEX(Output!$C$5:$BW$192,MATCH($C107,Output!$C$5:$C$192,0),29))*99.976))/$AP107</f>
        <v>2.6309970078954161</v>
      </c>
      <c r="M107" s="122" t="s">
        <v>597</v>
      </c>
      <c r="N107" s="129">
        <f>(((INDEX(Output!$C$5:$BW$192,MATCH($C107,Output!$C$5:$C$192,0),15))*3.4121416)+((INDEX(Output!$C$5:$BW$192,MATCH($C107,Output!$C$5:$C$192,0),30))*99.976))/$AP107</f>
        <v>6.1979326068613663</v>
      </c>
      <c r="O107" s="122" t="s">
        <v>598</v>
      </c>
      <c r="P107" s="129">
        <f>(((INDEX(Output!$C$5:$BW$192,MATCH($C107,Output!$C$5:$C$192,0),20))*3.4121416)+((INDEX(Output!$C$5:$BW$192,MATCH($C107,Output!$C$5:$C$192,0),35))*99.976))/$AP107</f>
        <v>3.6264797120970838</v>
      </c>
      <c r="Q107" s="122" t="s">
        <v>38</v>
      </c>
      <c r="R107" s="129">
        <f>(((INDEX(Output!$C$5:$BW$192,MATCH($C107,Output!$C$5:$C$192,0),37))+(INDEX(Output!$C$5:$BW$192,MATCH($C107,Output!$C$5:$C$192,0),38)))*99.976)/$AP107</f>
        <v>0</v>
      </c>
      <c r="S107" s="122" t="s">
        <v>39</v>
      </c>
      <c r="T107" s="129">
        <f>(((INDEX(Output!$C$5:$BW$192,MATCH($C107,Output!$C$5:$C$192,0),22))+(INDEX(Output!$C$5:$BW$192,MATCH($C107,Output!$C$5:$C$192,0),23))+(INDEX(Output!$C$5:$BW$192,MATCH($C107,Output!$C$5:$C$192,0),24))+(INDEX(Output!$C$5:$BW$192,MATCH($C107,Output!$C$5:$C$192,0),25)))*3.4121416)/$AP107</f>
        <v>14.615038052308689</v>
      </c>
      <c r="U107" s="122" t="s">
        <v>40</v>
      </c>
      <c r="V107" s="129">
        <f>(((INDEX(Output!$C$5:$BW$192,MATCH($C107,Output!$C$5:$C$192,0),16))*3.4121416)+((INDEX(Output!$C$5:$BW$192,MATCH($C107,Output!$C$5:$C$192,0),31))*99.976))/$AP107</f>
        <v>1.2308518949500071</v>
      </c>
      <c r="W107" s="122" t="s">
        <v>323</v>
      </c>
      <c r="X107" s="129">
        <f>(((INDEX(Output!$C$5:$BW$192,MATCH($C107,Output!$C$5:C$192,0),18))*3.4121416)+((INDEX(Output!$C$5:$BW$192,MATCH($C107,Output!$C$5:C$192,0),33))*99.976))/$AP107</f>
        <v>8.7121026915443101E-2</v>
      </c>
      <c r="Y107" s="122" t="s">
        <v>496</v>
      </c>
      <c r="Z107" s="129">
        <f>(((INDEX(Output!$C$5:$BW$192,MATCH($C107,Output!$C$5:C$192,0),17))*3.4121416)+((INDEX(Output!$C$5:$BW$192,MATCH($C107,Output!$C$5:C$192,0),32))*99.976))/$AP107</f>
        <v>0</v>
      </c>
      <c r="AA107" s="122" t="s">
        <v>43</v>
      </c>
      <c r="AB107" s="129">
        <f>(((INDEX(Output!$C$5:$BW$192,MATCH($C107,Output!$C$5:C$192,0),19))*3.4121416)+((INDEX(Output!$C$5:$BW$192,MATCH($C107,Output!$C$5:C$192,0),34))*99.976))/$AP107</f>
        <v>1.3069075215466603</v>
      </c>
      <c r="AC107" s="122" t="s">
        <v>44</v>
      </c>
      <c r="AD107" s="130">
        <f>INDEX(Output!$C$5:$CZ$192,MATCH($C107,Output!$C$5:$C$192,0),76)+INDEX(Output!$C$5:$CZ$192,MATCH($C107,Output!$C$5:$C$192,0),79)</f>
        <v>0</v>
      </c>
      <c r="AE107" s="122">
        <v>0</v>
      </c>
      <c r="AF107" s="130">
        <f>INDEX(Output!$C$5:$CA$192,MATCH($C107,Output!$C$5:$C$192,0),74)+INDEX(Output!$C$5:$CA$192,MATCH($C107,Output!$C$5:$C$192,0),77)</f>
        <v>0</v>
      </c>
      <c r="AG107" s="122">
        <v>0</v>
      </c>
      <c r="AH107" s="131">
        <f>IF($D$104=0,"",(D107-$D$104)/$D$104)</f>
        <v>-2.3845495850783618E-2</v>
      </c>
      <c r="AI107" s="132">
        <f>IF($E$104=0,"",(E107-$E$104)/$E$104)</f>
        <v>-9.4707520891363882E-3</v>
      </c>
      <c r="AJ107" s="131">
        <f>IF($J$104=0,"",(J107-$J$104)/$J$104)</f>
        <v>-1.6986810884565863E-2</v>
      </c>
      <c r="AK107" s="132">
        <f>IF($K$104=0,"",(K107-$K$104)/$K$104)</f>
        <v>1.3596193065941245E-3</v>
      </c>
      <c r="AL107" s="129" t="str">
        <f>IF(AND(AH107&gt;=0,AI107&gt;=0), "Yes", "No")</f>
        <v>No</v>
      </c>
      <c r="AM107" s="129" t="str">
        <f>IF(AND(AH107&lt;0,AI107&lt;0), "No", "Yes")</f>
        <v>No</v>
      </c>
      <c r="AN107" s="133" t="str">
        <f>IF((AL107=AM107),(IF(AND(AI107&gt;(-0.5%*D$78),AI107&lt;(0.5%*D$78),AE107&lt;=AD107,AG107&lt;=AF107,(COUNTBLANK(D107:AK107)=0)),"Pass","Fail")),IF(COUNTA(D107:AK107)=0,"","Fail"))</f>
        <v>Pass</v>
      </c>
      <c r="AO107" s="135"/>
      <c r="AP107" s="127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AQ107" s="136"/>
    </row>
    <row r="108" spans="1:43" s="144" customFormat="1" ht="25.5" customHeight="1" x14ac:dyDescent="0.3">
      <c r="A108" s="83"/>
      <c r="B108" s="120" t="str">
        <f t="shared" si="20"/>
        <v>CBECC 20252.0</v>
      </c>
      <c r="C108" s="128" t="s">
        <v>599</v>
      </c>
      <c r="D108" s="129">
        <f>INDEX(Output!$C$5:$BW$192,MATCH($C108,Output!$C$5:$C$192,0),63)</f>
        <v>17.555599999999998</v>
      </c>
      <c r="E108" s="122" t="s">
        <v>600</v>
      </c>
      <c r="F108" s="129">
        <f>(INDEX(Output!$C$5:$BW$192,MATCH($C108,Output!$C$5:$C$192,0),21))/$AP108</f>
        <v>3.2914085604854195</v>
      </c>
      <c r="G108" s="122" t="s">
        <v>601</v>
      </c>
      <c r="H108" s="129">
        <f>(INDEX(Output!$C$5:$BW$192,MATCH($C108,Output!$C$5:$C$192,0),36))/$AP108</f>
        <v>3.7287750010255874E-2</v>
      </c>
      <c r="I108" s="122" t="s">
        <v>306</v>
      </c>
      <c r="J108" s="129">
        <f t="shared" si="21"/>
        <v>14.958593672879088</v>
      </c>
      <c r="K108" s="122" t="s">
        <v>602</v>
      </c>
      <c r="L108" s="129">
        <f>(((INDEX(Output!$C$5:$BW$192,MATCH($C108,Output!$C$5:$C$192,0),14))*3.4121416)+((INDEX(Output!$C$5:$BW$192,MATCH($C108,Output!$C$5:$C$192,0),29))*99.976))/$AP108</f>
        <v>2.4215353485868385</v>
      </c>
      <c r="M108" s="122" t="s">
        <v>603</v>
      </c>
      <c r="N108" s="129">
        <f>(((INDEX(Output!$C$5:$BW$192,MATCH($C108,Output!$C$5:$C$192,0),15))*3.4121416)+((INDEX(Output!$C$5:$BW$192,MATCH($C108,Output!$C$5:$C$192,0),30))*99.976))/$AP108</f>
        <v>6.2696267870231477</v>
      </c>
      <c r="O108" s="122" t="s">
        <v>604</v>
      </c>
      <c r="P108" s="129">
        <f>(((INDEX(Output!$C$5:$BW$192,MATCH($C108,Output!$C$5:$C$192,0),20))*3.4121416)+((INDEX(Output!$C$5:$BW$192,MATCH($C108,Output!$C$5:$C$192,0),35))*99.976))/$AP108</f>
        <v>3.6293683487489696</v>
      </c>
      <c r="Q108" s="122" t="s">
        <v>38</v>
      </c>
      <c r="R108" s="129">
        <f>(((INDEX(Output!$C$5:$BW$192,MATCH($C108,Output!$C$5:$C$192,0),37))+(INDEX(Output!$C$5:$BW$192,MATCH($C108,Output!$C$5:$C$192,0),38)))*99.976)/$AP108</f>
        <v>0</v>
      </c>
      <c r="S108" s="122" t="s">
        <v>39</v>
      </c>
      <c r="T108" s="129">
        <f>(((INDEX(Output!$C$5:$BW$192,MATCH($C108,Output!$C$5:$C$192,0),22))+(INDEX(Output!$C$5:$BW$192,MATCH($C108,Output!$C$5:$C$192,0),23))+(INDEX(Output!$C$5:$BW$192,MATCH($C108,Output!$C$5:$C$192,0),24))+(INDEX(Output!$C$5:$BW$192,MATCH($C108,Output!$C$5:$C$192,0),25)))*3.4121416)/$AP108</f>
        <v>14.615038052308689</v>
      </c>
      <c r="U108" s="122" t="s">
        <v>40</v>
      </c>
      <c r="V108" s="129">
        <f>(((INDEX(Output!$C$5:$BW$192,MATCH($C108,Output!$C$5:$C$192,0),16))*3.4121416)+((INDEX(Output!$C$5:$BW$192,MATCH($C108,Output!$C$5:$C$192,0),31))*99.976))/$AP108</f>
        <v>1.2485018466511772</v>
      </c>
      <c r="W108" s="122" t="s">
        <v>605</v>
      </c>
      <c r="X108" s="129">
        <f>(((INDEX(Output!$C$5:$BW$192,MATCH($C108,Output!$C$5:C$192,0),18))*3.4121416)+((INDEX(Output!$C$5:$BW$192,MATCH($C108,Output!$C$5:C$192,0),33))*99.976))/$AP108</f>
        <v>8.2653820322295513E-2</v>
      </c>
      <c r="Y108" s="122" t="s">
        <v>42</v>
      </c>
      <c r="Z108" s="129">
        <f>(((INDEX(Output!$C$5:$BW$192,MATCH($C108,Output!$C$5:C$192,0),17))*3.4121416)+((INDEX(Output!$C$5:$BW$192,MATCH($C108,Output!$C$5:C$192,0),32))*99.976))/$AP108</f>
        <v>0</v>
      </c>
      <c r="AA108" s="122" t="s">
        <v>43</v>
      </c>
      <c r="AB108" s="129">
        <f>(((INDEX(Output!$C$5:$BW$192,MATCH($C108,Output!$C$5:C$192,0),19))*3.4121416)+((INDEX(Output!$C$5:$BW$192,MATCH($C108,Output!$C$5:C$192,0),34))*99.976))/$AP108</f>
        <v>1.3069075215466603</v>
      </c>
      <c r="AC108" s="122" t="s">
        <v>44</v>
      </c>
      <c r="AD108" s="130">
        <f>INDEX(Output!$C$5:$CZ$192,MATCH($C108,Output!$C$5:$C$192,0),76)+INDEX(Output!$C$5:$CZ$192,MATCH($C108,Output!$C$5:$C$192,0),79)</f>
        <v>0</v>
      </c>
      <c r="AE108" s="122">
        <v>0</v>
      </c>
      <c r="AF108" s="130">
        <f>INDEX(Output!$C$5:$CA$192,MATCH($C108,Output!$C$5:$C$192,0),74)+INDEX(Output!$C$5:$CA$192,MATCH($C108,Output!$C$5:$C$192,0),77)</f>
        <v>0</v>
      </c>
      <c r="AG108" s="122">
        <v>0</v>
      </c>
      <c r="AH108" s="131">
        <f>IF($D$104=0,"",(D108-$D$104)/$D$104)</f>
        <v>-2.4873079529422269E-2</v>
      </c>
      <c r="AI108" s="132">
        <f>IF($E$104=0,"",(E108-$E$104)/$E$104)</f>
        <v>-1.7827298050139294E-2</v>
      </c>
      <c r="AJ108" s="131">
        <f>IF($J$104=0,"",(J108-$J$104)/$J$104)</f>
        <v>-2.4919607310736853E-2</v>
      </c>
      <c r="AK108" s="132">
        <f>IF($K$104=0,"",(K108-$K$104)/$K$104)</f>
        <v>-1.6995241332426921E-2</v>
      </c>
      <c r="AL108" s="129" t="str">
        <f>IF(AND(AH108&gt;=0,AI108&gt;=0), "Yes", "No")</f>
        <v>No</v>
      </c>
      <c r="AM108" s="129" t="str">
        <f>IF(AND(AH108&lt;0,AI108&lt;0), "No", "Yes")</f>
        <v>No</v>
      </c>
      <c r="AN108" s="133" t="str">
        <f>IF((AL108=AM108),(IF(AND(AI108&gt;(-0.5%*D$78),AI108&lt;(0.5%*D$78),AE108&lt;=AD108,AG108&lt;=AF108,(COUNTBLANK(D108:AK108)=0)),"Pass","Fail")),IF(COUNTA(D108:AK108)=0,"","Fail"))</f>
        <v>Pass</v>
      </c>
      <c r="AO108" s="135"/>
      <c r="AP108" s="127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AQ108" s="136"/>
    </row>
    <row r="109" spans="1:43" s="107" customFormat="1" ht="26.25" customHeight="1" x14ac:dyDescent="0.25">
      <c r="A109" s="108"/>
      <c r="B109" s="120" t="str">
        <f t="shared" si="20"/>
        <v>CBECC 20252.0</v>
      </c>
      <c r="C109" s="62" t="s">
        <v>606</v>
      </c>
      <c r="D109" s="121">
        <f>INDEX(Output!$C$5:$BW$192,MATCH($C109,Output!$C$5:$C$192,0),63)</f>
        <v>14.991199999999999</v>
      </c>
      <c r="E109" s="122" t="s">
        <v>607</v>
      </c>
      <c r="F109" s="121">
        <f>(INDEX(Output!$C$5:$BW$192,MATCH($C109,Output!$C$5:$C$192,0),21))/$AP109</f>
        <v>2.6904324002334588</v>
      </c>
      <c r="G109" s="122" t="s">
        <v>374</v>
      </c>
      <c r="H109" s="121">
        <f>(INDEX(Output!$C$5:$BW$192,MATCH($C109,Output!$C$5:$C$192,0),36))/$AP109</f>
        <v>2.9152067133450598E-2</v>
      </c>
      <c r="I109" s="122" t="s">
        <v>80</v>
      </c>
      <c r="J109" s="121">
        <f t="shared" si="21"/>
        <v>12.094671637159365</v>
      </c>
      <c r="K109" s="122" t="s">
        <v>608</v>
      </c>
      <c r="L109" s="121">
        <f>(((INDEX(Output!$C$5:$BW$192,MATCH($C109,Output!$C$5:$C$192,0),14))*3.4121416)+((INDEX(Output!$C$5:$BW$192,MATCH($C109,Output!$C$5:$C$192,0),29))*99.976))/$AP109</f>
        <v>1.8196676876561713</v>
      </c>
      <c r="M109" s="122" t="s">
        <v>609</v>
      </c>
      <c r="N109" s="121">
        <f>(((INDEX(Output!$C$5:$BW$192,MATCH($C109,Output!$C$5:$C$192,0),15))*3.4121416)+((INDEX(Output!$C$5:$BW$192,MATCH($C109,Output!$C$5:$C$192,0),30))*99.976))/$AP109</f>
        <v>2.2018722087073725</v>
      </c>
      <c r="O109" s="122" t="s">
        <v>610</v>
      </c>
      <c r="P109" s="121">
        <f>(((INDEX(Output!$C$5:$BW$192,MATCH($C109,Output!$C$5:$C$192,0),20))*3.4121416)+((INDEX(Output!$C$5:$BW$192,MATCH($C109,Output!$C$5:$C$192,0),35))*99.976))/$AP109</f>
        <v>3.9363199788057899</v>
      </c>
      <c r="Q109" s="122" t="s">
        <v>84</v>
      </c>
      <c r="R109" s="121">
        <f>(((INDEX(Output!$C$5:$BW$192,MATCH($C109,Output!$C$5:$C$192,0),37))+(INDEX(Output!$C$5:$BW$192,MATCH($C109,Output!$C$5:$C$192,0),38)))*99.976)/$AP109</f>
        <v>0</v>
      </c>
      <c r="S109" s="122" t="s">
        <v>39</v>
      </c>
      <c r="T109" s="121">
        <f>(((INDEX(Output!$C$5:$BW$192,MATCH($C109,Output!$C$5:$C$192,0),22))+(INDEX(Output!$C$5:$BW$192,MATCH($C109,Output!$C$5:$C$192,0),23))+(INDEX(Output!$C$5:$BW$192,MATCH($C109,Output!$C$5:$C$192,0),24))+(INDEX(Output!$C$5:$BW$192,MATCH($C109,Output!$C$5:$C$192,0),25)))*3.4121416)/$AP109</f>
        <v>14.615046377132268</v>
      </c>
      <c r="U109" s="122" t="s">
        <v>85</v>
      </c>
      <c r="V109" s="121">
        <f>(((INDEX(Output!$C$5:$BW$192,MATCH($C109,Output!$C$5:$C$192,0),16))*3.4121416)+((INDEX(Output!$C$5:$BW$192,MATCH($C109,Output!$C$5:$C$192,0),31))*99.976))/$AP109</f>
        <v>1.4709967051258652</v>
      </c>
      <c r="W109" s="122" t="s">
        <v>611</v>
      </c>
      <c r="X109" s="121">
        <f>(((INDEX(Output!$C$5:$BW$192,MATCH($C109,Output!$C$5:C$192,0),18))*3.4121416)+((INDEX(Output!$C$5:$BW$192,MATCH($C109,Output!$C$5:C$192,0),33))*99.976))/$AP109</f>
        <v>1.5540711148749773</v>
      </c>
      <c r="Y109" s="122" t="s">
        <v>483</v>
      </c>
      <c r="Z109" s="121">
        <f>(((INDEX(Output!$C$5:$BW$192,MATCH($C109,Output!$C$5:C$192,0),17))*3.4121416)+((INDEX(Output!$C$5:$BW$192,MATCH($C109,Output!$C$5:C$192,0),32))*99.976))/$AP109</f>
        <v>1.6481294959271066E-2</v>
      </c>
      <c r="AA109" s="122" t="s">
        <v>605</v>
      </c>
      <c r="AB109" s="121">
        <f>(((INDEX(Output!$C$5:$BW$192,MATCH($C109,Output!$C$5:C$192,0),19))*3.4121416)+((INDEX(Output!$C$5:$BW$192,MATCH($C109,Output!$C$5:C$192,0),34))*99.976))/$AP109</f>
        <v>1.0952626470299185</v>
      </c>
      <c r="AC109" s="122" t="s">
        <v>612</v>
      </c>
      <c r="AD109" s="123">
        <f>INDEX(Output!$C$5:$CZ$192,MATCH($C109,Output!$C$5:$C$192,0),76)+INDEX(Output!$C$5:$CZ$192,MATCH($C109,Output!$C$5:$C$192,0),79)</f>
        <v>0</v>
      </c>
      <c r="AE109" s="122">
        <v>0</v>
      </c>
      <c r="AF109" s="123">
        <f>INDEX(Output!$C$5:$CA$192,MATCH($C109,Output!$C$5:$C$192,0),74)+INDEX(Output!$C$5:$CA$192,MATCH($C109,Output!$C$5:$C$192,0),77)</f>
        <v>38.5</v>
      </c>
      <c r="AG109" s="122">
        <v>0</v>
      </c>
      <c r="AH109" s="124"/>
      <c r="AI109" s="121"/>
      <c r="AJ109" s="124"/>
      <c r="AK109" s="134"/>
      <c r="AL109" s="121"/>
      <c r="AM109" s="121"/>
      <c r="AN109" s="125"/>
      <c r="AO109" s="126"/>
      <c r="AP109" s="127">
        <f>IF(ISNUMBER(SEARCH("RetlMed",C109)),Lookup!D$2,IF(ISNUMBER(SEARCH("OffSml",C109)),Lookup!A$2,IF(ISNUMBER(SEARCH("OffMed",C109)),Lookup!B$2,IF(ISNUMBER(SEARCH("OffLrg",C109)),Lookup!C$2,IF(ISNUMBER(SEARCH("RetlStrp",C109)),Lookup!E$2)))))</f>
        <v>498589</v>
      </c>
    </row>
    <row r="110" spans="1:43" s="144" customFormat="1" ht="25.5" customHeight="1" x14ac:dyDescent="0.3">
      <c r="A110" s="83"/>
      <c r="B110" s="120" t="str">
        <f t="shared" si="20"/>
        <v>CBECC 20252.0</v>
      </c>
      <c r="C110" s="128" t="s">
        <v>613</v>
      </c>
      <c r="D110" s="129">
        <f>INDEX(Output!$C$5:$BW$192,MATCH($C110,Output!$C$5:$C$192,0),63)</f>
        <v>14.5261</v>
      </c>
      <c r="E110" s="122" t="s">
        <v>614</v>
      </c>
      <c r="F110" s="129">
        <f>(INDEX(Output!$C$5:$BW$192,MATCH($C110,Output!$C$5:$C$192,0),21))/$AP110</f>
        <v>2.609945265539352</v>
      </c>
      <c r="G110" s="122" t="s">
        <v>615</v>
      </c>
      <c r="H110" s="129">
        <f>(INDEX(Output!$C$5:$BW$192,MATCH($C110,Output!$C$5:$C$192,0),36))/$AP110</f>
        <v>2.700220020898977E-2</v>
      </c>
      <c r="I110" s="122" t="s">
        <v>80</v>
      </c>
      <c r="J110" s="129">
        <f t="shared" si="21"/>
        <v>11.605072301535161</v>
      </c>
      <c r="K110" s="122" t="s">
        <v>616</v>
      </c>
      <c r="L110" s="129">
        <f>(((INDEX(Output!$C$5:$BW$192,MATCH($C110,Output!$C$5:$C$192,0),14))*3.4121416)+((INDEX(Output!$C$5:$BW$192,MATCH($C110,Output!$C$5:$C$192,0),29))*99.976))/$AP110</f>
        <v>1.6046676756790423</v>
      </c>
      <c r="M110" s="122" t="s">
        <v>43</v>
      </c>
      <c r="N110" s="129">
        <f>(((INDEX(Output!$C$5:$BW$192,MATCH($C110,Output!$C$5:$C$192,0),15))*3.4121416)+((INDEX(Output!$C$5:$BW$192,MATCH($C110,Output!$C$5:$C$192,0),30))*99.976))/$AP110</f>
        <v>1.9555369768992095</v>
      </c>
      <c r="O110" s="122" t="s">
        <v>617</v>
      </c>
      <c r="P110" s="129">
        <f>(((INDEX(Output!$C$5:$BW$192,MATCH($C110,Output!$C$5:$C$192,0),20))*3.4121416)+((INDEX(Output!$C$5:$BW$192,MATCH($C110,Output!$C$5:$C$192,0),35))*99.976))/$AP110</f>
        <v>4.0226519401687559</v>
      </c>
      <c r="Q110" s="122" t="s">
        <v>84</v>
      </c>
      <c r="R110" s="129">
        <f>(((INDEX(Output!$C$5:$BW$192,MATCH($C110,Output!$C$5:$C$192,0),37))+(INDEX(Output!$C$5:$BW$192,MATCH($C110,Output!$C$5:$C$192,0),38)))*99.976)/$AP110</f>
        <v>0</v>
      </c>
      <c r="S110" s="122" t="s">
        <v>39</v>
      </c>
      <c r="T110" s="129">
        <f>(((INDEX(Output!$C$5:$BW$192,MATCH($C110,Output!$C$5:$C$192,0),22))+(INDEX(Output!$C$5:$BW$192,MATCH($C110,Output!$C$5:$C$192,0),23))+(INDEX(Output!$C$5:$BW$192,MATCH($C110,Output!$C$5:$C$192,0),24))+(INDEX(Output!$C$5:$BW$192,MATCH($C110,Output!$C$5:$C$192,0),25)))*3.4121416)/$AP110</f>
        <v>14.615046377132268</v>
      </c>
      <c r="U110" s="122" t="s">
        <v>85</v>
      </c>
      <c r="V110" s="129">
        <f>(((INDEX(Output!$C$5:$BW$192,MATCH($C110,Output!$C$5:$C$192,0),16))*3.4121416)+((INDEX(Output!$C$5:$BW$192,MATCH($C110,Output!$C$5:$C$192,0),31))*99.976))/$AP110</f>
        <v>1.4229957239923063</v>
      </c>
      <c r="W110" s="122" t="s">
        <v>618</v>
      </c>
      <c r="X110" s="129">
        <f>(((INDEX(Output!$C$5:$BW$192,MATCH($C110,Output!$C$5:C$192,0),18))*3.4121416)+((INDEX(Output!$C$5:$BW$192,MATCH($C110,Output!$C$5:C$192,0),33))*99.976))/$AP110</f>
        <v>1.4901108682718631</v>
      </c>
      <c r="Y110" s="122" t="s">
        <v>446</v>
      </c>
      <c r="Z110" s="129">
        <f>(((INDEX(Output!$C$5:$BW$192,MATCH($C110,Output!$C$5:C$192,0),17))*3.4121416)+((INDEX(Output!$C$5:$BW$192,MATCH($C110,Output!$C$5:C$192,0),32))*99.976))/$AP110</f>
        <v>1.3850479851292346E-2</v>
      </c>
      <c r="AA110" s="122" t="s">
        <v>619</v>
      </c>
      <c r="AB110" s="129">
        <f>(((INDEX(Output!$C$5:$BW$192,MATCH($C110,Output!$C$5:C$192,0),19))*3.4121416)+((INDEX(Output!$C$5:$BW$192,MATCH($C110,Output!$C$5:C$192,0),34))*99.976))/$AP110</f>
        <v>1.0952586366726902</v>
      </c>
      <c r="AC110" s="122" t="s">
        <v>612</v>
      </c>
      <c r="AD110" s="130">
        <f>INDEX(Output!$C$5:$CZ$192,MATCH($C110,Output!$C$5:$C$192,0),76)+INDEX(Output!$C$5:$CZ$192,MATCH($C110,Output!$C$5:$C$192,0),79)</f>
        <v>0</v>
      </c>
      <c r="AE110" s="122">
        <v>0</v>
      </c>
      <c r="AF110" s="130">
        <f>INDEX(Output!$C$5:$CA$192,MATCH($C110,Output!$C$5:$C$192,0),74)+INDEX(Output!$C$5:$CA$192,MATCH($C110,Output!$C$5:$C$192,0),77)</f>
        <v>0</v>
      </c>
      <c r="AG110" s="122">
        <v>0</v>
      </c>
      <c r="AH110" s="131">
        <f>IF($D$109=0,"",(D110-$D$109)/$D$109)</f>
        <v>-3.1024867922514517E-2</v>
      </c>
      <c r="AI110" s="132">
        <f>IF($E$109=0,"",(E110-$E$109)/$E$109)</f>
        <v>-2.0125223613595675E-2</v>
      </c>
      <c r="AJ110" s="131">
        <f>IF($J$109=0,"",(J110-$J$109)/$J$109)</f>
        <v>-4.0480581061826552E-2</v>
      </c>
      <c r="AK110" s="132">
        <f>IF($K$109=0,"",(K110-$K$109)/$K$109)</f>
        <v>-2.418841502227885E-2</v>
      </c>
      <c r="AL110" s="129" t="str">
        <f>IF(AND(AH110&gt;=0,AI110&gt;=0), "Yes", "No")</f>
        <v>No</v>
      </c>
      <c r="AM110" s="129" t="str">
        <f>IF(AND(AH110&lt;0,AI110&lt;0), "No", "Yes")</f>
        <v>No</v>
      </c>
      <c r="AN110" s="133" t="str">
        <f>IF((AL110=AM110),(IF(AND(AI110&gt;(-0.5%*D$78),AI110&lt;(0.5%*D$78),AE110&lt;=AD110,AG110&lt;=AF110,(COUNTBLANK(D110:AK110)=0)),"Pass","Fail")),IF(COUNTA(D110:AK110)=0,"","Fail"))</f>
        <v>Pass</v>
      </c>
      <c r="AO110" s="135"/>
      <c r="AP110" s="127">
        <f>IF(ISNUMBER(SEARCH("RetlMed",C110)),Lookup!D$2,IF(ISNUMBER(SEARCH("OffSml",C110)),Lookup!A$2,IF(ISNUMBER(SEARCH("OffMed",C110)),Lookup!B$2,IF(ISNUMBER(SEARCH("OffLrg",C110)),Lookup!C$2,IF(ISNUMBER(SEARCH("RetlStrp",C110)),Lookup!E$2)))))</f>
        <v>498589</v>
      </c>
      <c r="AQ110" s="136"/>
    </row>
    <row r="111" spans="1:43" s="144" customFormat="1" ht="25.5" customHeight="1" x14ac:dyDescent="0.3">
      <c r="A111" s="83"/>
      <c r="B111" s="120" t="str">
        <f t="shared" si="20"/>
        <v>CBECC 20252.0</v>
      </c>
      <c r="C111" s="128" t="s">
        <v>620</v>
      </c>
      <c r="D111" s="129">
        <f>INDEX(Output!$C$5:$BW$192,MATCH($C111,Output!$C$5:$C$192,0),63)</f>
        <v>14.955500000000001</v>
      </c>
      <c r="E111" s="122" t="s">
        <v>621</v>
      </c>
      <c r="F111" s="129">
        <f>(INDEX(Output!$C$5:$BW$192,MATCH($C111,Output!$C$5:$C$192,0),21))/$AP111</f>
        <v>2.6816877227536109</v>
      </c>
      <c r="G111" s="122" t="s">
        <v>622</v>
      </c>
      <c r="H111" s="129">
        <f>(INDEX(Output!$C$5:$BW$192,MATCH($C111,Output!$C$5:$C$192,0),36))/$AP111</f>
        <v>2.9164903357274227E-2</v>
      </c>
      <c r="I111" s="122" t="s">
        <v>80</v>
      </c>
      <c r="J111" s="129">
        <f t="shared" si="21"/>
        <v>12.066048608751078</v>
      </c>
      <c r="K111" s="122" t="s">
        <v>623</v>
      </c>
      <c r="L111" s="129">
        <f>(((INDEX(Output!$C$5:$BW$192,MATCH($C111,Output!$C$5:$C$192,0),14))*3.4121416)+((INDEX(Output!$C$5:$BW$192,MATCH($C111,Output!$C$5:$C$192,0),29))*99.976))/$AP111</f>
        <v>1.8209332427926606</v>
      </c>
      <c r="M111" s="122" t="s">
        <v>609</v>
      </c>
      <c r="N111" s="129">
        <f>(((INDEX(Output!$C$5:$BW$192,MATCH($C111,Output!$C$5:$C$192,0),15))*3.4121416)+((INDEX(Output!$C$5:$BW$192,MATCH($C111,Output!$C$5:$C$192,0),30))*99.976))/$AP111</f>
        <v>2.1995453861260481</v>
      </c>
      <c r="O111" s="122" t="s">
        <v>624</v>
      </c>
      <c r="P111" s="129">
        <f>(((INDEX(Output!$C$5:$BW$192,MATCH($C111,Output!$C$5:$C$192,0),20))*3.4121416)+((INDEX(Output!$C$5:$BW$192,MATCH($C111,Output!$C$5:$C$192,0),35))*99.976))/$AP111</f>
        <v>3.9099584476785489</v>
      </c>
      <c r="Q111" s="122" t="s">
        <v>625</v>
      </c>
      <c r="R111" s="129">
        <f>(((INDEX(Output!$C$5:$BW$192,MATCH($C111,Output!$C$5:$C$192,0),37))+(INDEX(Output!$C$5:$BW$192,MATCH($C111,Output!$C$5:$C$192,0),38)))*99.976)/$AP111</f>
        <v>0</v>
      </c>
      <c r="S111" s="122" t="s">
        <v>39</v>
      </c>
      <c r="T111" s="129">
        <f>(((INDEX(Output!$C$5:$BW$192,MATCH($C111,Output!$C$5:$C$192,0),22))+(INDEX(Output!$C$5:$BW$192,MATCH($C111,Output!$C$5:$C$192,0),23))+(INDEX(Output!$C$5:$BW$192,MATCH($C111,Output!$C$5:$C$192,0),24))+(INDEX(Output!$C$5:$BW$192,MATCH($C111,Output!$C$5:$C$192,0),25)))*3.4121416)/$AP111</f>
        <v>14.615046377132268</v>
      </c>
      <c r="U111" s="122" t="s">
        <v>85</v>
      </c>
      <c r="V111" s="129">
        <f>(((INDEX(Output!$C$5:$BW$192,MATCH($C111,Output!$C$5:$C$192,0),16))*3.4121416)+((INDEX(Output!$C$5:$BW$192,MATCH($C111,Output!$C$5:$C$192,0),31))*99.976))/$AP111</f>
        <v>1.4697717014727563</v>
      </c>
      <c r="W111" s="122" t="s">
        <v>611</v>
      </c>
      <c r="X111" s="129">
        <f>(((INDEX(Output!$C$5:$BW$192,MATCH($C111,Output!$C$5:C$192,0),18))*3.4121416)+((INDEX(Output!$C$5:$BW$192,MATCH($C111,Output!$C$5:C$192,0),33))*99.976))/$AP111</f>
        <v>1.5541258636415967</v>
      </c>
      <c r="Y111" s="122" t="s">
        <v>483</v>
      </c>
      <c r="Z111" s="129">
        <f>(((INDEX(Output!$C$5:$BW$192,MATCH($C111,Output!$C$5:C$192,0),17))*3.4121416)+((INDEX(Output!$C$5:$BW$192,MATCH($C111,Output!$C$5:C$192,0),32))*99.976))/$AP111</f>
        <v>1.6451320009546942E-2</v>
      </c>
      <c r="AA111" s="122" t="s">
        <v>605</v>
      </c>
      <c r="AB111" s="129">
        <f>(((INDEX(Output!$C$5:$BW$192,MATCH($C111,Output!$C$5:C$192,0),19))*3.4121416)+((INDEX(Output!$C$5:$BW$192,MATCH($C111,Output!$C$5:C$192,0),34))*99.976))/$AP111</f>
        <v>1.0952626470299185</v>
      </c>
      <c r="AC111" s="122" t="s">
        <v>612</v>
      </c>
      <c r="AD111" s="130">
        <f>INDEX(Output!$C$5:$CZ$192,MATCH($C111,Output!$C$5:$C$192,0),76)+INDEX(Output!$C$5:$CZ$192,MATCH($C111,Output!$C$5:$C$192,0),79)</f>
        <v>0</v>
      </c>
      <c r="AE111" s="122">
        <v>0</v>
      </c>
      <c r="AF111" s="130">
        <f>INDEX(Output!$C$5:$CA$192,MATCH($C111,Output!$C$5:$C$192,0),74)+INDEX(Output!$C$5:$CA$192,MATCH($C111,Output!$C$5:$C$192,0),77)</f>
        <v>38.5</v>
      </c>
      <c r="AG111" s="122">
        <v>0</v>
      </c>
      <c r="AH111" s="131">
        <f>IF($D$109=0,"",(D111-$D$109)/$D$109)</f>
        <v>-2.3813970862905246E-3</v>
      </c>
      <c r="AI111" s="132">
        <f>IF($E$109=0,"",(E111-$E$109)/$E$109)</f>
        <v>-2.6833631484793705E-3</v>
      </c>
      <c r="AJ111" s="131">
        <f>IF($J$109=0,"",(J111-$J$109)/$J$109)</f>
        <v>-2.3665816871246198E-3</v>
      </c>
      <c r="AK111" s="132">
        <f>IF($K$109=0,"",(K111-$K$109)/$K$109)</f>
        <v>-1.9096117122852408E-3</v>
      </c>
      <c r="AL111" s="129" t="str">
        <f>IF(AND(AH111&gt;=0,AI111&gt;=0), "Yes", "No")</f>
        <v>No</v>
      </c>
      <c r="AM111" s="129" t="str">
        <f>IF(AND(AH111&lt;0,AI111&lt;0), "No", "Yes")</f>
        <v>No</v>
      </c>
      <c r="AN111" s="133" t="str">
        <f>IF((AL111=AM111),(IF(AND(AI111&gt;(-0.5%*D$78),AI111&lt;(0.5%*D$78),AE111&lt;=AD111,AG111&lt;=AF111,(COUNTBLANK(D111:AK111)=0)),"Pass","Fail")),IF(COUNTA(D111:AK111)=0,"","Fail"))</f>
        <v>Pass</v>
      </c>
      <c r="AO111" s="135"/>
      <c r="AP111" s="127">
        <f>IF(ISNUMBER(SEARCH("RetlMed",C111)),Lookup!D$2,IF(ISNUMBER(SEARCH("OffSml",C111)),Lookup!A$2,IF(ISNUMBER(SEARCH("OffMed",C111)),Lookup!B$2,IF(ISNUMBER(SEARCH("OffLrg",C111)),Lookup!C$2,IF(ISNUMBER(SEARCH("RetlStrp",C111)),Lookup!E$2)))))</f>
        <v>498589</v>
      </c>
      <c r="AQ111" s="136"/>
    </row>
    <row r="112" spans="1:43" s="144" customFormat="1" ht="25.5" customHeight="1" x14ac:dyDescent="0.3">
      <c r="A112" s="83"/>
      <c r="B112" s="120" t="str">
        <f t="shared" si="20"/>
        <v>CBECC 20252.0</v>
      </c>
      <c r="C112" s="128" t="s">
        <v>626</v>
      </c>
      <c r="D112" s="129">
        <f>INDEX(Output!$C$5:$BW$192,MATCH($C112,Output!$C$5:$C$192,0),63)</f>
        <v>14.9863</v>
      </c>
      <c r="E112" s="122" t="s">
        <v>627</v>
      </c>
      <c r="F112" s="129">
        <f>(INDEX(Output!$C$5:$BW$192,MATCH($C112,Output!$C$5:$C$192,0),21))/$AP112</f>
        <v>2.6876645894714883</v>
      </c>
      <c r="G112" s="122" t="s">
        <v>622</v>
      </c>
      <c r="H112" s="129">
        <f>(INDEX(Output!$C$5:$BW$192,MATCH($C112,Output!$C$5:$C$192,0),36))/$AP112</f>
        <v>2.9140033173615944E-2</v>
      </c>
      <c r="I112" s="122" t="s">
        <v>80</v>
      </c>
      <c r="J112" s="129">
        <f t="shared" si="21"/>
        <v>12.083988113070504</v>
      </c>
      <c r="K112" s="122" t="s">
        <v>628</v>
      </c>
      <c r="L112" s="129">
        <f>(((INDEX(Output!$C$5:$BW$192,MATCH($C112,Output!$C$5:$C$192,0),14))*3.4121416)+((INDEX(Output!$C$5:$BW$192,MATCH($C112,Output!$C$5:$C$192,0),29))*99.976))/$AP112</f>
        <v>1.8184462560302248</v>
      </c>
      <c r="M112" s="122" t="s">
        <v>609</v>
      </c>
      <c r="N112" s="129">
        <f>(((INDEX(Output!$C$5:$BW$192,MATCH($C112,Output!$C$5:$C$192,0),15))*3.4121416)+((INDEX(Output!$C$5:$BW$192,MATCH($C112,Output!$C$5:$C$192,0),30))*99.976))/$AP112</f>
        <v>2.1995796041051849</v>
      </c>
      <c r="O112" s="122" t="s">
        <v>624</v>
      </c>
      <c r="P112" s="129">
        <f>(((INDEX(Output!$C$5:$BW$192,MATCH($C112,Output!$C$5:$C$192,0),20))*3.4121416)+((INDEX(Output!$C$5:$BW$192,MATCH($C112,Output!$C$5:$C$192,0),35))*99.976))/$AP112</f>
        <v>3.9291205159953386</v>
      </c>
      <c r="Q112" s="122" t="s">
        <v>629</v>
      </c>
      <c r="R112" s="129">
        <f>(((INDEX(Output!$C$5:$BW$192,MATCH($C112,Output!$C$5:$C$192,0),37))+(INDEX(Output!$C$5:$BW$192,MATCH($C112,Output!$C$5:$C$192,0),38)))*99.976)/$AP112</f>
        <v>0</v>
      </c>
      <c r="S112" s="122" t="s">
        <v>39</v>
      </c>
      <c r="T112" s="129">
        <f>(((INDEX(Output!$C$5:$BW$192,MATCH($C112,Output!$C$5:$C$192,0),22))+(INDEX(Output!$C$5:$BW$192,MATCH($C112,Output!$C$5:$C$192,0),23))+(INDEX(Output!$C$5:$BW$192,MATCH($C112,Output!$C$5:$C$192,0),24))+(INDEX(Output!$C$5:$BW$192,MATCH($C112,Output!$C$5:$C$192,0),25)))*3.4121416)/$AP112</f>
        <v>14.615046377132268</v>
      </c>
      <c r="U112" s="122" t="s">
        <v>85</v>
      </c>
      <c r="V112" s="129">
        <f>(((INDEX(Output!$C$5:$BW$192,MATCH($C112,Output!$C$5:$C$192,0),16))*3.4121416)+((INDEX(Output!$C$5:$BW$192,MATCH($C112,Output!$C$5:$C$192,0),31))*99.976))/$AP112</f>
        <v>1.4714962876212672</v>
      </c>
      <c r="W112" s="122" t="s">
        <v>611</v>
      </c>
      <c r="X112" s="129">
        <f>(((INDEX(Output!$C$5:$BW$192,MATCH($C112,Output!$C$5:C$192,0),18))*3.4121416)+((INDEX(Output!$C$5:$BW$192,MATCH($C112,Output!$C$5:C$192,0),33))*99.976))/$AP112</f>
        <v>1.5536262811461947</v>
      </c>
      <c r="Y112" s="122" t="s">
        <v>483</v>
      </c>
      <c r="Z112" s="129">
        <f>(((INDEX(Output!$C$5:$BW$192,MATCH($C112,Output!$C$5:C$192,0),17))*3.4121416)+((INDEX(Output!$C$5:$BW$192,MATCH($C112,Output!$C$5:C$192,0),32))*99.976))/$AP112</f>
        <v>1.6456521142375783E-2</v>
      </c>
      <c r="AA112" s="122" t="s">
        <v>605</v>
      </c>
      <c r="AB112" s="129">
        <f>(((INDEX(Output!$C$5:$BW$192,MATCH($C112,Output!$C$5:C$192,0),19))*3.4121416)+((INDEX(Output!$C$5:$BW$192,MATCH($C112,Output!$C$5:C$192,0),34))*99.976))/$AP112</f>
        <v>1.0952626470299185</v>
      </c>
      <c r="AC112" s="122" t="s">
        <v>612</v>
      </c>
      <c r="AD112" s="130">
        <f>INDEX(Output!$C$5:$CZ$192,MATCH($C112,Output!$C$5:$C$192,0),76)+INDEX(Output!$C$5:$CZ$192,MATCH($C112,Output!$C$5:$C$192,0),79)</f>
        <v>0</v>
      </c>
      <c r="AE112" s="122">
        <v>0</v>
      </c>
      <c r="AF112" s="130">
        <f>INDEX(Output!$C$5:$CA$192,MATCH($C112,Output!$C$5:$C$192,0),74)+INDEX(Output!$C$5:$CA$192,MATCH($C112,Output!$C$5:$C$192,0),77)</f>
        <v>37.75</v>
      </c>
      <c r="AG112" s="122">
        <v>0</v>
      </c>
      <c r="AH112" s="131">
        <f>IF($D$109=0,"",(D112-$D$109)/$D$109)</f>
        <v>-3.268584236084662E-4</v>
      </c>
      <c r="AI112" s="132">
        <f>IF($E$109=0,"",(E112-$E$109)/$E$109)</f>
        <v>-1.7889087656529135E-3</v>
      </c>
      <c r="AJ112" s="131">
        <f>IF($J$109=0,"",(J112-$J$109)/$J$109)</f>
        <v>-8.8332485654572281E-4</v>
      </c>
      <c r="AK112" s="132">
        <f>IF($K$109=0,"",(K112-$K$109)/$K$109)</f>
        <v>-1.2730744748568649E-3</v>
      </c>
      <c r="AL112" s="129" t="str">
        <f>IF(AND(AH112&gt;=0,AI112&gt;=0), "Yes", "No")</f>
        <v>No</v>
      </c>
      <c r="AM112" s="129" t="str">
        <f>IF(AND(AH112&lt;0,AI112&lt;0), "No", "Yes")</f>
        <v>No</v>
      </c>
      <c r="AN112" s="133" t="str">
        <f>IF((AL112=AM112),(IF(AND(AI112&gt;(-0.5%*D$78),AI112&lt;(0.5%*D$78),AE112&lt;=AD112,AG112&lt;=AF112,(COUNTBLANK(D112:AK112)=0)),"Pass","Fail")),IF(COUNTA(D112:AK112)=0,"","Fail"))</f>
        <v>Pass</v>
      </c>
      <c r="AO112" s="135"/>
      <c r="AP112" s="127">
        <f>IF(ISNUMBER(SEARCH("RetlMed",C112)),Lookup!D$2,IF(ISNUMBER(SEARCH("OffSml",C112)),Lookup!A$2,IF(ISNUMBER(SEARCH("OffMed",C112)),Lookup!B$2,IF(ISNUMBER(SEARCH("OffLrg",C112)),Lookup!C$2,IF(ISNUMBER(SEARCH("RetlStrp",C112)),Lookup!E$2)))))</f>
        <v>498589</v>
      </c>
      <c r="AQ112" s="136"/>
    </row>
    <row r="113" spans="1:43" s="144" customFormat="1" ht="25.5" hidden="1" customHeight="1" x14ac:dyDescent="0.3">
      <c r="A113" s="83"/>
      <c r="B113" s="120" t="str">
        <f t="shared" si="20"/>
        <v>CBECC 20252.0</v>
      </c>
      <c r="C113" s="128" t="s">
        <v>630</v>
      </c>
      <c r="D113" s="129">
        <f>INDEX(Output!$C$5:$BW$192,MATCH($C113,Output!$C$5:$C$192,0),63)</f>
        <v>15.0883</v>
      </c>
      <c r="E113" s="122"/>
      <c r="F113" s="129">
        <f>(INDEX(Output!$C$5:$BW$192,MATCH($C113,Output!$C$5:$C$192,0),21))/$AP113</f>
        <v>2.6669661785558847</v>
      </c>
      <c r="G113" s="122"/>
      <c r="H113" s="129">
        <f>(INDEX(Output!$C$5:$BW$192,MATCH($C113,Output!$C$5:$C$192,0),36))/$AP113</f>
        <v>3.2368343465258964E-2</v>
      </c>
      <c r="I113" s="122"/>
      <c r="J113" s="129">
        <f t="shared" si="21"/>
        <v>12.336145115667723</v>
      </c>
      <c r="K113" s="122"/>
      <c r="L113" s="129">
        <f>(((INDEX(Output!$C$5:$BW$192,MATCH($C113,Output!$C$5:$C$192,0),14))*3.4121416)+((INDEX(Output!$C$5:$BW$192,MATCH($C113,Output!$C$5:$C$192,0),29))*99.976))/$AP113</f>
        <v>2.141295208266202</v>
      </c>
      <c r="M113" s="122"/>
      <c r="N113" s="129">
        <f>(((INDEX(Output!$C$5:$BW$192,MATCH($C113,Output!$C$5:$C$192,0),15))*3.4121416)+((INDEX(Output!$C$5:$BW$192,MATCH($C113,Output!$C$5:$C$192,0),30))*99.976))/$AP113</f>
        <v>2.1547814258188609</v>
      </c>
      <c r="O113" s="122"/>
      <c r="P113" s="129">
        <f>(((INDEX(Output!$C$5:$BW$192,MATCH($C113,Output!$C$5:$C$192,0),20))*3.4121416)+((INDEX(Output!$C$5:$BW$192,MATCH($C113,Output!$C$5:$C$192,0),35))*99.976))/$AP113</f>
        <v>3.9291205159953386</v>
      </c>
      <c r="Q113" s="122"/>
      <c r="R113" s="129">
        <f>(((INDEX(Output!$C$5:$BW$192,MATCH($C113,Output!$C$5:$C$192,0),37))+(INDEX(Output!$C$5:$BW$192,MATCH($C113,Output!$C$5:$C$192,0),38)))*99.976)/$AP113</f>
        <v>0</v>
      </c>
      <c r="S113" s="122"/>
      <c r="T113" s="129">
        <f>(((INDEX(Output!$C$5:$BW$192,MATCH($C113,Output!$C$5:$C$192,0),22))+(INDEX(Output!$C$5:$BW$192,MATCH($C113,Output!$C$5:$C$192,0),23))+(INDEX(Output!$C$5:$BW$192,MATCH($C113,Output!$C$5:$C$192,0),24))+(INDEX(Output!$C$5:$BW$192,MATCH($C113,Output!$C$5:$C$192,0),25)))*3.4121416)/$AP113</f>
        <v>14.615046377132268</v>
      </c>
      <c r="U113" s="122"/>
      <c r="V113" s="129">
        <f>(((INDEX(Output!$C$5:$BW$192,MATCH($C113,Output!$C$5:$C$192,0),16))*3.4121416)+((INDEX(Output!$C$5:$BW$192,MATCH($C113,Output!$C$5:$C$192,0),31))*99.976))/$AP113</f>
        <v>1.4494051602903393</v>
      </c>
      <c r="W113" s="122"/>
      <c r="X113" s="129">
        <f>(((INDEX(Output!$C$5:$BW$192,MATCH($C113,Output!$C$5:C$192,0),18))*3.4121416)+((INDEX(Output!$C$5:$BW$192,MATCH($C113,Output!$C$5:C$192,0),33))*99.976))/$AP113</f>
        <v>1.5502797627865839</v>
      </c>
      <c r="Y113" s="122"/>
      <c r="Z113" s="129">
        <f>(((INDEX(Output!$C$5:$BW$192,MATCH($C113,Output!$C$5:C$192,0),17))*3.4121416)+((INDEX(Output!$C$5:$BW$192,MATCH($C113,Output!$C$5:C$192,0),32))*99.976))/$AP113</f>
        <v>1.6000395480477908E-2</v>
      </c>
      <c r="AA113" s="122"/>
      <c r="AB113" s="129">
        <f>(((INDEX(Output!$C$5:$BW$192,MATCH($C113,Output!$C$5:C$192,0),19))*3.4121416)+((INDEX(Output!$C$5:$BW$192,MATCH($C113,Output!$C$5:C$192,0),34))*99.976))/$AP113</f>
        <v>1.0952626470299185</v>
      </c>
      <c r="AC113" s="122"/>
      <c r="AD113" s="130">
        <f>INDEX(Output!$C$5:$CZ$192,MATCH($C113,Output!$C$5:$C$192,0),76)+INDEX(Output!$C$5:$CZ$192,MATCH($C113,Output!$C$5:$C$192,0),79)</f>
        <v>0</v>
      </c>
      <c r="AE113" s="122"/>
      <c r="AF113" s="130">
        <f>INDEX(Output!$C$5:$CA$192,MATCH($C113,Output!$C$5:$C$192,0),74)+INDEX(Output!$C$5:$CA$192,MATCH($C113,Output!$C$5:$C$192,0),77)</f>
        <v>31.5</v>
      </c>
      <c r="AG113" s="122"/>
      <c r="AH113" s="131">
        <f>IF($D$109=0,"",(D113-$D$109)/$D$109)</f>
        <v>6.4771332515076233E-3</v>
      </c>
      <c r="AI113" s="132">
        <f>IF($E$109=0,"",(E113-$E$109)/$E$109)</f>
        <v>-1</v>
      </c>
      <c r="AJ113" s="131">
        <f>IF($J$109=0,"",(J113-$J$109)/$J$109)</f>
        <v>1.996527774813335E-2</v>
      </c>
      <c r="AK113" s="132">
        <f>IF($K$109=0,"",(K113-$K$109)/$K$109)</f>
        <v>-1</v>
      </c>
      <c r="AL113" s="129" t="str">
        <f>IF(AND(AH113&gt;=0,AI113&gt;=0), "Yes", "No")</f>
        <v>No</v>
      </c>
      <c r="AM113" s="129" t="str">
        <f>IF(AND(AH113&lt;0,AI113&lt;0), "No", "Yes")</f>
        <v>Yes</v>
      </c>
      <c r="AN113" s="133" t="str">
        <f>IF((AL113=AM113),(IF(AND(AI113&gt;(-0.5%*D$78),AI113&lt;(0.5%*D$78),AE113&lt;=AD113,AG113&lt;=AF113,(COUNTBLANK(D113:AK113)=0)),"Pass","Fail")),IF(COUNTA(D113:AK113)=0,"","Fail"))</f>
        <v>Fail</v>
      </c>
      <c r="AO113" s="135"/>
      <c r="AP113" s="127">
        <f>IF(ISNUMBER(SEARCH("RetlMed",C113)),Lookup!D$2,IF(ISNUMBER(SEARCH("OffSml",C113)),Lookup!A$2,IF(ISNUMBER(SEARCH("OffMed",C113)),Lookup!B$2,IF(ISNUMBER(SEARCH("OffLrg",C113)),Lookup!C$2,IF(ISNUMBER(SEARCH("RetlStrp",C113)),Lookup!E$2)))))</f>
        <v>498589</v>
      </c>
      <c r="AQ113" s="136"/>
    </row>
    <row r="114" spans="1:43" s="107" customFormat="1" ht="26.25" customHeight="1" x14ac:dyDescent="0.25">
      <c r="A114" s="108"/>
      <c r="B114" s="120" t="str">
        <f t="shared" si="20"/>
        <v>CBECC 20252.0</v>
      </c>
      <c r="C114" s="62" t="s">
        <v>631</v>
      </c>
      <c r="D114" s="121">
        <f>INDEX(Output!$C$5:$BW$192,MATCH($C114,Output!$C$5:$C$192,0),63)</f>
        <v>34.328099999999999</v>
      </c>
      <c r="E114" s="122" t="s">
        <v>632</v>
      </c>
      <c r="F114" s="121">
        <f>(INDEX(Output!$C$5:$BW$192,MATCH($C114,Output!$C$5:$C$192,0),21))/$AP114</f>
        <v>5.7396664101843822</v>
      </c>
      <c r="G114" s="122" t="s">
        <v>633</v>
      </c>
      <c r="H114" s="121">
        <f>(INDEX(Output!$C$5:$BW$192,MATCH($C114,Output!$C$5:$C$192,0),36))/$AP114</f>
        <v>5.9129344423138781E-2</v>
      </c>
      <c r="I114" s="122" t="s">
        <v>48</v>
      </c>
      <c r="J114" s="121">
        <f t="shared" si="21"/>
        <v>25.496089508682541</v>
      </c>
      <c r="K114" s="122" t="s">
        <v>634</v>
      </c>
      <c r="L114" s="121">
        <f>(((INDEX(Output!$C$5:$BW$192,MATCH($C114,Output!$C$5:$C$192,0),14))*3.4121416)+((INDEX(Output!$C$5:$BW$192,MATCH($C114,Output!$C$5:$C$192,0),29))*99.976))/$AP114</f>
        <v>0.94557382284809333</v>
      </c>
      <c r="M114" s="122" t="s">
        <v>395</v>
      </c>
      <c r="N114" s="121">
        <f>(((INDEX(Output!$C$5:$BW$192,MATCH($C114,Output!$C$5:$C$192,0),15))*3.4121416)+((INDEX(Output!$C$5:$BW$192,MATCH($C114,Output!$C$5:$C$192,0),30))*99.976))/$AP114</f>
        <v>3.278034687572823</v>
      </c>
      <c r="O114" s="122" t="s">
        <v>579</v>
      </c>
      <c r="P114" s="121">
        <f>(((INDEX(Output!$C$5:$BW$192,MATCH($C114,Output!$C$5:$C$192,0),20))*3.4121416)+((INDEX(Output!$C$5:$BW$192,MATCH($C114,Output!$C$5:$C$192,0),35))*99.976))/$AP114</f>
        <v>6.5032267508579942</v>
      </c>
      <c r="Q114" s="122" t="s">
        <v>506</v>
      </c>
      <c r="R114" s="121">
        <f>(((INDEX(Output!$C$5:$BW$192,MATCH($C114,Output!$C$5:$C$192,0),37))+(INDEX(Output!$C$5:$BW$192,MATCH($C114,Output!$C$5:$C$192,0),38)))*99.976)/$AP114</f>
        <v>0</v>
      </c>
      <c r="S114" s="122" t="s">
        <v>39</v>
      </c>
      <c r="T114" s="121">
        <f>(((INDEX(Output!$C$5:$BW$192,MATCH($C114,Output!$C$5:$C$192,0),22))+(INDEX(Output!$C$5:$BW$192,MATCH($C114,Output!$C$5:$C$192,0),23))+(INDEX(Output!$C$5:$BW$192,MATCH($C114,Output!$C$5:$C$192,0),24))+(INDEX(Output!$C$5:$BW$192,MATCH($C114,Output!$C$5:$C$192,0),25)))*3.4121416)/$AP114</f>
        <v>10.804409387036328</v>
      </c>
      <c r="U114" s="122" t="s">
        <v>133</v>
      </c>
      <c r="V114" s="121">
        <f>(((INDEX(Output!$C$5:$BW$192,MATCH($C114,Output!$C$5:$C$192,0),16))*3.4121416)+((INDEX(Output!$C$5:$BW$192,MATCH($C114,Output!$C$5:$C$192,0),31))*99.976))/$AP114</f>
        <v>9.8033208725445906</v>
      </c>
      <c r="W114" s="122" t="s">
        <v>162</v>
      </c>
      <c r="X114" s="121">
        <f>(((INDEX(Output!$C$5:$BW$192,MATCH($C114,Output!$C$5:C$192,0),18))*3.4121416)+((INDEX(Output!$C$5:$BW$192,MATCH($C114,Output!$C$5:C$192,0),33))*99.976))/$AP114</f>
        <v>0</v>
      </c>
      <c r="Y114" s="122" t="s">
        <v>39</v>
      </c>
      <c r="Z114" s="121">
        <f>(((INDEX(Output!$C$5:$BW$192,MATCH($C114,Output!$C$5:C$192,0),17))*3.4121416)+((INDEX(Output!$C$5:$BW$192,MATCH($C114,Output!$C$5:C$192,0),32))*99.976))/$AP114</f>
        <v>0</v>
      </c>
      <c r="AA114" s="122" t="s">
        <v>261</v>
      </c>
      <c r="AB114" s="121">
        <f>(((INDEX(Output!$C$5:$BW$192,MATCH($C114,Output!$C$5:C$192,0),19))*3.4121416)+((INDEX(Output!$C$5:$BW$192,MATCH($C114,Output!$C$5:C$192,0),34))*99.976))/$AP114</f>
        <v>4.9659333748590369</v>
      </c>
      <c r="AC114" s="122" t="s">
        <v>635</v>
      </c>
      <c r="AD114" s="123">
        <f>INDEX(Output!$C$5:$CZ$192,MATCH($C114,Output!$C$5:$C$192,0),76)+INDEX(Output!$C$5:$CZ$192,MATCH($C114,Output!$C$5:$C$192,0),79)</f>
        <v>0</v>
      </c>
      <c r="AE114" s="122">
        <v>0</v>
      </c>
      <c r="AF114" s="123">
        <f>INDEX(Output!$C$5:$CA$192,MATCH($C114,Output!$C$5:$C$192,0),74)+INDEX(Output!$C$5:$CA$192,MATCH($C114,Output!$C$5:$C$192,0),77)</f>
        <v>0</v>
      </c>
      <c r="AG114" s="122">
        <v>0</v>
      </c>
      <c r="AH114" s="124"/>
      <c r="AI114" s="121"/>
      <c r="AJ114" s="124"/>
      <c r="AK114" s="134"/>
      <c r="AL114" s="121"/>
      <c r="AM114" s="121"/>
      <c r="AN114" s="125"/>
      <c r="AO114" s="126"/>
      <c r="AP114" s="127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</row>
    <row r="115" spans="1:43" s="144" customFormat="1" ht="25.5" customHeight="1" x14ac:dyDescent="0.3">
      <c r="A115" s="83"/>
      <c r="B115" s="120" t="str">
        <f t="shared" si="20"/>
        <v>CBECC 20252.0</v>
      </c>
      <c r="C115" s="128" t="s">
        <v>636</v>
      </c>
      <c r="D115" s="129">
        <f>INDEX(Output!$C$5:$BW$192,MATCH($C115,Output!$C$5:$C$192,0),63)</f>
        <v>33.807099999999998</v>
      </c>
      <c r="E115" s="122" t="s">
        <v>637</v>
      </c>
      <c r="F115" s="129">
        <f>(INDEX(Output!$C$5:$BW$192,MATCH($C115,Output!$C$5:$C$192,0),21))/$AP115</f>
        <v>5.6104889040878394</v>
      </c>
      <c r="G115" s="122" t="s">
        <v>638</v>
      </c>
      <c r="H115" s="129">
        <f>(INDEX(Output!$C$5:$BW$192,MATCH($C115,Output!$C$5:$C$192,0),36))/$AP115</f>
        <v>5.9227866189528196E-2</v>
      </c>
      <c r="I115" s="122" t="s">
        <v>48</v>
      </c>
      <c r="J115" s="129">
        <f t="shared" si="21"/>
        <v>25.065085711295399</v>
      </c>
      <c r="K115" s="122" t="s">
        <v>639</v>
      </c>
      <c r="L115" s="129">
        <f>(((INDEX(Output!$C$5:$BW$192,MATCH($C115,Output!$C$5:$C$192,0),14))*3.4121416)+((INDEX(Output!$C$5:$BW$192,MATCH($C115,Output!$C$5:$C$192,0),29))*99.976))/$AP115</f>
        <v>0.95541142445375382</v>
      </c>
      <c r="M115" s="122" t="s">
        <v>395</v>
      </c>
      <c r="N115" s="129">
        <f>(((INDEX(Output!$C$5:$BW$192,MATCH($C115,Output!$C$5:$C$192,0),15))*3.4121416)+((INDEX(Output!$C$5:$BW$192,MATCH($C115,Output!$C$5:$C$192,0),30))*99.976))/$AP115</f>
        <v>3.2329573174851713</v>
      </c>
      <c r="O115" s="122" t="s">
        <v>640</v>
      </c>
      <c r="P115" s="129">
        <f>(((INDEX(Output!$C$5:$BW$192,MATCH($C115,Output!$C$5:$C$192,0),20))*3.4121416)+((INDEX(Output!$C$5:$BW$192,MATCH($C115,Output!$C$5:$C$192,0),35))*99.976))/$AP115</f>
        <v>6.1074627219528486</v>
      </c>
      <c r="Q115" s="122" t="s">
        <v>641</v>
      </c>
      <c r="R115" s="129">
        <f>(((INDEX(Output!$C$5:$BW$192,MATCH($C115,Output!$C$5:$C$192,0),37))+(INDEX(Output!$C$5:$BW$192,MATCH($C115,Output!$C$5:$C$192,0),38)))*99.976)/$AP115</f>
        <v>0</v>
      </c>
      <c r="S115" s="122" t="s">
        <v>39</v>
      </c>
      <c r="T115" s="129">
        <f>(((INDEX(Output!$C$5:$BW$192,MATCH($C115,Output!$C$5:$C$192,0),22))+(INDEX(Output!$C$5:$BW$192,MATCH($C115,Output!$C$5:$C$192,0),23))+(INDEX(Output!$C$5:$BW$192,MATCH($C115,Output!$C$5:$C$192,0),24))+(INDEX(Output!$C$5:$BW$192,MATCH($C115,Output!$C$5:$C$192,0),25)))*3.4121416)/$AP115</f>
        <v>10.804409387036328</v>
      </c>
      <c r="U115" s="122" t="s">
        <v>133</v>
      </c>
      <c r="V115" s="129">
        <f>(((INDEX(Output!$C$5:$BW$192,MATCH($C115,Output!$C$5:$C$192,0),16))*3.4121416)+((INDEX(Output!$C$5:$BW$192,MATCH($C115,Output!$C$5:$C$192,0),31))*99.976))/$AP115</f>
        <v>9.8033208725445906</v>
      </c>
      <c r="W115" s="122" t="s">
        <v>162</v>
      </c>
      <c r="X115" s="129">
        <f>(((INDEX(Output!$C$5:$BW$192,MATCH($C115,Output!$C$5:C$192,0),18))*3.4121416)+((INDEX(Output!$C$5:$BW$192,MATCH($C115,Output!$C$5:C$192,0),33))*99.976))/$AP115</f>
        <v>0</v>
      </c>
      <c r="Y115" s="122" t="s">
        <v>39</v>
      </c>
      <c r="Z115" s="129">
        <f>(((INDEX(Output!$C$5:$BW$192,MATCH($C115,Output!$C$5:C$192,0),17))*3.4121416)+((INDEX(Output!$C$5:$BW$192,MATCH($C115,Output!$C$5:C$192,0),32))*99.976))/$AP115</f>
        <v>0</v>
      </c>
      <c r="AA115" s="122" t="s">
        <v>509</v>
      </c>
      <c r="AB115" s="129">
        <f>(((INDEX(Output!$C$5:$BW$192,MATCH($C115,Output!$C$5:C$192,0),19))*3.4121416)+((INDEX(Output!$C$5:$BW$192,MATCH($C115,Output!$C$5:C$192,0),34))*99.976))/$AP115</f>
        <v>4.9659333748590369</v>
      </c>
      <c r="AC115" s="122" t="s">
        <v>635</v>
      </c>
      <c r="AD115" s="130">
        <f>INDEX(Output!$C$5:$CZ$192,MATCH($C115,Output!$C$5:$C$192,0),76)+INDEX(Output!$C$5:$CZ$192,MATCH($C115,Output!$C$5:$C$192,0),79)</f>
        <v>0</v>
      </c>
      <c r="AE115" s="122">
        <v>0</v>
      </c>
      <c r="AF115" s="130">
        <f>INDEX(Output!$C$5:$CA$192,MATCH($C115,Output!$C$5:$C$192,0),74)+INDEX(Output!$C$5:$CA$192,MATCH($C115,Output!$C$5:$C$192,0),77)</f>
        <v>0</v>
      </c>
      <c r="AG115" s="122">
        <v>0</v>
      </c>
      <c r="AH115" s="131">
        <f>IF($D$114=0,"",(D115-$D$114)/$D$114)</f>
        <v>-1.517707067970557E-2</v>
      </c>
      <c r="AI115" s="132">
        <f>IF($E$114=0,"",(E115-$E$114)/$E$114)</f>
        <v>-3.6314727639542646E-2</v>
      </c>
      <c r="AJ115" s="131">
        <f>IF($J$114=0,"",(J115-$J$114)/$J$114)</f>
        <v>-1.6904702081484532E-2</v>
      </c>
      <c r="AK115" s="132">
        <f>IF($K$114=0,"",(K115-$K$114)/$K$114)</f>
        <v>-2.8653295128939896E-2</v>
      </c>
      <c r="AL115" s="129" t="str">
        <f>IF(AND(AH115&gt;=0,AI115&gt;=0), "Yes", "No")</f>
        <v>No</v>
      </c>
      <c r="AM115" s="129" t="str">
        <f>IF(AND(AH115&lt;0,AI115&lt;0), "No", "Yes")</f>
        <v>No</v>
      </c>
      <c r="AN115" s="133" t="str">
        <f>IF((AL115=AM115),(IF(AND(AI115&gt;(-0.5%*D$78),AI115&lt;(0.5%*D$78),AE115&lt;=AD115,AG115&lt;=AF115,(COUNTBLANK(D115:AK115)=0)),"Pass","Fail")),IF(COUNTA(D115:AK115)=0,"","Fail"))</f>
        <v>Pass</v>
      </c>
      <c r="AO115" s="135"/>
      <c r="AP115" s="127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AQ115" s="136"/>
    </row>
    <row r="116" spans="1:43" s="144" customFormat="1" ht="25.5" customHeight="1" x14ac:dyDescent="0.3">
      <c r="A116" s="83"/>
      <c r="B116" s="120" t="str">
        <f t="shared" si="20"/>
        <v>CBECC 20252.0</v>
      </c>
      <c r="C116" s="128" t="s">
        <v>642</v>
      </c>
      <c r="D116" s="129">
        <f>INDEX(Output!$C$5:$BW$192,MATCH($C116,Output!$C$5:$C$192,0),63)</f>
        <v>33.441600000000001</v>
      </c>
      <c r="E116" s="145">
        <v>26.69</v>
      </c>
      <c r="F116" s="129">
        <f>(INDEX(Output!$C$5:$BW$192,MATCH($C116,Output!$C$5:$C$192,0),21))/$AP116</f>
        <v>5.5222671405482213</v>
      </c>
      <c r="G116" s="145">
        <v>4.3</v>
      </c>
      <c r="H116" s="129">
        <f>(INDEX(Output!$C$5:$BW$192,MATCH($C116,Output!$C$5:$C$192,0),36))/$AP116</f>
        <v>6.0009526484849231E-2</v>
      </c>
      <c r="I116" s="145">
        <v>0.05</v>
      </c>
      <c r="J116" s="129">
        <f t="shared" si="21"/>
        <v>24.842270828717876</v>
      </c>
      <c r="K116" s="145">
        <v>19.38</v>
      </c>
      <c r="L116" s="129">
        <f>(((INDEX(Output!$C$5:$BW$192,MATCH($C116,Output!$C$5:$C$192,0),14))*3.4121416)+((INDEX(Output!$C$5:$BW$192,MATCH($C116,Output!$C$5:$C$192,0),29))*99.976))/$AP116</f>
        <v>1.0335383432872887</v>
      </c>
      <c r="M116" s="145">
        <v>0.86</v>
      </c>
      <c r="N116" s="129">
        <f>(((INDEX(Output!$C$5:$BW$192,MATCH($C116,Output!$C$5:$C$192,0),15))*3.4121416)+((INDEX(Output!$C$5:$BW$192,MATCH($C116,Output!$C$5:$C$192,0),30))*99.976))/$AP116</f>
        <v>3.4901692079452511</v>
      </c>
      <c r="O116" s="145">
        <v>2.6</v>
      </c>
      <c r="P116" s="129">
        <f>(((INDEX(Output!$C$5:$BW$192,MATCH($C116,Output!$C$5:$C$192,0),20))*3.4121416)+((INDEX(Output!$C$5:$BW$192,MATCH($C116,Output!$C$5:$C$192,0),35))*99.976))/$AP116</f>
        <v>5.5493090300817087</v>
      </c>
      <c r="Q116" s="145">
        <v>5.0599999999999996</v>
      </c>
      <c r="R116" s="129">
        <f>(((INDEX(Output!$C$5:$BW$192,MATCH($C116,Output!$C$5:$C$192,0),37))+(INDEX(Output!$C$5:$BW$192,MATCH($C116,Output!$C$5:$C$192,0),38)))*99.976)/$AP116</f>
        <v>0</v>
      </c>
      <c r="S116" s="122" t="s">
        <v>39</v>
      </c>
      <c r="T116" s="129">
        <f>(((INDEX(Output!$C$5:$BW$192,MATCH($C116,Output!$C$5:$C$192,0),22))+(INDEX(Output!$C$5:$BW$192,MATCH($C116,Output!$C$5:$C$192,0),23))+(INDEX(Output!$C$5:$BW$192,MATCH($C116,Output!$C$5:$C$192,0),24))+(INDEX(Output!$C$5:$BW$192,MATCH($C116,Output!$C$5:$C$192,0),25)))*3.4121416)/$AP116</f>
        <v>10.804409387036328</v>
      </c>
      <c r="U116" s="122" t="s">
        <v>133</v>
      </c>
      <c r="V116" s="129">
        <f>(((INDEX(Output!$C$5:$BW$192,MATCH($C116,Output!$C$5:$C$192,0),16))*3.4121416)+((INDEX(Output!$C$5:$BW$192,MATCH($C116,Output!$C$5:$C$192,0),31))*99.976))/$AP116</f>
        <v>9.8033208725445906</v>
      </c>
      <c r="W116" s="145">
        <v>8.98</v>
      </c>
      <c r="X116" s="129">
        <f>(((INDEX(Output!$C$5:$BW$192,MATCH($C116,Output!$C$5:C$192,0),18))*3.4121416)+((INDEX(Output!$C$5:$BW$192,MATCH($C116,Output!$C$5:C$192,0),33))*99.976))/$AP116</f>
        <v>0</v>
      </c>
      <c r="Y116" s="122" t="s">
        <v>39</v>
      </c>
      <c r="Z116" s="129">
        <f>(((INDEX(Output!$C$5:$BW$192,MATCH($C116,Output!$C$5:C$192,0),17))*3.4121416)+((INDEX(Output!$C$5:$BW$192,MATCH($C116,Output!$C$5:C$192,0),32))*99.976))/$AP116</f>
        <v>0</v>
      </c>
      <c r="AA116" s="122" t="s">
        <v>279</v>
      </c>
      <c r="AB116" s="129">
        <f>(((INDEX(Output!$C$5:$BW$192,MATCH($C116,Output!$C$5:C$192,0),19))*3.4121416)+((INDEX(Output!$C$5:$BW$192,MATCH($C116,Output!$C$5:C$192,0),34))*99.976))/$AP116</f>
        <v>4.9659333748590369</v>
      </c>
      <c r="AC116" s="122" t="s">
        <v>635</v>
      </c>
      <c r="AD116" s="130">
        <f>INDEX(Output!$C$5:$CZ$192,MATCH($C116,Output!$C$5:$C$192,0),76)+INDEX(Output!$C$5:$CZ$192,MATCH($C116,Output!$C$5:$C$192,0),79)</f>
        <v>0</v>
      </c>
      <c r="AE116" s="122">
        <v>0</v>
      </c>
      <c r="AF116" s="130">
        <f>INDEX(Output!$C$5:$CA$192,MATCH($C116,Output!$C$5:$C$192,0),74)+INDEX(Output!$C$5:$CA$192,MATCH($C116,Output!$C$5:$C$192,0),77)</f>
        <v>0</v>
      </c>
      <c r="AG116" s="122">
        <v>0</v>
      </c>
      <c r="AH116" s="131">
        <f>IF($D$114=0,"",(D116-$D$114)/$D$114)</f>
        <v>-2.5824324678616006E-2</v>
      </c>
      <c r="AI116" s="132">
        <f>IF($E$114=0,"",(E116-$E$114)/$E$114)</f>
        <v>-0.10255548083389365</v>
      </c>
      <c r="AJ116" s="131">
        <f>IF($J$114=0,"",(J116-$J$114)/$J$114)</f>
        <v>-2.5643880789719194E-2</v>
      </c>
      <c r="AK116" s="132">
        <f>IF($K$114=0,"",(K116-$K$114)/$K$114)</f>
        <v>-7.4498567335243654E-2</v>
      </c>
      <c r="AL116" s="129" t="str">
        <f>IF(AND(AH116&gt;=0,AI116&gt;=0), "Yes", "No")</f>
        <v>No</v>
      </c>
      <c r="AM116" s="129" t="str">
        <f>IF(AND(AH116&lt;0,AI116&lt;0), "No", "Yes")</f>
        <v>No</v>
      </c>
      <c r="AN116" s="133" t="str">
        <f>IF((AL116=AM116),(IF(AND(AI116&gt;(-0.5%*D$78),AI116&lt;(0.5%*D$78),AE116&lt;=AD116,AG116&lt;=AF116,(COUNTBLANK(D116:AK116)=0)),"Pass","Fail")),IF(COUNTA(D116:AK116)=0,"","Fail"))</f>
        <v>Pass</v>
      </c>
      <c r="AO116" s="135"/>
      <c r="AP116" s="127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AQ116" s="136"/>
    </row>
    <row r="117" spans="1:43" s="144" customFormat="1" ht="25.5" hidden="1" customHeight="1" x14ac:dyDescent="0.3">
      <c r="A117" s="83"/>
      <c r="B117" s="120" t="str">
        <f t="shared" si="20"/>
        <v>CBECC 20252.0</v>
      </c>
      <c r="C117" s="128" t="s">
        <v>643</v>
      </c>
      <c r="D117" s="129">
        <f>INDEX(Output!$C$5:$BW$192,MATCH($C117,Output!$C$5:$C$192,0),63)</f>
        <v>33.422699999999999</v>
      </c>
      <c r="E117" s="122"/>
      <c r="F117" s="129">
        <f>(INDEX(Output!$C$5:$BW$192,MATCH($C117,Output!$C$5:$C$192,0),21))/$AP117</f>
        <v>5.5096465836966839</v>
      </c>
      <c r="G117" s="122"/>
      <c r="H117" s="129">
        <f>(INDEX(Output!$C$5:$BW$192,MATCH($C117,Output!$C$5:$C$192,0),36))/$AP117</f>
        <v>6.0717906127483914E-2</v>
      </c>
      <c r="I117" s="122"/>
      <c r="J117" s="129">
        <f t="shared" si="21"/>
        <v>24.870066977174709</v>
      </c>
      <c r="K117" s="122"/>
      <c r="L117" s="129">
        <f>(((INDEX(Output!$C$5:$BW$192,MATCH($C117,Output!$C$5:$C$192,0),14))*3.4121416)+((INDEX(Output!$C$5:$BW$192,MATCH($C117,Output!$C$5:$C$192,0),29))*99.976))/$AP117</f>
        <v>1.1043837274611104</v>
      </c>
      <c r="M117" s="122"/>
      <c r="N117" s="129">
        <f>(((INDEX(Output!$C$5:$BW$192,MATCH($C117,Output!$C$5:$C$192,0),15))*3.4121416)+((INDEX(Output!$C$5:$BW$192,MATCH($C117,Output!$C$5:$C$192,0),30))*99.976))/$AP117</f>
        <v>3.4471199722282613</v>
      </c>
      <c r="O117" s="122"/>
      <c r="P117" s="129">
        <f>(((INDEX(Output!$C$5:$BW$192,MATCH($C117,Output!$C$5:$C$192,0),20))*3.4121416)+((INDEX(Output!$C$5:$BW$192,MATCH($C117,Output!$C$5:$C$192,0),35))*99.976))/$AP117</f>
        <v>5.5493090300817087</v>
      </c>
      <c r="Q117" s="122"/>
      <c r="R117" s="129">
        <f>(((INDEX(Output!$C$5:$BW$192,MATCH($C117,Output!$C$5:$C$192,0),37))+(INDEX(Output!$C$5:$BW$192,MATCH($C117,Output!$C$5:$C$192,0),38)))*99.976)/$AP117</f>
        <v>0</v>
      </c>
      <c r="S117" s="122"/>
      <c r="T117" s="129">
        <f>(((INDEX(Output!$C$5:$BW$192,MATCH($C117,Output!$C$5:$C$192,0),22))+(INDEX(Output!$C$5:$BW$192,MATCH($C117,Output!$C$5:$C$192,0),23))+(INDEX(Output!$C$5:$BW$192,MATCH($C117,Output!$C$5:$C$192,0),24))+(INDEX(Output!$C$5:$BW$192,MATCH($C117,Output!$C$5:$C$192,0),25)))*3.4121416)/$AP117</f>
        <v>10.804409387036328</v>
      </c>
      <c r="U117" s="122"/>
      <c r="V117" s="129">
        <f>(((INDEX(Output!$C$5:$BW$192,MATCH($C117,Output!$C$5:$C$192,0),16))*3.4121416)+((INDEX(Output!$C$5:$BW$192,MATCH($C117,Output!$C$5:$C$192,0),31))*99.976))/$AP117</f>
        <v>9.8033208725445906</v>
      </c>
      <c r="W117" s="122"/>
      <c r="X117" s="129">
        <f>(((INDEX(Output!$C$5:$BW$192,MATCH($C117,Output!$C$5:C$192,0),18))*3.4121416)+((INDEX(Output!$C$5:$BW$192,MATCH($C117,Output!$C$5:C$192,0),33))*99.976))/$AP117</f>
        <v>0</v>
      </c>
      <c r="Y117" s="122"/>
      <c r="Z117" s="129">
        <f>(((INDEX(Output!$C$5:$BW$192,MATCH($C117,Output!$C$5:C$192,0),17))*3.4121416)+((INDEX(Output!$C$5:$BW$192,MATCH($C117,Output!$C$5:C$192,0),32))*99.976))/$AP117</f>
        <v>0</v>
      </c>
      <c r="AA117" s="122"/>
      <c r="AB117" s="129">
        <f>(((INDEX(Output!$C$5:$BW$192,MATCH($C117,Output!$C$5:C$192,0),19))*3.4121416)+((INDEX(Output!$C$5:$BW$192,MATCH($C117,Output!$C$5:C$192,0),34))*99.976))/$AP117</f>
        <v>4.9659333748590369</v>
      </c>
      <c r="AC117" s="122"/>
      <c r="AD117" s="130">
        <f>INDEX(Output!$C$5:$CZ$192,MATCH($C117,Output!$C$5:$C$192,0),76)+INDEX(Output!$C$5:$CZ$192,MATCH($C117,Output!$C$5:$C$192,0),79)</f>
        <v>0</v>
      </c>
      <c r="AE117" s="122"/>
      <c r="AF117" s="130">
        <f>INDEX(Output!$C$5:$CA$192,MATCH($C117,Output!$C$5:$C$192,0),74)+INDEX(Output!$C$5:$CA$192,MATCH($C117,Output!$C$5:$C$192,0),77)</f>
        <v>0</v>
      </c>
      <c r="AG117" s="122"/>
      <c r="AH117" s="131">
        <f>IF($D$114=0,"",(D117-$D$114)/$D$114)</f>
        <v>-2.6374894037246462E-2</v>
      </c>
      <c r="AI117" s="132">
        <f>IF($E$114=0,"",(E117-$E$114)/$E$114)</f>
        <v>-1</v>
      </c>
      <c r="AJ117" s="131">
        <f>IF($J$114=0,"",(J117-$J$114)/$J$114)</f>
        <v>-2.4553668565316419E-2</v>
      </c>
      <c r="AK117" s="132">
        <f>IF($K$114=0,"",(K117-$K$114)/$K$114)</f>
        <v>-1</v>
      </c>
      <c r="AL117" s="129" t="str">
        <f>IF(AND(AH117&gt;=0,AI117&gt;=0), "Yes", "No")</f>
        <v>No</v>
      </c>
      <c r="AM117" s="129" t="str">
        <f>IF(AND(AH117&lt;0,AI117&lt;0), "No", "Yes")</f>
        <v>No</v>
      </c>
      <c r="AN117" s="133" t="str">
        <f>IF((AL117=AM117),(IF(AND(AI117&gt;(-0.5%*D$78),AI117&lt;(0.5%*D$78),AE117&lt;=AD117,AG117&lt;=AF117,(COUNTBLANK(D117:AK117)=0)),"Pass","Fail")),IF(COUNTA(D117:AK117)=0,"","Fail"))</f>
        <v>Fail</v>
      </c>
      <c r="AO117" s="135"/>
      <c r="AP117" s="127">
        <f>IF(ISNUMBER(SEARCH("RetlMed",C117)),Lookup!D$2,IF(ISNUMBER(SEARCH("OffSml",C117)),Lookup!A$2,IF(ISNUMBER(SEARCH("OffMed",C117)),Lookup!B$2,IF(ISNUMBER(SEARCH("OffLrg",C117)),Lookup!C$2,IF(ISNUMBER(SEARCH("RetlStrp",C117)),Lookup!E$2)))))</f>
        <v>24563.1</v>
      </c>
      <c r="AQ117" s="136"/>
    </row>
    <row r="118" spans="1:43" s="107" customFormat="1" ht="26.25" customHeight="1" x14ac:dyDescent="0.25">
      <c r="A118" s="108"/>
      <c r="B118" s="120" t="str">
        <f t="shared" si="20"/>
        <v>CBECC 20252.0</v>
      </c>
      <c r="C118" s="62" t="s">
        <v>644</v>
      </c>
      <c r="D118" s="121">
        <f>INDEX(Output!$C$5:$BW$192,MATCH($C118,Output!$C$5:$C$192,0),63)</f>
        <v>7.5552200000000003</v>
      </c>
      <c r="E118" s="122"/>
      <c r="F118" s="121">
        <f>(INDEX(Output!$C$5:$BW$192,MATCH($C118,Output!$C$5:$C$192,0),21))/$AP118</f>
        <v>-1.198561022819886</v>
      </c>
      <c r="G118" s="122"/>
      <c r="H118" s="121">
        <f>(INDEX(Output!$C$5:$BW$192,MATCH($C118,Output!$C$5:$C$192,0),36))/$AP118</f>
        <v>8.8153015484922576E-2</v>
      </c>
      <c r="I118" s="122"/>
      <c r="J118" s="121">
        <f t="shared" si="21"/>
        <v>14.363103797460655</v>
      </c>
      <c r="K118" s="122"/>
      <c r="L118" s="121">
        <f>(((INDEX(Output!$C$5:$BW$192,MATCH($C118,Output!$C$5:$C$192,0),14))*3.4121416)+((INDEX(Output!$C$5:$BW$192,MATCH($C118,Output!$C$5:$C$192,0),29))*99.976))/$AP118</f>
        <v>0.47649969982783208</v>
      </c>
      <c r="M118" s="122"/>
      <c r="N118" s="121">
        <f>(((INDEX(Output!$C$5:$BW$192,MATCH($C118,Output!$C$5:$C$192,0),15))*3.4121416)+((INDEX(Output!$C$5:$BW$192,MATCH($C118,Output!$C$5:$C$192,0),30))*99.976))/$AP118</f>
        <v>0.98327624698247751</v>
      </c>
      <c r="O118" s="122"/>
      <c r="P118" s="121">
        <f>(((INDEX(Output!$C$5:$BW$192,MATCH($C118,Output!$C$5:$C$192,0),20))*3.4121416)+((INDEX(Output!$C$5:$BW$192,MATCH($C118,Output!$C$5:$C$192,0),35))*99.976))/$AP118</f>
        <v>1.9934575224735125</v>
      </c>
      <c r="Q118" s="122"/>
      <c r="R118" s="121">
        <f>(((INDEX(Output!$C$5:$BW$192,MATCH($C118,Output!$C$5:$C$192,0),37))+(INDEX(Output!$C$5:$BW$192,MATCH($C118,Output!$C$5:$C$192,0),38)))*99.976)/$AP118</f>
        <v>3.4371078626731864</v>
      </c>
      <c r="S118" s="122"/>
      <c r="T118" s="121">
        <f>(((INDEX(Output!$C$5:$BW$192,MATCH($C118,Output!$C$5:$C$192,0),22))+(INDEX(Output!$C$5:$BW$192,MATCH($C118,Output!$C$5:$C$192,0),23))+(INDEX(Output!$C$5:$BW$192,MATCH($C118,Output!$C$5:$C$192,0),24))+(INDEX(Output!$C$5:$BW$192,MATCH($C118,Output!$C$5:$C$192,0),25)))*3.4121416)/$AP118</f>
        <v>8.1748939054928691</v>
      </c>
      <c r="U118" s="122"/>
      <c r="V118" s="121">
        <f>(((INDEX(Output!$C$5:$BW$192,MATCH($C118,Output!$C$5:$C$192,0),16))*3.4121416)+((INDEX(Output!$C$5:$BW$192,MATCH($C118,Output!$C$5:$C$192,0),31))*99.976))/$AP118</f>
        <v>1.9504233812673186</v>
      </c>
      <c r="W118" s="122"/>
      <c r="X118" s="121">
        <f>(((INDEX(Output!$C$5:$BW$192,MATCH($C118,Output!$C$5:C$192,0),18))*3.4121416)+((INDEX(Output!$C$5:$BW$192,MATCH($C118,Output!$C$5:C$192,0),33))*99.976))/$AP118</f>
        <v>0.10990217491483294</v>
      </c>
      <c r="Y118" s="122"/>
      <c r="Z118" s="121">
        <f>(((INDEX(Output!$C$5:$BW$192,MATCH($C118,Output!$C$5:C$192,0),17))*3.4121416)+((INDEX(Output!$C$5:$BW$192,MATCH($C118,Output!$C$5:C$192,0),32))*99.976))/$AP118</f>
        <v>0</v>
      </c>
      <c r="AA118" s="122"/>
      <c r="AB118" s="121">
        <f>(((INDEX(Output!$C$5:$BW$192,MATCH($C118,Output!$C$5:C$192,0),19))*3.4121416)+((INDEX(Output!$C$5:$BW$192,MATCH($C118,Output!$C$5:C$192,0),34))*99.976))/$AP118</f>
        <v>8.8495447719946814</v>
      </c>
      <c r="AC118" s="122"/>
      <c r="AD118" s="123">
        <f>INDEX(Output!$C$5:$CZ$192,MATCH($C118,Output!$C$5:$C$192,0),76)+INDEX(Output!$C$5:$CZ$192,MATCH($C118,Output!$C$5:$C$192,0),79)</f>
        <v>0</v>
      </c>
      <c r="AE118" s="122"/>
      <c r="AF118" s="123">
        <f>INDEX(Output!$C$5:$CA$192,MATCH($C118,Output!$C$5:$C$192,0),74)+INDEX(Output!$C$5:$CA$192,MATCH($C118,Output!$C$5:$C$192,0),77)</f>
        <v>0</v>
      </c>
      <c r="AG118" s="122"/>
      <c r="AH118" s="124"/>
      <c r="AI118" s="121"/>
      <c r="AJ118" s="124"/>
      <c r="AK118" s="134"/>
      <c r="AL118" s="121"/>
      <c r="AM118" s="121"/>
      <c r="AN118" s="125"/>
      <c r="AO118" s="126"/>
      <c r="AP118" s="127">
        <f>IF(ISNUMBER(SEARCH("RetlMed",C118)),Lookup!D$2,IF(ISNUMBER(SEARCH("OffSml",C118)),Lookup!A$2,IF(ISNUMBER(SEARCH("OffMed",C118)),Lookup!B$2,IF(ISNUMBER(SEARCH("OffLrg",C118)),Lookup!C$2,IF(ISNUMBER(SEARCH("RetlStrp",C118)),Lookup!E$2,IF(ISNUMBER(SEARCH("MF36Unit",C118)),Lookup!F$2,IF(ISNUMBER(SEARCH("MF88Unit",C118)),Lookup!G$2)))))))</f>
        <v>39264</v>
      </c>
    </row>
    <row r="119" spans="1:43" s="144" customFormat="1" ht="25.5" customHeight="1" x14ac:dyDescent="0.3">
      <c r="A119" s="83"/>
      <c r="B119" s="120" t="str">
        <f t="shared" si="20"/>
        <v>CBECC 20252.0</v>
      </c>
      <c r="C119" s="128" t="s">
        <v>645</v>
      </c>
      <c r="D119" s="129">
        <f>INDEX(Output!$C$5:$BW$192,MATCH($C119,Output!$C$5:$C$192,0),63)</f>
        <v>6.3753799999999998</v>
      </c>
      <c r="E119" s="122"/>
      <c r="F119" s="129">
        <f>(INDEX(Output!$C$5:$BW$192,MATCH($C119,Output!$C$5:$C$192,0),21))/$AP119</f>
        <v>-1.198561022819886</v>
      </c>
      <c r="G119" s="122"/>
      <c r="H119" s="129">
        <f>(INDEX(Output!$C$5:$BW$192,MATCH($C119,Output!$C$5:$C$192,0),36))/$AP119</f>
        <v>7.8358292583537076E-2</v>
      </c>
      <c r="I119" s="122"/>
      <c r="J119" s="129">
        <f t="shared" si="21"/>
        <v>13.383866580671739</v>
      </c>
      <c r="K119" s="122"/>
      <c r="L119" s="129">
        <f>(((INDEX(Output!$C$5:$BW$192,MATCH($C119,Output!$C$5:$C$192,0),14))*3.4121416)+((INDEX(Output!$C$5:$BW$192,MATCH($C119,Output!$C$5:$C$192,0),29))*99.976))/$AP119</f>
        <v>0.47649969982783208</v>
      </c>
      <c r="M119" s="122"/>
      <c r="N119" s="129">
        <f>(((INDEX(Output!$C$5:$BW$192,MATCH($C119,Output!$C$5:$C$192,0),15))*3.4121416)+((INDEX(Output!$C$5:$BW$192,MATCH($C119,Output!$C$5:$C$192,0),30))*99.976))/$AP119</f>
        <v>0.98327624698247751</v>
      </c>
      <c r="O119" s="122"/>
      <c r="P119" s="129">
        <f>(((INDEX(Output!$C$5:$BW$192,MATCH($C119,Output!$C$5:$C$192,0),20))*3.4121416)+((INDEX(Output!$C$5:$BW$192,MATCH($C119,Output!$C$5:$C$192,0),35))*99.976))/$AP119</f>
        <v>1.9934575224735125</v>
      </c>
      <c r="Q119" s="122"/>
      <c r="R119" s="129">
        <f>(((INDEX(Output!$C$5:$BW$192,MATCH($C119,Output!$C$5:$C$192,0),37))+(INDEX(Output!$C$5:$BW$192,MATCH($C119,Output!$C$5:$C$192,0),38)))*99.976)/$AP119</f>
        <v>3.4371078626731864</v>
      </c>
      <c r="S119" s="122"/>
      <c r="T119" s="129">
        <f>(((INDEX(Output!$C$5:$BW$192,MATCH($C119,Output!$C$5:$C$192,0),22))+(INDEX(Output!$C$5:$BW$192,MATCH($C119,Output!$C$5:$C$192,0),23))+(INDEX(Output!$C$5:$BW$192,MATCH($C119,Output!$C$5:$C$192,0),24))+(INDEX(Output!$C$5:$BW$192,MATCH($C119,Output!$C$5:$C$192,0),25)))*3.4121416)/$AP119</f>
        <v>8.1748939054928691</v>
      </c>
      <c r="U119" s="122"/>
      <c r="V119" s="129">
        <f>(((INDEX(Output!$C$5:$BW$192,MATCH($C119,Output!$C$5:$C$192,0),16))*3.4121416)+((INDEX(Output!$C$5:$BW$192,MATCH($C119,Output!$C$5:$C$192,0),31))*99.976))/$AP119</f>
        <v>1.9504233812673186</v>
      </c>
      <c r="W119" s="122"/>
      <c r="X119" s="129">
        <f>(((INDEX(Output!$C$5:$BW$192,MATCH($C119,Output!$C$5:C$192,0),18))*3.4121416)+((INDEX(Output!$C$5:$BW$192,MATCH($C119,Output!$C$5:C$192,0),33))*99.976))/$AP119</f>
        <v>0.10990217491483294</v>
      </c>
      <c r="Y119" s="122"/>
      <c r="Z119" s="129">
        <f>(((INDEX(Output!$C$5:$BW$192,MATCH($C119,Output!$C$5:C$192,0),17))*3.4121416)+((INDEX(Output!$C$5:$BW$192,MATCH($C119,Output!$C$5:C$192,0),32))*99.976))/$AP119</f>
        <v>0</v>
      </c>
      <c r="AA119" s="122"/>
      <c r="AB119" s="129">
        <f>(((INDEX(Output!$C$5:$BW$192,MATCH($C119,Output!$C$5:C$192,0),19))*3.4121416)+((INDEX(Output!$C$5:$BW$192,MATCH($C119,Output!$C$5:C$192,0),34))*99.976))/$AP119</f>
        <v>7.8703075552057653</v>
      </c>
      <c r="AC119" s="122"/>
      <c r="AD119" s="130">
        <f>INDEX(Output!$C$5:$CZ$192,MATCH($C119,Output!$C$5:$C$192,0),76)+INDEX(Output!$C$5:$CZ$192,MATCH($C119,Output!$C$5:$C$192,0),79)</f>
        <v>0</v>
      </c>
      <c r="AE119" s="122"/>
      <c r="AF119" s="130">
        <f>INDEX(Output!$C$5:$CA$192,MATCH($C119,Output!$C$5:$C$192,0),74)+INDEX(Output!$C$5:$CA$192,MATCH($C119,Output!$C$5:$C$192,0),77)</f>
        <v>0</v>
      </c>
      <c r="AG119" s="122"/>
      <c r="AH119" s="131">
        <f>IF($D$118=0,"",(D119-$D$118)/$D$118)</f>
        <v>-0.15616222955784217</v>
      </c>
      <c r="AI119" s="132" t="str">
        <f>IF($E$118=0,"",(E119-$E$118)/$E$118)</f>
        <v/>
      </c>
      <c r="AJ119" s="131">
        <f>IF($J$118=0,"",(J119-$J$118)/$J$118)</f>
        <v>-6.8177270776393115E-2</v>
      </c>
      <c r="AK119" s="132" t="str">
        <f>IF($K$118=0,"",(K119-$K$118)/$K$118)</f>
        <v/>
      </c>
      <c r="AL119" s="129" t="str">
        <f>IF(AND(AH119&gt;=0,AI119&gt;=0), "Yes", "No")</f>
        <v>No</v>
      </c>
      <c r="AM119" s="129" t="str">
        <f>IF(AND(AH119&lt;0,AI119&lt;0), "No", "Yes")</f>
        <v>Yes</v>
      </c>
      <c r="AN119" s="133" t="str">
        <f>IF((AL119=AM119),(IF(AND(AI119&gt;(-0.5%*D$78),AI119&lt;(0.5%*D$78),AE119&lt;=AD119,AG119&lt;=AF119,(COUNTBLANK(D119:AK119)=0)),"Pass","Fail")),IF(COUNTA(D119:AK119)=0,"","Fail"))</f>
        <v>Fail</v>
      </c>
      <c r="AO119" s="135" t="s">
        <v>969</v>
      </c>
      <c r="AP119" s="127">
        <f>IF(ISNUMBER(SEARCH("RetlMed",C119)),Lookup!D$2,IF(ISNUMBER(SEARCH("OffSml",C119)),Lookup!A$2,IF(ISNUMBER(SEARCH("OffMed",C119)),Lookup!B$2,IF(ISNUMBER(SEARCH("OffLrg",C119)),Lookup!C$2,IF(ISNUMBER(SEARCH("RetlStrp",C119)),Lookup!E$2,IF(ISNUMBER(SEARCH("MF36Unit",C119)),Lookup!F$2,IF(ISNUMBER(SEARCH("MF88Unit",C119)),Lookup!G$2)))))))</f>
        <v>39264</v>
      </c>
      <c r="AQ119" s="136"/>
    </row>
    <row r="120" spans="1:43" s="144" customFormat="1" ht="25.5" customHeight="1" x14ac:dyDescent="0.3">
      <c r="A120" s="83"/>
      <c r="B120" s="120" t="str">
        <f t="shared" si="20"/>
        <v>CBECC 20252.0</v>
      </c>
      <c r="C120" s="128" t="s">
        <v>646</v>
      </c>
      <c r="D120" s="129">
        <f>INDEX(Output!$C$5:$BW$192,MATCH($C120,Output!$C$5:$C$192,0),63)</f>
        <v>6.9758800000000001</v>
      </c>
      <c r="E120" s="122"/>
      <c r="F120" s="129">
        <f>(INDEX(Output!$C$5:$BW$192,MATCH($C120,Output!$C$5:$C$192,0),21))/$AP120</f>
        <v>-1.2697432762836185</v>
      </c>
      <c r="G120" s="122"/>
      <c r="H120" s="129">
        <f>(INDEX(Output!$C$5:$BW$192,MATCH($C120,Output!$C$5:$C$192,0),36))/$AP120</f>
        <v>8.8153015484922576E-2</v>
      </c>
      <c r="I120" s="122"/>
      <c r="J120" s="129">
        <f t="shared" si="21"/>
        <v>14.120217262158903</v>
      </c>
      <c r="K120" s="122"/>
      <c r="L120" s="129">
        <f>(((INDEX(Output!$C$5:$BW$192,MATCH($C120,Output!$C$5:$C$192,0),14))*3.4121416)+((INDEX(Output!$C$5:$BW$192,MATCH($C120,Output!$C$5:$C$192,0),29))*99.976))/$AP120</f>
        <v>0.38416574378667478</v>
      </c>
      <c r="M120" s="122"/>
      <c r="N120" s="129">
        <f>(((INDEX(Output!$C$5:$BW$192,MATCH($C120,Output!$C$5:$C$192,0),15))*3.4121416)+((INDEX(Output!$C$5:$BW$192,MATCH($C120,Output!$C$5:$C$192,0),30))*99.976))/$AP120</f>
        <v>0.83272192967094538</v>
      </c>
      <c r="O120" s="122"/>
      <c r="P120" s="129">
        <f>(((INDEX(Output!$C$5:$BW$192,MATCH($C120,Output!$C$5:$C$192,0),20))*3.4121416)+((INDEX(Output!$C$5:$BW$192,MATCH($C120,Output!$C$5:$C$192,0),35))*99.976))/$AP120</f>
        <v>1.9934575224735125</v>
      </c>
      <c r="Q120" s="122"/>
      <c r="R120" s="129">
        <f>(((INDEX(Output!$C$5:$BW$192,MATCH($C120,Output!$C$5:$C$192,0),37))+(INDEX(Output!$C$5:$BW$192,MATCH($C120,Output!$C$5:$C$192,0),38)))*99.976)/$AP120</f>
        <v>3.4371078626731864</v>
      </c>
      <c r="S120" s="122"/>
      <c r="T120" s="129">
        <f>(((INDEX(Output!$C$5:$BW$192,MATCH($C120,Output!$C$5:$C$192,0),22))+(INDEX(Output!$C$5:$BW$192,MATCH($C120,Output!$C$5:$C$192,0),23))+(INDEX(Output!$C$5:$BW$192,MATCH($C120,Output!$C$5:$C$192,0),24))+(INDEX(Output!$C$5:$BW$192,MATCH($C120,Output!$C$5:$C$192,0),25)))*3.4121416)/$AP120</f>
        <v>8.1748939054928691</v>
      </c>
      <c r="U120" s="122"/>
      <c r="V120" s="129">
        <f>(((INDEX(Output!$C$5:$BW$192,MATCH($C120,Output!$C$5:$C$192,0),16))*3.4121416)+((INDEX(Output!$C$5:$BW$192,MATCH($C120,Output!$C$5:$C$192,0),31))*99.976))/$AP120</f>
        <v>1.9504233812673186</v>
      </c>
      <c r="W120" s="122"/>
      <c r="X120" s="129">
        <f>(((INDEX(Output!$C$5:$BW$192,MATCH($C120,Output!$C$5:C$192,0),18))*3.4121416)+((INDEX(Output!$C$5:$BW$192,MATCH($C120,Output!$C$5:C$192,0),33))*99.976))/$AP120</f>
        <v>0.10990391296577018</v>
      </c>
      <c r="Y120" s="122"/>
      <c r="Z120" s="129">
        <f>(((INDEX(Output!$C$5:$BW$192,MATCH($C120,Output!$C$5:C$192,0),17))*3.4121416)+((INDEX(Output!$C$5:$BW$192,MATCH($C120,Output!$C$5:C$192,0),32))*99.976))/$AP120</f>
        <v>0</v>
      </c>
      <c r="AA120" s="122"/>
      <c r="AB120" s="129">
        <f>(((INDEX(Output!$C$5:$BW$192,MATCH($C120,Output!$C$5:C$192,0),19))*3.4121416)+((INDEX(Output!$C$5:$BW$192,MATCH($C120,Output!$C$5:C$192,0),34))*99.976))/$AP120</f>
        <v>8.8495447719946814</v>
      </c>
      <c r="AC120" s="122"/>
      <c r="AD120" s="130">
        <f>INDEX(Output!$C$5:$CZ$192,MATCH($C120,Output!$C$5:$C$192,0),76)+INDEX(Output!$C$5:$CZ$192,MATCH($C120,Output!$C$5:$C$192,0),79)</f>
        <v>0</v>
      </c>
      <c r="AE120" s="122"/>
      <c r="AF120" s="130">
        <f>INDEX(Output!$C$5:$CA$192,MATCH($C120,Output!$C$5:$C$192,0),74)+INDEX(Output!$C$5:$CA$192,MATCH($C120,Output!$C$5:$C$192,0),77)</f>
        <v>0</v>
      </c>
      <c r="AG120" s="122"/>
      <c r="AH120" s="131">
        <f>IF($D$118=0,"",(D120-$D$118)/$D$118)</f>
        <v>-7.6680758468979079E-2</v>
      </c>
      <c r="AI120" s="132" t="str">
        <f>IF($E$118=0,"",(E120-$E$118)/$E$118)</f>
        <v/>
      </c>
      <c r="AJ120" s="131">
        <f>IF($J$118=0,"",(J120-$J$118)/$J$118)</f>
        <v>-1.6910449073318904E-2</v>
      </c>
      <c r="AK120" s="132" t="str">
        <f>IF($K$118=0,"",(K120-$K$118)/$K$118)</f>
        <v/>
      </c>
      <c r="AL120" s="129" t="str">
        <f>IF(AND(AH120&gt;=0,AI120&gt;=0), "Yes", "No")</f>
        <v>No</v>
      </c>
      <c r="AM120" s="129" t="str">
        <f>IF(AND(AH120&lt;0,AI120&lt;0), "No", "Yes")</f>
        <v>Yes</v>
      </c>
      <c r="AN120" s="133" t="str">
        <f>IF((AL120=AM120),(IF(AND(AI120&gt;(-0.5%*D$78),AI120&lt;(0.5%*D$78),AE120&lt;=AD120,AG120&lt;=AF120,(COUNTBLANK(D120:AK120)=0)),"Pass","Fail")),IF(COUNTA(D120:AK120)=0,"","Fail"))</f>
        <v>Fail</v>
      </c>
      <c r="AO120" s="135" t="s">
        <v>969</v>
      </c>
      <c r="AP120" s="127">
        <f>IF(ISNUMBER(SEARCH("RetlMed",C120)),Lookup!D$2,IF(ISNUMBER(SEARCH("OffSml",C120)),Lookup!A$2,IF(ISNUMBER(SEARCH("OffMed",C120)),Lookup!B$2,IF(ISNUMBER(SEARCH("OffLrg",C120)),Lookup!C$2,IF(ISNUMBER(SEARCH("RetlStrp",C120)),Lookup!E$2,IF(ISNUMBER(SEARCH("MF36Unit",C120)),Lookup!F$2,IF(ISNUMBER(SEARCH("MF88Unit",C120)),Lookup!G$2)))))))</f>
        <v>39264</v>
      </c>
      <c r="AQ120" s="136"/>
    </row>
    <row r="121" spans="1:43" s="144" customFormat="1" ht="25.5" customHeight="1" x14ac:dyDescent="0.3">
      <c r="A121" s="83"/>
      <c r="B121" s="120" t="str">
        <f t="shared" si="20"/>
        <v>CBECC 20252.0</v>
      </c>
      <c r="C121" s="128" t="s">
        <v>647</v>
      </c>
      <c r="D121" s="129">
        <f>INDEX(Output!$C$5:$BW$192,MATCH($C121,Output!$C$5:$C$192,0),63)</f>
        <v>8.6156699999999997</v>
      </c>
      <c r="E121" s="122"/>
      <c r="F121" s="129">
        <f>(INDEX(Output!$C$5:$BW$192,MATCH($C121,Output!$C$5:$C$192,0),21))/$AP121</f>
        <v>-1.0784815607171965</v>
      </c>
      <c r="G121" s="122"/>
      <c r="H121" s="129">
        <f>(INDEX(Output!$C$5:$BW$192,MATCH($C121,Output!$C$5:$C$192,0),36))/$AP121</f>
        <v>8.8153015484922576E-2</v>
      </c>
      <c r="I121" s="122"/>
      <c r="J121" s="129">
        <f t="shared" si="21"/>
        <v>14.772833663457803</v>
      </c>
      <c r="K121" s="122"/>
      <c r="L121" s="129">
        <f>(((INDEX(Output!$C$5:$BW$192,MATCH($C121,Output!$C$5:$C$192,0),14))*3.4121416)+((INDEX(Output!$C$5:$BW$192,MATCH($C121,Output!$C$5:$C$192,0),29))*99.976))/$AP121</f>
        <v>1.0061837583353708</v>
      </c>
      <c r="M121" s="122"/>
      <c r="N121" s="129">
        <f>(((INDEX(Output!$C$5:$BW$192,MATCH($C121,Output!$C$5:$C$192,0),15))*3.4121416)+((INDEX(Output!$C$5:$BW$192,MATCH($C121,Output!$C$5:$C$192,0),30))*99.976))/$AP121</f>
        <v>0.81743229557599828</v>
      </c>
      <c r="O121" s="122"/>
      <c r="P121" s="129">
        <f>(((INDEX(Output!$C$5:$BW$192,MATCH($C121,Output!$C$5:$C$192,0),20))*3.4121416)+((INDEX(Output!$C$5:$BW$192,MATCH($C121,Output!$C$5:$C$192,0),35))*99.976))/$AP121</f>
        <v>1.9934575224735125</v>
      </c>
      <c r="Q121" s="122"/>
      <c r="R121" s="129">
        <f>(((INDEX(Output!$C$5:$BW$192,MATCH($C121,Output!$C$5:$C$192,0),37))+(INDEX(Output!$C$5:$BW$192,MATCH($C121,Output!$C$5:$C$192,0),38)))*99.976)/$AP121</f>
        <v>3.4371078626731864</v>
      </c>
      <c r="S121" s="122"/>
      <c r="T121" s="129">
        <f>(((INDEX(Output!$C$5:$BW$192,MATCH($C121,Output!$C$5:$C$192,0),22))+(INDEX(Output!$C$5:$BW$192,MATCH($C121,Output!$C$5:$C$192,0),23))+(INDEX(Output!$C$5:$BW$192,MATCH($C121,Output!$C$5:$C$192,0),24))+(INDEX(Output!$C$5:$BW$192,MATCH($C121,Output!$C$5:$C$192,0),25)))*3.4121416)/$AP121</f>
        <v>8.1460770209533422</v>
      </c>
      <c r="U121" s="122"/>
      <c r="V121" s="129">
        <f>(((INDEX(Output!$C$5:$BW$192,MATCH($C121,Output!$C$5:$C$192,0),16))*3.4121416)+((INDEX(Output!$C$5:$BW$192,MATCH($C121,Output!$C$5:$C$192,0),31))*99.976))/$AP121</f>
        <v>2.0039727306438468</v>
      </c>
      <c r="W121" s="122"/>
      <c r="X121" s="129">
        <f>(((INDEX(Output!$C$5:$BW$192,MATCH($C121,Output!$C$5:C$192,0),18))*3.4121416)+((INDEX(Output!$C$5:$BW$192,MATCH($C121,Output!$C$5:C$192,0),33))*99.976))/$AP121</f>
        <v>0.10224258443439282</v>
      </c>
      <c r="Y121" s="122"/>
      <c r="Z121" s="129">
        <f>(((INDEX(Output!$C$5:$BW$192,MATCH($C121,Output!$C$5:C$192,0),17))*3.4121416)+((INDEX(Output!$C$5:$BW$192,MATCH($C121,Output!$C$5:C$192,0),32))*99.976))/$AP121</f>
        <v>0</v>
      </c>
      <c r="AA121" s="122"/>
      <c r="AB121" s="129">
        <f>(((INDEX(Output!$C$5:$BW$192,MATCH($C121,Output!$C$5:C$192,0),19))*3.4121416)+((INDEX(Output!$C$5:$BW$192,MATCH($C121,Output!$C$5:C$192,0),34))*99.976))/$AP121</f>
        <v>8.8495447719946814</v>
      </c>
      <c r="AC121" s="122"/>
      <c r="AD121" s="130">
        <f>INDEX(Output!$C$5:$CZ$192,MATCH($C121,Output!$C$5:$C$192,0),76)+INDEX(Output!$C$5:$CZ$192,MATCH($C121,Output!$C$5:$C$192,0),79)</f>
        <v>0</v>
      </c>
      <c r="AE121" s="122"/>
      <c r="AF121" s="130">
        <f>INDEX(Output!$C$5:$CA$192,MATCH($C121,Output!$C$5:$C$192,0),74)+INDEX(Output!$C$5:$CA$192,MATCH($C121,Output!$C$5:$C$192,0),77)</f>
        <v>0</v>
      </c>
      <c r="AG121" s="122"/>
      <c r="AH121" s="131">
        <f>IF($D$118=0,"",(D121-$D$118)/$D$118)</f>
        <v>0.14035991010188975</v>
      </c>
      <c r="AI121" s="132" t="str">
        <f>IF($E$118=0,"",(E121-$E$118)/$E$118)</f>
        <v/>
      </c>
      <c r="AJ121" s="131">
        <f>IF($J$118=0,"",(J121-$J$118)/$J$118)</f>
        <v>2.8526554690051532E-2</v>
      </c>
      <c r="AK121" s="132" t="str">
        <f>IF($K$118=0,"",(K121-$K$118)/$K$118)</f>
        <v/>
      </c>
      <c r="AL121" s="129" t="str">
        <f>IF(AND(AH121&gt;=0,AI121&gt;=0), "Yes", "No")</f>
        <v>Yes</v>
      </c>
      <c r="AM121" s="129" t="str">
        <f>IF(AND(AH121&lt;0,AI121&lt;0), "No", "Yes")</f>
        <v>Yes</v>
      </c>
      <c r="AN121" s="133" t="str">
        <f>IF((AL121=AM121),(IF(AND(AI121&gt;(-0.5%*D$78),AI121&lt;(0.5%*D$78),AE121&lt;=AD121,AG121&lt;=AF121,(COUNTBLANK(D121:AK121)=0)),"Pass","Fail")),IF(COUNTA(D121:AK121)=0,"","Fail"))</f>
        <v>Fail</v>
      </c>
      <c r="AO121" s="135" t="s">
        <v>969</v>
      </c>
      <c r="AP121" s="127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  <c r="AQ121" s="136"/>
    </row>
    <row r="122" spans="1:43" s="107" customFormat="1" ht="26.25" customHeight="1" x14ac:dyDescent="0.25">
      <c r="A122" s="108"/>
      <c r="B122" s="120" t="str">
        <f t="shared" si="20"/>
        <v>CBECC 20252.0</v>
      </c>
      <c r="C122" s="62" t="s">
        <v>648</v>
      </c>
      <c r="D122" s="121">
        <f>INDEX(Output!$C$5:$BW$192,MATCH($C122,Output!$C$5:$C$192,0),63)</f>
        <v>7.5307700000000004</v>
      </c>
      <c r="E122" s="122"/>
      <c r="F122" s="121">
        <f>(INDEX(Output!$C$5:$BW$192,MATCH($C122,Output!$C$5:$C$192,0),21))/$AP122</f>
        <v>0.39099351035590951</v>
      </c>
      <c r="G122" s="122"/>
      <c r="H122" s="121">
        <f>(INDEX(Output!$C$5:$BW$192,MATCH($C122,Output!$C$5:$C$192,0),36))/$AP122</f>
        <v>1.3861293845047539E-2</v>
      </c>
      <c r="I122" s="122"/>
      <c r="J122" s="121">
        <f t="shared" si="21"/>
        <v>15.196626817941885</v>
      </c>
      <c r="K122" s="122"/>
      <c r="L122" s="121">
        <f>(((INDEX(Output!$C$5:$BW$192,MATCH($C122,Output!$C$5:$C$192,0),14))*3.4121416)+((INDEX(Output!$C$5:$BW$192,MATCH($C122,Output!$C$5:$C$192,0),29))*99.976))/$AP122</f>
        <v>1.7134551222961445</v>
      </c>
      <c r="M122" s="122"/>
      <c r="N122" s="121">
        <f>(((INDEX(Output!$C$5:$BW$192,MATCH($C122,Output!$C$5:$C$192,0),15))*3.4121416)+((INDEX(Output!$C$5:$BW$192,MATCH($C122,Output!$C$5:$C$192,0),30))*99.976))/$AP122</f>
        <v>2.3466171500586821</v>
      </c>
      <c r="O122" s="122"/>
      <c r="P122" s="121">
        <f>(((INDEX(Output!$C$5:$BW$192,MATCH($C122,Output!$C$5:$C$192,0),20))*3.4121416)+((INDEX(Output!$C$5:$BW$192,MATCH($C122,Output!$C$5:$C$192,0),35))*99.976))/$AP122</f>
        <v>3.9922671651281507</v>
      </c>
      <c r="Q122" s="122"/>
      <c r="R122" s="121">
        <f>(((INDEX(Output!$C$5:$BW$192,MATCH($C122,Output!$C$5:$C$192,0),37))+(INDEX(Output!$C$5:$BW$192,MATCH($C122,Output!$C$5:$C$192,0),38)))*99.976)/$AP122</f>
        <v>0</v>
      </c>
      <c r="S122" s="122"/>
      <c r="T122" s="121">
        <f>(((INDEX(Output!$C$5:$BW$192,MATCH($C122,Output!$C$5:$C$192,0),22))+(INDEX(Output!$C$5:$BW$192,MATCH($C122,Output!$C$5:$C$192,0),23))+(INDEX(Output!$C$5:$BW$192,MATCH($C122,Output!$C$5:$C$192,0),24))+(INDEX(Output!$C$5:$BW$192,MATCH($C122,Output!$C$5:$C$192,0),25)))*3.4121416)/$AP122</f>
        <v>13.290612780583269</v>
      </c>
      <c r="U122" s="122"/>
      <c r="V122" s="121">
        <f>(((INDEX(Output!$C$5:$BW$192,MATCH($C122,Output!$C$5:$C$192,0),16))*3.4121416)+((INDEX(Output!$C$5:$BW$192,MATCH($C122,Output!$C$5:$C$192,0),31))*99.976))/$AP122</f>
        <v>2.2713501670461023</v>
      </c>
      <c r="W122" s="122"/>
      <c r="X122" s="121">
        <f>(((INDEX(Output!$C$5:$BW$192,MATCH($C122,Output!$C$5:C$192,0),18))*3.4121416)+((INDEX(Output!$C$5:$BW$192,MATCH($C122,Output!$C$5:C$192,0),33))*99.976))/$AP122</f>
        <v>0.13363456389087455</v>
      </c>
      <c r="Y122" s="122"/>
      <c r="Z122" s="121">
        <f>(((INDEX(Output!$C$5:$BW$192,MATCH($C122,Output!$C$5:C$192,0),17))*3.4121416)+((INDEX(Output!$C$5:$BW$192,MATCH($C122,Output!$C$5:C$192,0),32))*99.976))/$AP122</f>
        <v>0</v>
      </c>
      <c r="AA122" s="122"/>
      <c r="AB122" s="121">
        <f>(((INDEX(Output!$C$5:$BW$192,MATCH($C122,Output!$C$5:C$192,0),19))*3.4121416)+((INDEX(Output!$C$5:$BW$192,MATCH($C122,Output!$C$5:C$192,0),34))*99.976))/$AP122</f>
        <v>4.7393026495219317</v>
      </c>
      <c r="AC122" s="122"/>
      <c r="AD122" s="123">
        <f>INDEX(Output!$C$5:$CZ$192,MATCH($C122,Output!$C$5:$C$192,0),76)+INDEX(Output!$C$5:$CZ$192,MATCH($C122,Output!$C$5:$C$192,0),79)</f>
        <v>0</v>
      </c>
      <c r="AE122" s="122"/>
      <c r="AF122" s="123">
        <f>INDEX(Output!$C$5:$CA$192,MATCH($C122,Output!$C$5:$C$192,0),74)+INDEX(Output!$C$5:$CA$192,MATCH($C122,Output!$C$5:$C$192,0),77)</f>
        <v>0</v>
      </c>
      <c r="AG122" s="122"/>
      <c r="AH122" s="124"/>
      <c r="AI122" s="121"/>
      <c r="AJ122" s="124"/>
      <c r="AK122" s="134"/>
      <c r="AL122" s="121"/>
      <c r="AM122" s="121"/>
      <c r="AN122" s="125"/>
      <c r="AO122" s="126"/>
      <c r="AP122" s="127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112641</v>
      </c>
    </row>
    <row r="123" spans="1:43" s="144" customFormat="1" ht="25.5" customHeight="1" x14ac:dyDescent="0.3">
      <c r="A123" s="83"/>
      <c r="B123" s="120" t="str">
        <f t="shared" si="20"/>
        <v>CBECC 20252.0</v>
      </c>
      <c r="C123" s="128" t="s">
        <v>649</v>
      </c>
      <c r="D123" s="129">
        <f>INDEX(Output!$C$5:$BW$192,MATCH($C123,Output!$C$5:$C$192,0),63)</f>
        <v>6.2205199999999996</v>
      </c>
      <c r="E123" s="122"/>
      <c r="F123" s="129">
        <f>(INDEX(Output!$C$5:$BW$192,MATCH($C123,Output!$C$5:$C$192,0),21))/$AP123</f>
        <v>0.15805257410711909</v>
      </c>
      <c r="G123" s="122"/>
      <c r="H123" s="129">
        <f>(INDEX(Output!$C$5:$BW$192,MATCH($C123,Output!$C$5:$C$192,0),36))/$AP123</f>
        <v>1.3861293845047539E-2</v>
      </c>
      <c r="I123" s="122"/>
      <c r="J123" s="129">
        <f t="shared" si="21"/>
        <v>14.39853992031065</v>
      </c>
      <c r="K123" s="122"/>
      <c r="L123" s="129">
        <f>(((INDEX(Output!$C$5:$BW$192,MATCH($C123,Output!$C$5:$C$192,0),14))*3.4121416)+((INDEX(Output!$C$5:$BW$192,MATCH($C123,Output!$C$5:$C$192,0),29))*99.976))/$AP123</f>
        <v>1.7152665947411689</v>
      </c>
      <c r="M123" s="122"/>
      <c r="N123" s="129">
        <f>(((INDEX(Output!$C$5:$BW$192,MATCH($C123,Output!$C$5:$C$192,0),15))*3.4121416)+((INDEX(Output!$C$5:$BW$192,MATCH($C123,Output!$C$5:$C$192,0),30))*99.976))/$AP123</f>
        <v>2.3452509726795752</v>
      </c>
      <c r="O123" s="122"/>
      <c r="P123" s="129">
        <f>(((INDEX(Output!$C$5:$BW$192,MATCH($C123,Output!$C$5:$C$192,0),20))*3.4121416)+((INDEX(Output!$C$5:$BW$192,MATCH($C123,Output!$C$5:$C$192,0),35))*99.976))/$AP123</f>
        <v>3.9922671651281507</v>
      </c>
      <c r="Q123" s="122"/>
      <c r="R123" s="129">
        <f>(((INDEX(Output!$C$5:$BW$192,MATCH($C123,Output!$C$5:$C$192,0),37))+(INDEX(Output!$C$5:$BW$192,MATCH($C123,Output!$C$5:$C$192,0),38)))*99.976)/$AP123</f>
        <v>0</v>
      </c>
      <c r="S123" s="122"/>
      <c r="T123" s="129">
        <f>(((INDEX(Output!$C$5:$BW$192,MATCH($C123,Output!$C$5:$C$192,0),22))+(INDEX(Output!$C$5:$BW$192,MATCH($C123,Output!$C$5:$C$192,0),23))+(INDEX(Output!$C$5:$BW$192,MATCH($C123,Output!$C$5:$C$192,0),24))+(INDEX(Output!$C$5:$BW$192,MATCH($C123,Output!$C$5:$C$192,0),25)))*3.4121416)/$AP123</f>
        <v>13.290521904039204</v>
      </c>
      <c r="U123" s="122"/>
      <c r="V123" s="129">
        <f>(((INDEX(Output!$C$5:$BW$192,MATCH($C123,Output!$C$5:$C$192,0),16))*3.4121416)+((INDEX(Output!$C$5:$BW$192,MATCH($C123,Output!$C$5:$C$192,0),31))*99.976))/$AP123</f>
        <v>2.2720075073815043</v>
      </c>
      <c r="W123" s="122"/>
      <c r="X123" s="129">
        <f>(((INDEX(Output!$C$5:$BW$192,MATCH($C123,Output!$C$5:C$192,0),18))*3.4121416)+((INDEX(Output!$C$5:$BW$192,MATCH($C123,Output!$C$5:C$192,0),33))*99.976))/$AP123</f>
        <v>0.1336133593639261</v>
      </c>
      <c r="Y123" s="122"/>
      <c r="Z123" s="129">
        <f>(((INDEX(Output!$C$5:$BW$192,MATCH($C123,Output!$C$5:C$192,0),17))*3.4121416)+((INDEX(Output!$C$5:$BW$192,MATCH($C123,Output!$C$5:C$192,0),32))*99.976))/$AP123</f>
        <v>0</v>
      </c>
      <c r="AA123" s="122"/>
      <c r="AB123" s="129">
        <f>(((INDEX(Output!$C$5:$BW$192,MATCH($C123,Output!$C$5:C$192,0),19))*3.4121416)+((INDEX(Output!$C$5:$BW$192,MATCH($C123,Output!$C$5:C$192,0),34))*99.976))/$AP123</f>
        <v>3.940134321016326</v>
      </c>
      <c r="AC123" s="122"/>
      <c r="AD123" s="130">
        <f>INDEX(Output!$C$5:$CZ$192,MATCH($C123,Output!$C$5:$C$192,0),76)+INDEX(Output!$C$5:$CZ$192,MATCH($C123,Output!$C$5:$C$192,0),79)</f>
        <v>0</v>
      </c>
      <c r="AE123" s="122"/>
      <c r="AF123" s="130">
        <f>INDEX(Output!$C$5:$CA$192,MATCH($C123,Output!$C$5:$C$192,0),74)+INDEX(Output!$C$5:$CA$192,MATCH($C123,Output!$C$5:$C$192,0),77)</f>
        <v>0</v>
      </c>
      <c r="AG123" s="122"/>
      <c r="AH123" s="131">
        <f>IF($D$122=0,"",(D123-$D$122)/$D$122)</f>
        <v>-0.17398619264696713</v>
      </c>
      <c r="AI123" s="132" t="str">
        <f>IF($E$122=0,"",(E123-$E$122)/$E$122)</f>
        <v/>
      </c>
      <c r="AJ123" s="131">
        <f>IF($J$122=0,"",(J123-$J$122)/$J$122)</f>
        <v>-5.251737159781894E-2</v>
      </c>
      <c r="AK123" s="132" t="str">
        <f>IF($K$122=0,"",(K123-$K$122)/$K$122)</f>
        <v/>
      </c>
      <c r="AL123" s="129" t="str">
        <f>IF(AND(AH123&gt;=0,AI123&gt;=0), "Yes", "No")</f>
        <v>No</v>
      </c>
      <c r="AM123" s="129" t="str">
        <f>IF(AND(AH123&lt;0,AI123&lt;0), "No", "Yes")</f>
        <v>Yes</v>
      </c>
      <c r="AN123" s="133" t="str">
        <f>IF((AL123=AM123),(IF(AND(AI123&gt;(-0.5%*D$78),AI123&lt;(0.5%*D$78),AE123&lt;=AD123,AG123&lt;=AF123,(COUNTBLANK(D123:AK123)=0)),"Pass","Fail")),IF(COUNTA(D123:AK123)=0,"","Fail"))</f>
        <v>Fail</v>
      </c>
      <c r="AO123" s="135" t="s">
        <v>969</v>
      </c>
      <c r="AP123" s="127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112641</v>
      </c>
      <c r="AQ123" s="136"/>
    </row>
    <row r="124" spans="1:43" s="144" customFormat="1" ht="25.5" customHeight="1" x14ac:dyDescent="0.3">
      <c r="A124" s="83"/>
      <c r="B124" s="120" t="str">
        <f t="shared" si="20"/>
        <v>CBECC 20252.0</v>
      </c>
      <c r="C124" s="128" t="s">
        <v>650</v>
      </c>
      <c r="D124" s="129">
        <f>INDEX(Output!$C$5:$BW$192,MATCH($C124,Output!$C$5:$C$192,0),63)</f>
        <v>6.8885699999999996</v>
      </c>
      <c r="E124" s="122"/>
      <c r="F124" s="129">
        <f>(INDEX(Output!$C$5:$BW$192,MATCH($C124,Output!$C$5:$C$192,0),21))/$AP124</f>
        <v>0.31232588489093666</v>
      </c>
      <c r="G124" s="122"/>
      <c r="H124" s="129">
        <f>(INDEX(Output!$C$5:$BW$192,MATCH($C124,Output!$C$5:$C$192,0),36))/$AP124</f>
        <v>1.3861293845047539E-2</v>
      </c>
      <c r="I124" s="122"/>
      <c r="J124" s="129">
        <f t="shared" si="21"/>
        <v>14.923701534057544</v>
      </c>
      <c r="K124" s="122"/>
      <c r="L124" s="129">
        <f>(((INDEX(Output!$C$5:$BW$192,MATCH($C124,Output!$C$5:$C$192,0),14))*3.4121416)+((INDEX(Output!$C$5:$BW$192,MATCH($C124,Output!$C$5:$C$192,0),29))*99.976))/$AP124</f>
        <v>1.6787829944391119</v>
      </c>
      <c r="M124" s="122"/>
      <c r="N124" s="129">
        <f>(((INDEX(Output!$C$5:$BW$192,MATCH($C124,Output!$C$5:$C$192,0),15))*3.4121416)+((INDEX(Output!$C$5:$BW$192,MATCH($C124,Output!$C$5:$C$192,0),30))*99.976))/$AP124</f>
        <v>2.1083661144840691</v>
      </c>
      <c r="O124" s="122"/>
      <c r="P124" s="129">
        <f>(((INDEX(Output!$C$5:$BW$192,MATCH($C124,Output!$C$5:$C$192,0),20))*3.4121416)+((INDEX(Output!$C$5:$BW$192,MATCH($C124,Output!$C$5:$C$192,0),35))*99.976))/$AP124</f>
        <v>3.9922671651281507</v>
      </c>
      <c r="Q124" s="122"/>
      <c r="R124" s="129">
        <f>(((INDEX(Output!$C$5:$BW$192,MATCH($C124,Output!$C$5:$C$192,0),37))+(INDEX(Output!$C$5:$BW$192,MATCH($C124,Output!$C$5:$C$192,0),38)))*99.976)/$AP124</f>
        <v>0</v>
      </c>
      <c r="S124" s="122"/>
      <c r="T124" s="129">
        <f>(((INDEX(Output!$C$5:$BW$192,MATCH($C124,Output!$C$5:$C$192,0),22))+(INDEX(Output!$C$5:$BW$192,MATCH($C124,Output!$C$5:$C$192,0),23))+(INDEX(Output!$C$5:$BW$192,MATCH($C124,Output!$C$5:$C$192,0),24))+(INDEX(Output!$C$5:$BW$192,MATCH($C124,Output!$C$5:$C$192,0),25)))*3.4121416)/$AP124</f>
        <v>13.290612780583269</v>
      </c>
      <c r="U124" s="122"/>
      <c r="V124" s="129">
        <f>(((INDEX(Output!$C$5:$BW$192,MATCH($C124,Output!$C$5:$C$192,0),16))*3.4121416)+((INDEX(Output!$C$5:$BW$192,MATCH($C124,Output!$C$5:$C$192,0),31))*99.976))/$AP124</f>
        <v>2.2713501670461023</v>
      </c>
      <c r="W124" s="122"/>
      <c r="X124" s="129">
        <f>(((INDEX(Output!$C$5:$BW$192,MATCH($C124,Output!$C$5:C$192,0),18))*3.4121416)+((INDEX(Output!$C$5:$BW$192,MATCH($C124,Output!$C$5:C$192,0),33))*99.976))/$AP124</f>
        <v>0.1336324434381797</v>
      </c>
      <c r="Y124" s="122"/>
      <c r="Z124" s="129">
        <f>(((INDEX(Output!$C$5:$BW$192,MATCH($C124,Output!$C$5:C$192,0),17))*3.4121416)+((INDEX(Output!$C$5:$BW$192,MATCH($C124,Output!$C$5:C$192,0),32))*99.976))/$AP124</f>
        <v>0</v>
      </c>
      <c r="AA124" s="122"/>
      <c r="AB124" s="129">
        <f>(((INDEX(Output!$C$5:$BW$192,MATCH($C124,Output!$C$5:C$192,0),19))*3.4121416)+((INDEX(Output!$C$5:$BW$192,MATCH($C124,Output!$C$5:C$192,0),34))*99.976))/$AP124</f>
        <v>4.7393026495219317</v>
      </c>
      <c r="AC124" s="122"/>
      <c r="AD124" s="130">
        <f>INDEX(Output!$C$5:$CZ$192,MATCH($C124,Output!$C$5:$C$192,0),76)+INDEX(Output!$C$5:$CZ$192,MATCH($C124,Output!$C$5:$C$192,0),79)</f>
        <v>0</v>
      </c>
      <c r="AE124" s="122"/>
      <c r="AF124" s="130">
        <f>INDEX(Output!$C$5:$CA$192,MATCH($C124,Output!$C$5:$C$192,0),74)+INDEX(Output!$C$5:$CA$192,MATCH($C124,Output!$C$5:$C$192,0),77)</f>
        <v>0</v>
      </c>
      <c r="AG124" s="122"/>
      <c r="AH124" s="131">
        <f>IF($D$122=0,"",(D124-$D$122)/$D$122)</f>
        <v>-8.5276804363962885E-2</v>
      </c>
      <c r="AI124" s="132" t="str">
        <f>IF($E$122=0,"",(E124-$E$122)/$E$122)</f>
        <v/>
      </c>
      <c r="AJ124" s="131">
        <f>IF($J$122=0,"",(J124-$J$122)/$J$122)</f>
        <v>-1.7959596373197228E-2</v>
      </c>
      <c r="AK124" s="132" t="str">
        <f>IF($K$122=0,"",(K124-$K$122)/$K$122)</f>
        <v/>
      </c>
      <c r="AL124" s="129" t="str">
        <f>IF(AND(AH124&gt;=0,AI124&gt;=0), "Yes", "No")</f>
        <v>No</v>
      </c>
      <c r="AM124" s="129" t="str">
        <f>IF(AND(AH124&lt;0,AI124&lt;0), "No", "Yes")</f>
        <v>Yes</v>
      </c>
      <c r="AN124" s="133" t="str">
        <f>IF((AL124=AM124),(IF(AND(AI124&gt;(-0.5%*D$78),AI124&lt;(0.5%*D$78),AE124&lt;=AD124,AG124&lt;=AF124,(COUNTBLANK(D124:AK124)=0)),"Pass","Fail")),IF(COUNTA(D124:AK124)=0,"","Fail"))</f>
        <v>Fail</v>
      </c>
      <c r="AO124" s="135" t="s">
        <v>969</v>
      </c>
      <c r="AP124" s="127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112641</v>
      </c>
      <c r="AQ124" s="136"/>
    </row>
    <row r="125" spans="1:43" s="144" customFormat="1" ht="25.5" customHeight="1" x14ac:dyDescent="0.3">
      <c r="A125" s="83"/>
      <c r="B125" s="120" t="str">
        <f t="shared" si="20"/>
        <v>CBECC 20252.0</v>
      </c>
      <c r="C125" s="128" t="s">
        <v>651</v>
      </c>
      <c r="D125" s="129">
        <f>INDEX(Output!$C$5:$BW$192,MATCH($C125,Output!$C$5:$C$192,0),63)</f>
        <v>8.0319199999999995</v>
      </c>
      <c r="E125" s="122"/>
      <c r="F125" s="129">
        <f>(INDEX(Output!$C$5:$BW$192,MATCH($C125,Output!$C$5:$C$192,0),21))/$AP125</f>
        <v>0.44176543176995942</v>
      </c>
      <c r="G125" s="122"/>
      <c r="H125" s="129">
        <f>(INDEX(Output!$C$5:$BW$192,MATCH($C125,Output!$C$5:$C$192,0),36))/$AP125</f>
        <v>1.3861293845047539E-2</v>
      </c>
      <c r="I125" s="122"/>
      <c r="J125" s="129">
        <f t="shared" si="21"/>
        <v>15.364816884791576</v>
      </c>
      <c r="K125" s="122"/>
      <c r="L125" s="129">
        <f>(((INDEX(Output!$C$5:$BW$192,MATCH($C125,Output!$C$5:$C$192,0),14))*3.4121416)+((INDEX(Output!$C$5:$BW$192,MATCH($C125,Output!$C$5:$C$192,0),29))*99.976))/$AP125</f>
        <v>2.0435338764300743</v>
      </c>
      <c r="M125" s="122"/>
      <c r="N125" s="129">
        <f>(((INDEX(Output!$C$5:$BW$192,MATCH($C125,Output!$C$5:$C$192,0),15))*3.4121416)+((INDEX(Output!$C$5:$BW$192,MATCH($C125,Output!$C$5:$C$192,0),30))*99.976))/$AP125</f>
        <v>2.1713617348297691</v>
      </c>
      <c r="O125" s="122"/>
      <c r="P125" s="129">
        <f>(((INDEX(Output!$C$5:$BW$192,MATCH($C125,Output!$C$5:$C$192,0),20))*3.4121416)+((INDEX(Output!$C$5:$BW$192,MATCH($C125,Output!$C$5:$C$192,0),35))*99.976))/$AP125</f>
        <v>3.9922671651281507</v>
      </c>
      <c r="Q125" s="122"/>
      <c r="R125" s="129">
        <f>(((INDEX(Output!$C$5:$BW$192,MATCH($C125,Output!$C$5:$C$192,0),37))+(INDEX(Output!$C$5:$BW$192,MATCH($C125,Output!$C$5:$C$192,0),38)))*99.976)/$AP125</f>
        <v>0</v>
      </c>
      <c r="S125" s="122"/>
      <c r="T125" s="129">
        <f>(((INDEX(Output!$C$5:$BW$192,MATCH($C125,Output!$C$5:$C$192,0),22))+(INDEX(Output!$C$5:$BW$192,MATCH($C125,Output!$C$5:$C$192,0),23))+(INDEX(Output!$C$5:$BW$192,MATCH($C125,Output!$C$5:$C$192,0),24))+(INDEX(Output!$C$5:$BW$192,MATCH($C125,Output!$C$5:$C$192,0),25)))*3.4121416)/$AP125</f>
        <v>13.261532286482542</v>
      </c>
      <c r="U125" s="122"/>
      <c r="V125" s="129">
        <f>(((INDEX(Output!$C$5:$BW$192,MATCH($C125,Output!$C$5:$C$192,0),16))*3.4121416)+((INDEX(Output!$C$5:$BW$192,MATCH($C125,Output!$C$5:$C$192,0),31))*99.976))/$AP125</f>
        <v>2.2907220170225759</v>
      </c>
      <c r="W125" s="122"/>
      <c r="X125" s="129">
        <f>(((INDEX(Output!$C$5:$BW$192,MATCH($C125,Output!$C$5:C$192,0),18))*3.4121416)+((INDEX(Output!$C$5:$BW$192,MATCH($C125,Output!$C$5:C$192,0),33))*99.976))/$AP125</f>
        <v>0.12741739658958992</v>
      </c>
      <c r="Y125" s="122"/>
      <c r="Z125" s="129">
        <f>(((INDEX(Output!$C$5:$BW$192,MATCH($C125,Output!$C$5:C$192,0),17))*3.4121416)+((INDEX(Output!$C$5:$BW$192,MATCH($C125,Output!$C$5:C$192,0),32))*99.976))/$AP125</f>
        <v>0</v>
      </c>
      <c r="AA125" s="122"/>
      <c r="AB125" s="129">
        <f>(((INDEX(Output!$C$5:$BW$192,MATCH($C125,Output!$C$5:C$192,0),19))*3.4121416)+((INDEX(Output!$C$5:$BW$192,MATCH($C125,Output!$C$5:C$192,0),34))*99.976))/$AP125</f>
        <v>4.7395146947914171</v>
      </c>
      <c r="AC125" s="122"/>
      <c r="AD125" s="130">
        <f>INDEX(Output!$C$5:$CZ$192,MATCH($C125,Output!$C$5:$C$192,0),76)+INDEX(Output!$C$5:$CZ$192,MATCH($C125,Output!$C$5:$C$192,0),79)</f>
        <v>0</v>
      </c>
      <c r="AE125" s="122"/>
      <c r="AF125" s="130">
        <f>INDEX(Output!$C$5:$CA$192,MATCH($C125,Output!$C$5:$C$192,0),74)+INDEX(Output!$C$5:$CA$192,MATCH($C125,Output!$C$5:$C$192,0),77)</f>
        <v>0</v>
      </c>
      <c r="AG125" s="122"/>
      <c r="AH125" s="131">
        <f>IF($D$122=0,"",(D125-$D$122)/$D$122)</f>
        <v>6.6546979923699581E-2</v>
      </c>
      <c r="AI125" s="132" t="str">
        <f>IF($E$122=0,"",(E125-$E$122)/$E$122)</f>
        <v/>
      </c>
      <c r="AJ125" s="131">
        <f>IF($J$122=0,"",(J125-$J$122)/$J$122)</f>
        <v>1.1067592095577271E-2</v>
      </c>
      <c r="AK125" s="132" t="str">
        <f>IF($K$122=0,"",(K125-$K$122)/$K$122)</f>
        <v/>
      </c>
      <c r="AL125" s="129" t="str">
        <f>IF(AND(AH125&gt;=0,AI125&gt;=0), "Yes", "No")</f>
        <v>Yes</v>
      </c>
      <c r="AM125" s="129" t="str">
        <f>IF(AND(AH125&lt;0,AI125&lt;0), "No", "Yes")</f>
        <v>Yes</v>
      </c>
      <c r="AN125" s="133" t="str">
        <f>IF((AL125=AM125),(IF(AND(AI125&gt;(-0.5%*D$78),AI125&lt;(0.5%*D$78),AE125&lt;=AD125,AG125&lt;=AF125,(COUNTBLANK(D125:AK125)=0)),"Pass","Fail")),IF(COUNTA(D125:AK125)=0,"","Fail"))</f>
        <v>Fail</v>
      </c>
      <c r="AO125" s="135" t="s">
        <v>969</v>
      </c>
      <c r="AP125" s="127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  <c r="AQ125" s="136"/>
    </row>
    <row r="126" spans="1:43" x14ac:dyDescent="0.3">
      <c r="AP126" s="127"/>
    </row>
  </sheetData>
  <sheetProtection formatCells="0" formatColumns="0" formatRows="0"/>
  <mergeCells count="13">
    <mergeCell ref="AD2:AG2"/>
    <mergeCell ref="AN2:AN4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J3:AK3"/>
  </mergeCells>
  <conditionalFormatting sqref="D19:D20 F19:F20 H19:H20 L19:L20 N19:N20 P19:P20 R19:R20 T19:T20 V19:V20 X19:X20 Z19:Z20 AB19:AB20 AD19:AD20 AF19:AF20">
    <cfRule type="expression" priority="114" stopIfTrue="1">
      <formula>SEARCH("Baseline",$C19)="False"</formula>
    </cfRule>
    <cfRule type="expression" priority="113" stopIfTrue="1">
      <formula>SEARCH("Baserun",#REF!)="False"</formula>
    </cfRule>
  </conditionalFormatting>
  <conditionalFormatting sqref="D27 F27 H27 L27 N27 P27 R27 T27 V27 X27 Z27 AB27 AD27 AF27 AH27">
    <cfRule type="expression" priority="116" stopIfTrue="1">
      <formula>SEARCH("Baseline",$C27)="False"</formula>
    </cfRule>
    <cfRule type="expression" priority="115" stopIfTrue="1">
      <formula>SEARCH("Baserun",$C46)="False"</formula>
    </cfRule>
  </conditionalFormatting>
  <conditionalFormatting sqref="D28 F28 H28 L28 N28 P28 R28 T28 V28 X28 Z28 AB28 AD28 AF28 AH28">
    <cfRule type="expression" priority="145" stopIfTrue="1">
      <formula>SEARCH("Baserun",#REF!)="False"</formula>
    </cfRule>
    <cfRule type="expression" priority="146" stopIfTrue="1">
      <formula>SEARCH("Baseline",$C28)="False"</formula>
    </cfRule>
  </conditionalFormatting>
  <conditionalFormatting sqref="D29:D30 F29:F30 H29:H30 L29:L30 N29:N30 P29:P30 R29:R30 T29:T30 V29:V30 X29:X30 Z29:Z30 AB29:AB30 AD29:AD30 AF29:AF30 AH29:AH30">
    <cfRule type="expression" priority="143" stopIfTrue="1">
      <formula>SEARCH("Baserun",$C47)="False"</formula>
    </cfRule>
    <cfRule type="expression" priority="144" stopIfTrue="1">
      <formula>SEARCH("Baseline",$C29)="False"</formula>
    </cfRule>
  </conditionalFormatting>
  <conditionalFormatting sqref="D32:D35 F32:F35 H32:H35 L32:L35 N32:N35 P32:P35 R32:R35 T32:T35 V32:V35 X32:X35 Z32:Z35 AB32:AB35 AD32:AD35 AF32:AF35 AH32:AH35 AJ33:AJ35">
    <cfRule type="expression" priority="147" stopIfTrue="1">
      <formula>SEARCH("Baserun",$C49)="False"</formula>
    </cfRule>
    <cfRule type="expression" priority="148" stopIfTrue="1">
      <formula>SEARCH("Baseline",$C32)="False"</formula>
    </cfRule>
  </conditionalFormatting>
  <conditionalFormatting sqref="D37:D38 F37:F38 H37:H38 L37:L38 N37:N38 P37:P38 R37:R38 T37:T38 V37:V38 X37:X38 Z37:Z38 AB37:AB38 AH37:AH38 AJ38 D40:D42 F40:F42 H40:H42 L40:L42 N40:N42 P40:P42 R40:R42 T40:T42 V40:V42 X40:X42 Z40:Z42 AB40:AB42 AH40:AH42 AD44:AD46">
    <cfRule type="expression" priority="155" stopIfTrue="1">
      <formula>SEARCH("Baserun",$C66)="False"</formula>
    </cfRule>
    <cfRule type="expression" priority="156" stopIfTrue="1">
      <formula>SEARCH("Baseline",$C37)="False"</formula>
    </cfRule>
  </conditionalFormatting>
  <conditionalFormatting sqref="D44:D46 F44:F46 H44:H46 L44:L46 N44:N46 P44:P46 R44:R46 T44:T46 V44:V46 X44:X46 Z44:Z46 AB44:AB46 AH44:AH46 AJ45:AJ46 AD48:AD54">
    <cfRule type="expression" priority="151" stopIfTrue="1">
      <formula>SEARCH("Baserun",$C74)="False"</formula>
    </cfRule>
    <cfRule type="expression" priority="152" stopIfTrue="1">
      <formula>SEARCH("Baseline",$C44)="False"</formula>
    </cfRule>
  </conditionalFormatting>
  <conditionalFormatting sqref="D48:D54 F48:F54 H48:H54 L48:L54 N48:N54 P48:P54 R48:R54 T48:T54 V48:V54 X48:X54 Z48:Z54 AB48:AB54 AH48:AH54 AJ49:AJ54">
    <cfRule type="expression" priority="149" stopIfTrue="1">
      <formula>SEARCH("Baserun",$C79)="False"</formula>
    </cfRule>
    <cfRule type="expression" priority="150" stopIfTrue="1">
      <formula>SEARCH("Baseline",$C48)="False"</formula>
    </cfRule>
  </conditionalFormatting>
  <conditionalFormatting sqref="D56:D59 F56:F59 H56:H59 L56:L59 N56:N59 P56:P59 R56:R59 T56:T59 V56:V59 X56:X59 Z56:Z59 AB56:AB59 AH56:AH59 AJ57:AJ59 AF96 AF98 D100:D103 F100:F103 H100:H103 L100:L103 N100:N103 P100:P103 R100:R103 T100:T103 V100:V103 X100:X103 Z100:Z103 AB100:AB103 D105:D108 F105:F108 H105:H108 L105:L108 N105:N108 P105:P108 R105:R108 T105:T108 V105:V108 X105:X108 Z105:Z108 AB105:AB108 D110:D113 F110:F113 H110:H113 L110:L113 N110:N113 P110:P113 R110:R113 T110:T113 V110:V113 X110:X113 Z110:Z113 AB110:AB113 D115:D117 F115:F117 H115:H117 L115:L117 N115:N117 P115:P117 R115:R117 T115:T117 V115:V117 X115:X117 Z115:Z117 AB115:AB117">
    <cfRule type="expression" priority="119" stopIfTrue="1">
      <formula>SEARCH("Baserun",$C91)="False"</formula>
    </cfRule>
  </conditionalFormatting>
  <conditionalFormatting sqref="D56:D59 F56:F59 H56:H59 L56:L59 N56:N59 P56:P59 R56:R59 T56:T59 V56:V59 X56:X59 Z56:Z59 AB56:AB59 AH56:AH62 AJ57:AJ62 AF96 AF98 D100:D103 F100:F103 H100:H103 L100:L103 N100:N103 P100:P103 R100:R103 T100:T103 V100:V103 X100:X103 Z100:Z103 AB100:AB103 D105:D108 F105:F108 H105:H108 L105:L108 N105:N108 P105:P108 R105:R108 T105:T108 V105:V108 X105:X108 Z105:Z108 AB105:AB108 D110:D113 F110:F113 H110:H113 L110:L113 N110:N113 P110:P113 R110:R113 T110:T113 V110:V113 X110:X113 Z110:Z113 AB110:AB113 D115:D117 F115:F117 H115:H117 L115:L117 N115:N117 P115:P117 R115:R117 T115:T117 V115:V117 X115:X117 Z115:Z117 AB115:AB117">
    <cfRule type="expression" priority="120" stopIfTrue="1">
      <formula>SEARCH("Baseline",$C56)="False"</formula>
    </cfRule>
  </conditionalFormatting>
  <conditionalFormatting sqref="D60:D62 F60:F62 H60:H62 L60:L62 N60:N62 P60:P62 R60:R62 T60:T62 V60:V62 X60:X62 Z60:Z62 AB60:AB62 D64 F64 H64 L64 N64 P64 R64 T64 V64 X64 Z64 AB64 D66 F66 H66 L66 N66 P66 R66 T66 V66 X66 Z66 AB66">
    <cfRule type="expression" priority="121" stopIfTrue="1">
      <formula>SEARCH("Baserun",#REF!)="False"</formula>
    </cfRule>
    <cfRule type="expression" priority="122" stopIfTrue="1">
      <formula>SEARCH("Baseline",$C60)="False"</formula>
    </cfRule>
  </conditionalFormatting>
  <conditionalFormatting sqref="D96 F96 H96 L96 N96 P96 R96 T96 V96 X96 Z96 AB96 D98 F98 H98 L98 N98 P98 R98 T98 V98 X98 Z98 AB98">
    <cfRule type="expression" priority="109" stopIfTrue="1">
      <formula>SEARCH("Baseline",$C96)="False"</formula>
    </cfRule>
    <cfRule type="expression" priority="108" stopIfTrue="1">
      <formula>SEARCH("Baserun",$C134)="False"</formula>
    </cfRule>
  </conditionalFormatting>
  <conditionalFormatting sqref="D119:D121 F119:F121 H119:H121 L119:L121 N119:N121 P119:P121 R119:R121 T119:T121 V119:V121 X119:X121 Z119:Z121 AB119:AB121">
    <cfRule type="expression" priority="46" stopIfTrue="1">
      <formula>SEARCH("Baserun",$C154)="False"</formula>
    </cfRule>
    <cfRule type="expression" priority="47" stopIfTrue="1">
      <formula>SEARCH("Baseline",$C119)="False"</formula>
    </cfRule>
  </conditionalFormatting>
  <conditionalFormatting sqref="D123:D125 F123:F125 H123:H125 L123:L125 N123:N125 P123:P125 R123:R125 T123:T125 V123:V125 X123:X125 Z123:Z125 AB123:AB125">
    <cfRule type="expression" priority="39" stopIfTrue="1">
      <formula>SEARCH("Baseline",$C123)="False"</formula>
    </cfRule>
    <cfRule type="expression" priority="38" stopIfTrue="1">
      <formula>SEARCH("Baserun",$C158)="False"</formula>
    </cfRule>
  </conditionalFormatting>
  <conditionalFormatting sqref="J19:J20">
    <cfRule type="expression" priority="7" stopIfTrue="1">
      <formula>SEARCH("Baserun",#REF!)="False"</formula>
    </cfRule>
    <cfRule type="expression" priority="8" stopIfTrue="1">
      <formula>SEARCH("Baseline",$C19)="False"</formula>
    </cfRule>
  </conditionalFormatting>
  <conditionalFormatting sqref="J27">
    <cfRule type="expression" priority="10" stopIfTrue="1">
      <formula>SEARCH("Baseline",$C27)="False"</formula>
    </cfRule>
    <cfRule type="expression" priority="9" stopIfTrue="1">
      <formula>SEARCH("Baserun",$C46)="False"</formula>
    </cfRule>
  </conditionalFormatting>
  <conditionalFormatting sqref="J28">
    <cfRule type="expression" priority="21" stopIfTrue="1">
      <formula>SEARCH("Baserun",#REF!)="False"</formula>
    </cfRule>
    <cfRule type="expression" priority="22" stopIfTrue="1">
      <formula>SEARCH("Baseline",$C28)="False"</formula>
    </cfRule>
  </conditionalFormatting>
  <conditionalFormatting sqref="J29:J30">
    <cfRule type="expression" priority="19" stopIfTrue="1">
      <formula>SEARCH("Baserun",$C47)="False"</formula>
    </cfRule>
    <cfRule type="expression" priority="20" stopIfTrue="1">
      <formula>SEARCH("Baseline",$C29)="False"</formula>
    </cfRule>
  </conditionalFormatting>
  <conditionalFormatting sqref="J32:J35">
    <cfRule type="expression" priority="24" stopIfTrue="1">
      <formula>SEARCH("Baseline",$C32)="False"</formula>
    </cfRule>
    <cfRule type="expression" priority="23" stopIfTrue="1">
      <formula>SEARCH("Baserun",$C49)="False"</formula>
    </cfRule>
  </conditionalFormatting>
  <conditionalFormatting sqref="J37:J38 J40:J42">
    <cfRule type="expression" priority="30" stopIfTrue="1">
      <formula>SEARCH("Baseline",$C37)="False"</formula>
    </cfRule>
    <cfRule type="expression" priority="29" stopIfTrue="1">
      <formula>SEARCH("Baserun",$C66)="False"</formula>
    </cfRule>
  </conditionalFormatting>
  <conditionalFormatting sqref="J44:J46">
    <cfRule type="expression" priority="27" stopIfTrue="1">
      <formula>SEARCH("Baserun",$C74)="False"</formula>
    </cfRule>
    <cfRule type="expression" priority="28" stopIfTrue="1">
      <formula>SEARCH("Baseline",$C44)="False"</formula>
    </cfRule>
  </conditionalFormatting>
  <conditionalFormatting sqref="J48:J54">
    <cfRule type="expression" priority="26" stopIfTrue="1">
      <formula>SEARCH("Baseline",$C48)="False"</formula>
    </cfRule>
    <cfRule type="expression" priority="25" stopIfTrue="1">
      <formula>SEARCH("Baserun",$C79)="False"</formula>
    </cfRule>
  </conditionalFormatting>
  <conditionalFormatting sqref="J56:J59 J100:J103 J105:J108 J110:J113 J115:J117">
    <cfRule type="expression" priority="11" stopIfTrue="1">
      <formula>SEARCH("Baserun",$C91)="False"</formula>
    </cfRule>
    <cfRule type="expression" priority="12" stopIfTrue="1">
      <formula>SEARCH("Baseline",$C56)="False"</formula>
    </cfRule>
  </conditionalFormatting>
  <conditionalFormatting sqref="J60:J62 J64 J66">
    <cfRule type="expression" priority="14" stopIfTrue="1">
      <formula>SEARCH("Baseline",$C60)="False"</formula>
    </cfRule>
    <cfRule type="expression" priority="13" stopIfTrue="1">
      <formula>SEARCH("Baserun",#REF!)="False"</formula>
    </cfRule>
  </conditionalFormatting>
  <conditionalFormatting sqref="J68:J69 J71:J72 J74:J77 J79:J82 J84:J86 J88:J90">
    <cfRule type="expression" priority="16" stopIfTrue="1">
      <formula>SEARCH("Baseline",$C68)="False"</formula>
    </cfRule>
    <cfRule type="expression" priority="15" stopIfTrue="1">
      <formula>SEARCH("Baserun",$C95)="False"</formula>
    </cfRule>
  </conditionalFormatting>
  <conditionalFormatting sqref="J92 J94">
    <cfRule type="expression" priority="17" stopIfTrue="1">
      <formula>SEARCH("Baserun",$C118)="False"</formula>
    </cfRule>
    <cfRule type="expression" priority="18" stopIfTrue="1">
      <formula>SEARCH("Baseline",$C92)="False"</formula>
    </cfRule>
  </conditionalFormatting>
  <conditionalFormatting sqref="J96 J98">
    <cfRule type="expression" priority="5" stopIfTrue="1">
      <formula>SEARCH("Baserun",$C134)="False"</formula>
    </cfRule>
    <cfRule type="expression" priority="6" stopIfTrue="1">
      <formula>SEARCH("Baseline",$C96)="False"</formula>
    </cfRule>
  </conditionalFormatting>
  <conditionalFormatting sqref="J119:J121">
    <cfRule type="expression" priority="3" stopIfTrue="1">
      <formula>SEARCH("Baserun",$C154)="False"</formula>
    </cfRule>
    <cfRule type="expression" priority="4" stopIfTrue="1">
      <formula>SEARCH("Baseline",$C119)="False"</formula>
    </cfRule>
  </conditionalFormatting>
  <conditionalFormatting sqref="J123:J125">
    <cfRule type="expression" priority="1" stopIfTrue="1">
      <formula>SEARCH("Baserun",$C158)="False"</formula>
    </cfRule>
    <cfRule type="expression" priority="2" stopIfTrue="1">
      <formula>SEARCH("Baseline",$C123)="False"</formula>
    </cfRule>
  </conditionalFormatting>
  <conditionalFormatting sqref="AD37:AD38 AD40:AD42 AF48:AF54">
    <cfRule type="expression" priority="153" stopIfTrue="1">
      <formula>SEARCH("Baserun",$C65)="False"</formula>
    </cfRule>
    <cfRule type="expression" priority="154" stopIfTrue="1">
      <formula>SEARCH("Baseline",$C37)="False"</formula>
    </cfRule>
  </conditionalFormatting>
  <conditionalFormatting sqref="AD56:AD60 AD100:AD103 AH100:AH103 AD105:AD108 AH105:AH108 AD110:AD113 AH110:AH113 AD115:AD117 AH115:AH117">
    <cfRule type="expression" priority="130" stopIfTrue="1">
      <formula>SEARCH("Baseline",$C56)="False"</formula>
    </cfRule>
    <cfRule type="expression" priority="129" stopIfTrue="1">
      <formula>SEARCH("Baserun",$C90)="False"</formula>
    </cfRule>
  </conditionalFormatting>
  <conditionalFormatting sqref="AD61:AD62 AD64 AD66 AD68">
    <cfRule type="expression" priority="117" stopIfTrue="1">
      <formula>SEARCH("Baserun",#REF!)="False"</formula>
    </cfRule>
    <cfRule type="expression" priority="118" stopIfTrue="1">
      <formula>SEARCH("Baseline",$C61)="False"</formula>
    </cfRule>
  </conditionalFormatting>
  <conditionalFormatting sqref="AD92">
    <cfRule type="expression" priority="127" stopIfTrue="1">
      <formula>SEARCH("Baserun",#REF!)="False"</formula>
    </cfRule>
    <cfRule type="expression" priority="128" stopIfTrue="1">
      <formula>SEARCH("Baseline",$C92)="False"</formula>
    </cfRule>
  </conditionalFormatting>
  <conditionalFormatting sqref="AD94 AH94">
    <cfRule type="expression" priority="142" stopIfTrue="1">
      <formula>SEARCH("Baseline",$C94)="False"</formula>
    </cfRule>
    <cfRule type="expression" priority="141" stopIfTrue="1">
      <formula>SEARCH("Baserun",$C119)="False"</formula>
    </cfRule>
  </conditionalFormatting>
  <conditionalFormatting sqref="AD96 AH96 AD98 AH98">
    <cfRule type="expression" priority="126" stopIfTrue="1">
      <formula>SEARCH("Baseline",$C96)="False"</formula>
    </cfRule>
    <cfRule type="expression" priority="125" stopIfTrue="1">
      <formula>SEARCH("Baserun",$C133)="False"</formula>
    </cfRule>
  </conditionalFormatting>
  <conditionalFormatting sqref="AD119:AD121 AH119:AH121">
    <cfRule type="expression" priority="49" stopIfTrue="1">
      <formula>SEARCH("Baseline",$C119)="False"</formula>
    </cfRule>
    <cfRule type="expression" priority="48" stopIfTrue="1">
      <formula>SEARCH("Baserun",$C153)="False"</formula>
    </cfRule>
  </conditionalFormatting>
  <conditionalFormatting sqref="AD123:AD125 AH123:AH125">
    <cfRule type="expression" priority="41" stopIfTrue="1">
      <formula>SEARCH("Baseline",$C123)="False"</formula>
    </cfRule>
    <cfRule type="expression" priority="40" stopIfTrue="1">
      <formula>SEARCH("Baserun",$C157)="False"</formula>
    </cfRule>
  </conditionalFormatting>
  <conditionalFormatting sqref="AF37:AF38 AF40:AF42 AD69 AH69 AD71:AD72 AH71:AH72 AD74:AD77 AH74:AH77 AD79:AD82 AH79:AH82 AD84:AD86 AH84:AH86 AD88:AD90 AH88:AH90 D92 F92 H92 L92 N92 P92 R92 T92 V92 X92 Z92 AB92 D94 F94 H94 L94 N94 P94 R94 T94 V94 X94 Z94 AB94">
    <cfRule type="expression" priority="138" stopIfTrue="1">
      <formula>SEARCH("Baseline",$C37)="False"</formula>
    </cfRule>
    <cfRule type="expression" priority="137" stopIfTrue="1">
      <formula>SEARCH("Baserun",$C63)="False"</formula>
    </cfRule>
  </conditionalFormatting>
  <conditionalFormatting sqref="AF44:AF46 D68:D69 F68:F69 H68:H69 L68:L69 N68:N69 P68:P69 R68:R69 T68:T69 V68:V69 X68:X69 Z68:Z69 AB68:AB69 D71:D72 F71:F72 H71:H72 L71:L72 N71:N72 P71:P72 R71:R72 T71:T72 V71:V72 X71:X72 Z71:Z72 AB71:AB72 D74:D77 F74:F77 H74:H77 L74:L77 N74:N77 P74:P77 R74:R77 T74:T77 V74:V77 X74:X77 Z74:Z77 AB74:AB77 D79:D82 F79:F82 H79:H82 L79:L82 N79:N82 P79:P82 R79:R82 T79:T82 V79:V82 X79:X82 Z79:Z82 AB79:AB82 D84:D86 F84:F86 H84:H86 L84:L86 N84:N86 P84:P86 R84:R86 T84:T86 V84:V86 X84:X86 Z84:Z86 AB84:AB86 D88:D90 F88:F90 H88:H90 L88:L90 N88:N90 P88:P90 R88:R90 T88:T90 V88:V90 X88:X90 Z88:Z90 AB88:AB90">
    <cfRule type="expression" priority="136" stopIfTrue="1">
      <formula>SEARCH("Baseline",$C44)="False"</formula>
    </cfRule>
    <cfRule type="expression" priority="135" stopIfTrue="1">
      <formula>SEARCH("Baserun",$C71)="False"</formula>
    </cfRule>
  </conditionalFormatting>
  <conditionalFormatting sqref="AF56:AF62 AF100:AF103 AF105:AF108 AF110:AF113 AF115:AF117">
    <cfRule type="expression" priority="134" stopIfTrue="1">
      <formula>SEARCH("Baseline",$C56)="False"</formula>
    </cfRule>
    <cfRule type="expression" priority="133" stopIfTrue="1">
      <formula>SEARCH("Baserun",$C88)="False"</formula>
    </cfRule>
  </conditionalFormatting>
  <conditionalFormatting sqref="AF64 AF66 AF68:AF69">
    <cfRule type="expression" priority="124" stopIfTrue="1">
      <formula>SEARCH("Baseline",$C64)="False"</formula>
    </cfRule>
    <cfRule type="expression" priority="123" stopIfTrue="1">
      <formula>SEARCH("Baserun",#REF!)="False"</formula>
    </cfRule>
  </conditionalFormatting>
  <conditionalFormatting sqref="AF71:AF72 AF74:AF77 AF79:AF82 AF84:AF86 AF88:AF90 AF92">
    <cfRule type="expression" priority="139" stopIfTrue="1">
      <formula>SEARCH("Baserun",$C95)="False"</formula>
    </cfRule>
    <cfRule type="expression" priority="140" stopIfTrue="1">
      <formula>SEARCH("Baseline",$C71)="False"</formula>
    </cfRule>
  </conditionalFormatting>
  <conditionalFormatting sqref="AF94">
    <cfRule type="expression" priority="132" stopIfTrue="1">
      <formula>SEARCH("Baseline",$C94)="False"</formula>
    </cfRule>
    <cfRule type="expression" priority="131" stopIfTrue="1">
      <formula>SEARCH("Baserun",#REF!)="False"</formula>
    </cfRule>
  </conditionalFormatting>
  <conditionalFormatting sqref="AF119:AF121">
    <cfRule type="expression" priority="51" stopIfTrue="1">
      <formula>SEARCH("Baseline",$C119)="False"</formula>
    </cfRule>
    <cfRule type="expression" priority="50" stopIfTrue="1">
      <formula>SEARCH("Baserun",$C151)="False"</formula>
    </cfRule>
  </conditionalFormatting>
  <conditionalFormatting sqref="AF123:AF125">
    <cfRule type="expression" priority="43" stopIfTrue="1">
      <formula>SEARCH("Baseline",$C123)="False"</formula>
    </cfRule>
    <cfRule type="expression" priority="42" stopIfTrue="1">
      <formula>SEARCH("Baserun",$C155)="False"</formula>
    </cfRule>
  </conditionalFormatting>
  <conditionalFormatting sqref="AH5 AJ5">
    <cfRule type="expression" priority="107" stopIfTrue="1">
      <formula>SEARCH("Baseline",$C5)="False"</formula>
    </cfRule>
    <cfRule type="expression" priority="106" stopIfTrue="1">
      <formula>SEARCH("Baserun",#REF!)="False"</formula>
    </cfRule>
  </conditionalFormatting>
  <conditionalFormatting sqref="AH10:AH21">
    <cfRule type="expression" priority="105" stopIfTrue="1">
      <formula>SEARCH("Baseline",$C10)="False"</formula>
    </cfRule>
    <cfRule type="expression" priority="104" stopIfTrue="1">
      <formula>SEARCH("Baserun",#REF!)="False"</formula>
    </cfRule>
  </conditionalFormatting>
  <conditionalFormatting sqref="AH26">
    <cfRule type="expression" priority="103" stopIfTrue="1">
      <formula>SEARCH("Baseline",$C26)="False"</formula>
    </cfRule>
    <cfRule type="expression" priority="102" stopIfTrue="1">
      <formula>SEARCH("Baserun",#REF!)="False"</formula>
    </cfRule>
  </conditionalFormatting>
  <conditionalFormatting sqref="AH31">
    <cfRule type="expression" priority="101" stopIfTrue="1">
      <formula>SEARCH("Baseline",$C31)="False"</formula>
    </cfRule>
    <cfRule type="expression" priority="100" stopIfTrue="1">
      <formula>SEARCH("Baserun",#REF!)="False"</formula>
    </cfRule>
  </conditionalFormatting>
  <conditionalFormatting sqref="AH36">
    <cfRule type="expression" priority="99" stopIfTrue="1">
      <formula>SEARCH("Baseline",$C36)="False"</formula>
    </cfRule>
    <cfRule type="expression" priority="98" stopIfTrue="1">
      <formula>SEARCH("Baserun",#REF!)="False"</formula>
    </cfRule>
  </conditionalFormatting>
  <conditionalFormatting sqref="AH39">
    <cfRule type="expression" priority="96" stopIfTrue="1">
      <formula>SEARCH("Baserun",#REF!)="False"</formula>
    </cfRule>
    <cfRule type="expression" priority="97" stopIfTrue="1">
      <formula>SEARCH("Baseline",$C39)="False"</formula>
    </cfRule>
  </conditionalFormatting>
  <conditionalFormatting sqref="AH43">
    <cfRule type="expression" priority="94" stopIfTrue="1">
      <formula>SEARCH("Baserun",#REF!)="False"</formula>
    </cfRule>
    <cfRule type="expression" priority="95" stopIfTrue="1">
      <formula>SEARCH("Baseline",$C43)="False"</formula>
    </cfRule>
  </conditionalFormatting>
  <conditionalFormatting sqref="AH47">
    <cfRule type="expression" priority="93" stopIfTrue="1">
      <formula>SEARCH("Baseline",$C47)="False"</formula>
    </cfRule>
    <cfRule type="expression" priority="92" stopIfTrue="1">
      <formula>SEARCH("Baserun",#REF!)="False"</formula>
    </cfRule>
  </conditionalFormatting>
  <conditionalFormatting sqref="AH55">
    <cfRule type="expression" priority="91" stopIfTrue="1">
      <formula>SEARCH("Baseline",$C55)="False"</formula>
    </cfRule>
    <cfRule type="expression" priority="90" stopIfTrue="1">
      <formula>SEARCH("Baserun",#REF!)="False"</formula>
    </cfRule>
  </conditionalFormatting>
  <conditionalFormatting sqref="AH60:AH68">
    <cfRule type="expression" priority="88" stopIfTrue="1">
      <formula>SEARCH("Baserun",#REF!)="False"</formula>
    </cfRule>
  </conditionalFormatting>
  <conditionalFormatting sqref="AH63:AH68">
    <cfRule type="expression" priority="89" stopIfTrue="1">
      <formula>SEARCH("Baseline",$C63)="False"</formula>
    </cfRule>
  </conditionalFormatting>
  <conditionalFormatting sqref="AH70">
    <cfRule type="expression" priority="86" stopIfTrue="1">
      <formula>SEARCH("Baserun",#REF!)="False"</formula>
    </cfRule>
    <cfRule type="expression" priority="87" stopIfTrue="1">
      <formula>SEARCH("Baseline",$C70)="False"</formula>
    </cfRule>
  </conditionalFormatting>
  <conditionalFormatting sqref="AH73">
    <cfRule type="expression" priority="85" stopIfTrue="1">
      <formula>SEARCH("Baseline",$C73)="False"</formula>
    </cfRule>
    <cfRule type="expression" priority="84" stopIfTrue="1">
      <formula>SEARCH("Baserun",#REF!)="False"</formula>
    </cfRule>
  </conditionalFormatting>
  <conditionalFormatting sqref="AH78">
    <cfRule type="expression" priority="82" stopIfTrue="1">
      <formula>SEARCH("Baserun",#REF!)="False"</formula>
    </cfRule>
    <cfRule type="expression" priority="83" stopIfTrue="1">
      <formula>SEARCH("Baseline",$C78)="False"</formula>
    </cfRule>
  </conditionalFormatting>
  <conditionalFormatting sqref="AH83">
    <cfRule type="expression" priority="81" stopIfTrue="1">
      <formula>SEARCH("Baseline",$C83)="False"</formula>
    </cfRule>
    <cfRule type="expression" priority="80" stopIfTrue="1">
      <formula>SEARCH("Baserun",#REF!)="False"</formula>
    </cfRule>
  </conditionalFormatting>
  <conditionalFormatting sqref="AH87">
    <cfRule type="expression" priority="79" stopIfTrue="1">
      <formula>SEARCH("Baseline",$C87)="False"</formula>
    </cfRule>
    <cfRule type="expression" priority="78" stopIfTrue="1">
      <formula>SEARCH("Baserun",#REF!)="False"</formula>
    </cfRule>
  </conditionalFormatting>
  <conditionalFormatting sqref="AH91:AH93">
    <cfRule type="expression" priority="76" stopIfTrue="1">
      <formula>SEARCH("Baserun",#REF!)="False"</formula>
    </cfRule>
    <cfRule type="expression" priority="77" stopIfTrue="1">
      <formula>SEARCH("Baseline",$C91)="False"</formula>
    </cfRule>
  </conditionalFormatting>
  <conditionalFormatting sqref="AH95">
    <cfRule type="expression" priority="62" stopIfTrue="1">
      <formula>SEARCH("Baserun",#REF!)="False"</formula>
    </cfRule>
    <cfRule type="expression" priority="63" stopIfTrue="1">
      <formula>SEARCH("Baseline",$C95)="False"</formula>
    </cfRule>
  </conditionalFormatting>
  <conditionalFormatting sqref="AH97">
    <cfRule type="expression" priority="60" stopIfTrue="1">
      <formula>SEARCH("Baserun",#REF!)="False"</formula>
    </cfRule>
    <cfRule type="expression" priority="61" stopIfTrue="1">
      <formula>SEARCH("Baseline",$C97)="False"</formula>
    </cfRule>
  </conditionalFormatting>
  <conditionalFormatting sqref="AH99">
    <cfRule type="expression" priority="59" stopIfTrue="1">
      <formula>SEARCH("Baseline",$C99)="False"</formula>
    </cfRule>
    <cfRule type="expression" priority="58" stopIfTrue="1">
      <formula>SEARCH("Baserun",#REF!)="False"</formula>
    </cfRule>
  </conditionalFormatting>
  <conditionalFormatting sqref="AH104">
    <cfRule type="expression" priority="57" stopIfTrue="1">
      <formula>SEARCH("Baseline",$C104)="False"</formula>
    </cfRule>
    <cfRule type="expression" priority="56" stopIfTrue="1">
      <formula>SEARCH("Baserun",#REF!)="False"</formula>
    </cfRule>
  </conditionalFormatting>
  <conditionalFormatting sqref="AH109">
    <cfRule type="expression" priority="54" stopIfTrue="1">
      <formula>SEARCH("Baserun",#REF!)="False"</formula>
    </cfRule>
    <cfRule type="expression" priority="55" stopIfTrue="1">
      <formula>SEARCH("Baseline",$C109)="False"</formula>
    </cfRule>
  </conditionalFormatting>
  <conditionalFormatting sqref="AH114">
    <cfRule type="expression" priority="53" stopIfTrue="1">
      <formula>SEARCH("Baseline",$C114)="False"</formula>
    </cfRule>
    <cfRule type="expression" priority="52" stopIfTrue="1">
      <formula>SEARCH("Baserun",#REF!)="False"</formula>
    </cfRule>
  </conditionalFormatting>
  <conditionalFormatting sqref="AH118">
    <cfRule type="expression" priority="45" stopIfTrue="1">
      <formula>SEARCH("Baseline",$C118)="False"</formula>
    </cfRule>
    <cfRule type="expression" priority="44" stopIfTrue="1">
      <formula>SEARCH("Baserun",#REF!)="False"</formula>
    </cfRule>
  </conditionalFormatting>
  <conditionalFormatting sqref="AH122">
    <cfRule type="expression" priority="36" stopIfTrue="1">
      <formula>SEARCH("Baserun",#REF!)="False"</formula>
    </cfRule>
    <cfRule type="expression" priority="37" stopIfTrue="1">
      <formula>SEARCH("Baseline",$C122)="False"</formula>
    </cfRule>
  </conditionalFormatting>
  <conditionalFormatting sqref="AJ10:AJ22">
    <cfRule type="expression" priority="74" stopIfTrue="1">
      <formula>SEARCH("Baserun",#REF!)="False"</formula>
    </cfRule>
    <cfRule type="expression" priority="75" stopIfTrue="1">
      <formula>SEARCH("Baseline",$C10)="False"</formula>
    </cfRule>
  </conditionalFormatting>
  <conditionalFormatting sqref="AJ26:AJ32">
    <cfRule type="expression" priority="72" stopIfTrue="1">
      <formula>SEARCH("Baserun",#REF!)="False"</formula>
    </cfRule>
    <cfRule type="expression" priority="73" stopIfTrue="1">
      <formula>SEARCH("Baseline",$C26)="False"</formula>
    </cfRule>
  </conditionalFormatting>
  <conditionalFormatting sqref="AJ36:AJ37">
    <cfRule type="expression" priority="71" stopIfTrue="1">
      <formula>SEARCH("Baseline",$C36)="False"</formula>
    </cfRule>
    <cfRule type="expression" priority="70" stopIfTrue="1">
      <formula>SEARCH("Baserun",#REF!)="False"</formula>
    </cfRule>
  </conditionalFormatting>
  <conditionalFormatting sqref="AJ39:AJ44">
    <cfRule type="expression" priority="69" stopIfTrue="1">
      <formula>SEARCH("Baseline",$C39)="False"</formula>
    </cfRule>
    <cfRule type="expression" priority="68" stopIfTrue="1">
      <formula>SEARCH("Baserun",#REF!)="False"</formula>
    </cfRule>
  </conditionalFormatting>
  <conditionalFormatting sqref="AJ47:AJ48">
    <cfRule type="expression" priority="67" stopIfTrue="1">
      <formula>SEARCH("Baseline",$C47)="False"</formula>
    </cfRule>
    <cfRule type="expression" priority="66" stopIfTrue="1">
      <formula>SEARCH("Baserun",#REF!)="False"</formula>
    </cfRule>
  </conditionalFormatting>
  <conditionalFormatting sqref="AJ55:AJ56">
    <cfRule type="expression" priority="65" stopIfTrue="1">
      <formula>SEARCH("Baseline",$C55)="False"</formula>
    </cfRule>
    <cfRule type="expression" priority="64" stopIfTrue="1">
      <formula>SEARCH("Baserun",#REF!)="False"</formula>
    </cfRule>
  </conditionalFormatting>
  <conditionalFormatting sqref="AJ60:AJ125">
    <cfRule type="expression" priority="31" stopIfTrue="1">
      <formula>SEARCH("Baserun",#REF!)="False"</formula>
    </cfRule>
  </conditionalFormatting>
  <conditionalFormatting sqref="AJ63:AJ125">
    <cfRule type="expression" priority="32" stopIfTrue="1">
      <formula>SEARCH("Baseline",$C63)="False"</formula>
    </cfRule>
  </conditionalFormatting>
  <conditionalFormatting sqref="AN5:AN125">
    <cfRule type="expression" dxfId="6" priority="35" stopIfTrue="1">
      <formula>"IF($AA$6=1.1*$Z$6)"</formula>
    </cfRule>
    <cfRule type="containsText" dxfId="5" priority="34" stopIfTrue="1" operator="containsText" text="Fail">
      <formula>NOT(ISERROR(SEARCH("Fail",AN5)))</formula>
    </cfRule>
    <cfRule type="containsText" dxfId="4" priority="33" stopIfTrue="1" operator="containsText" text="Pass">
      <formula>NOT(ISERROR(SEARCH("Pass",AN5)))</formula>
    </cfRule>
  </conditionalFormatting>
  <conditionalFormatting sqref="AN6:AN9">
    <cfRule type="expression" dxfId="2" priority="112" stopIfTrue="1">
      <formula>"IF($AA$6=1.1*$Z$6)"</formula>
    </cfRule>
    <cfRule type="containsText" dxfId="1" priority="111" stopIfTrue="1" operator="containsText" text="Fail">
      <formula>NOT(ISERROR(SEARCH("Fail",AN6)))</formula>
    </cfRule>
    <cfRule type="containsText" dxfId="0" priority="110" stopIfTrue="1" operator="containsText" text="Pass">
      <formula>NOT(ISERROR(SEARCH("Pass",AN6)))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3" stopIfTrue="1" operator="containsText" id="{771FF468-3F2D-4F35-B939-C8E0373A06DA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AN5:AN125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FC00-E871-4750-A10A-9E8A1EE6B8E8}">
  <sheetPr codeName="Sheet2"/>
  <dimension ref="A1:V125"/>
  <sheetViews>
    <sheetView showGridLines="0" topLeftCell="B19" zoomScale="70" zoomScaleNormal="70" workbookViewId="0">
      <selection activeCell="M61" sqref="M61"/>
    </sheetView>
  </sheetViews>
  <sheetFormatPr defaultColWidth="8.88671875" defaultRowHeight="14.4" outlineLevelCol="1" x14ac:dyDescent="0.3"/>
  <cols>
    <col min="1" max="1" width="6.109375" style="38" hidden="1" customWidth="1"/>
    <col min="2" max="2" width="17.5546875" style="7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14" width="14.6640625" style="86" customWidth="1"/>
    <col min="15" max="15" width="13.44140625" style="86" customWidth="1"/>
    <col min="16" max="16" width="7.6640625" style="86" customWidth="1"/>
    <col min="17" max="17" width="7.6640625" style="1" customWidth="1"/>
    <col min="18" max="18" width="7.33203125" style="10" customWidth="1"/>
    <col min="19" max="19" width="15.44140625" style="20" customWidth="1"/>
    <col min="20" max="20" width="5.88671875" customWidth="1"/>
    <col min="21" max="21" width="8.33203125" style="6" bestFit="1" customWidth="1"/>
    <col min="22" max="22" width="8.88671875" style="6" customWidth="1"/>
  </cols>
  <sheetData>
    <row r="1" spans="1:22" ht="15" hidden="1" customHeight="1" x14ac:dyDescent="0.3">
      <c r="B1" s="7" t="s">
        <v>0</v>
      </c>
      <c r="D1" s="1">
        <v>1</v>
      </c>
      <c r="F1" s="1">
        <v>2</v>
      </c>
      <c r="H1" s="1">
        <v>3</v>
      </c>
      <c r="J1" s="1">
        <v>4</v>
      </c>
      <c r="L1" s="86">
        <v>12</v>
      </c>
      <c r="N1" s="86">
        <v>13</v>
      </c>
      <c r="T1">
        <v>16</v>
      </c>
    </row>
    <row r="2" spans="1:22" ht="53.4" customHeight="1" x14ac:dyDescent="0.3">
      <c r="B2" s="26" t="s">
        <v>1</v>
      </c>
      <c r="C2" s="77" t="s">
        <v>2</v>
      </c>
      <c r="D2" s="79" t="s">
        <v>652</v>
      </c>
      <c r="E2" s="80"/>
      <c r="F2" s="79" t="s">
        <v>4</v>
      </c>
      <c r="G2" s="80"/>
      <c r="H2" s="79" t="s">
        <v>5</v>
      </c>
      <c r="I2" s="80"/>
      <c r="J2" s="79" t="s">
        <v>6</v>
      </c>
      <c r="K2" s="80"/>
      <c r="L2" s="152" t="s">
        <v>9</v>
      </c>
      <c r="M2" s="153"/>
      <c r="N2" s="153"/>
      <c r="O2" s="154"/>
      <c r="P2" s="94"/>
      <c r="Q2" s="30"/>
    </row>
    <row r="3" spans="1:22" s="3" customFormat="1" ht="34.5" customHeight="1" x14ac:dyDescent="0.25">
      <c r="A3" s="38"/>
      <c r="B3" s="60" t="s">
        <v>653</v>
      </c>
      <c r="C3" s="77"/>
      <c r="D3" s="81" t="s">
        <v>14</v>
      </c>
      <c r="E3" s="82"/>
      <c r="F3" s="81" t="s">
        <v>12</v>
      </c>
      <c r="G3" s="82"/>
      <c r="H3" s="81" t="s">
        <v>13</v>
      </c>
      <c r="I3" s="82"/>
      <c r="J3" s="81" t="s">
        <v>14</v>
      </c>
      <c r="K3" s="82"/>
      <c r="L3" s="152" t="s">
        <v>654</v>
      </c>
      <c r="M3" s="154"/>
      <c r="N3" s="93" t="s">
        <v>27</v>
      </c>
      <c r="O3" s="98"/>
      <c r="P3" s="102"/>
      <c r="Q3" s="31"/>
      <c r="R3" s="34"/>
      <c r="S3" s="40" t="s">
        <v>28</v>
      </c>
      <c r="U3" s="41"/>
      <c r="V3" s="41"/>
    </row>
    <row r="4" spans="1:22" s="3" customFormat="1" ht="33" customHeight="1" x14ac:dyDescent="0.25">
      <c r="A4" s="39">
        <f>COUNTIF(A5:A38,"x")</f>
        <v>13</v>
      </c>
      <c r="B4" s="32"/>
      <c r="C4" s="78"/>
      <c r="D4" s="28" t="s">
        <v>29</v>
      </c>
      <c r="E4" s="61" t="s">
        <v>30</v>
      </c>
      <c r="F4" s="27" t="s">
        <v>29</v>
      </c>
      <c r="G4" s="69" t="s">
        <v>30</v>
      </c>
      <c r="H4" s="27" t="s">
        <v>29</v>
      </c>
      <c r="I4" s="69" t="s">
        <v>30</v>
      </c>
      <c r="J4" s="27" t="s">
        <v>29</v>
      </c>
      <c r="K4" s="69" t="s">
        <v>30</v>
      </c>
      <c r="L4" s="110" t="s">
        <v>29</v>
      </c>
      <c r="M4" s="116" t="s">
        <v>30</v>
      </c>
      <c r="N4" s="110" t="s">
        <v>29</v>
      </c>
      <c r="O4" s="116" t="s">
        <v>30</v>
      </c>
      <c r="P4" s="117"/>
      <c r="Q4" s="33"/>
      <c r="R4" s="34"/>
      <c r="S4" s="21"/>
      <c r="U4" s="41"/>
      <c r="V4" s="41"/>
    </row>
    <row r="5" spans="1:22" s="3" customFormat="1" ht="26.25" customHeight="1" x14ac:dyDescent="0.25">
      <c r="A5" s="39"/>
      <c r="B5" s="25" t="str">
        <f>B3</f>
        <v>CBECC 20252.0</v>
      </c>
      <c r="C5" s="62" t="s">
        <v>31</v>
      </c>
      <c r="D5" s="63">
        <f>INDEX(Output!$C$5:$JM$192,MATCH($C5,Output!$C$5:$C$192,0),254)</f>
        <v>6.2907500000000001</v>
      </c>
      <c r="E5" s="64" t="s">
        <v>655</v>
      </c>
      <c r="F5" s="63">
        <f>'Results LSC'!F5</f>
        <v>3.3860796079645259</v>
      </c>
      <c r="G5" s="70" t="str">
        <f>'Results LSC'!G5</f>
        <v xml:space="preserve">  3.28 </v>
      </c>
      <c r="H5" s="63">
        <f>'Results LSC'!H5</f>
        <v>3.7880353100444172E-2</v>
      </c>
      <c r="I5" s="70" t="str">
        <f>'Results LSC'!I5</f>
        <v xml:space="preserve">  0.04 </v>
      </c>
      <c r="J5" s="63">
        <f>'Results LSC'!J5</f>
        <v>15.340882439060659</v>
      </c>
      <c r="K5" s="70" t="str">
        <f>'Results LSC'!K5</f>
        <v xml:space="preserve">  14.71 </v>
      </c>
      <c r="L5" s="124"/>
      <c r="M5" s="121"/>
      <c r="N5" s="124"/>
      <c r="O5" s="121"/>
      <c r="P5" s="121"/>
      <c r="Q5" s="63"/>
      <c r="R5" s="35"/>
      <c r="S5" s="22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  <c r="U5" s="41"/>
      <c r="V5" s="41"/>
    </row>
    <row r="6" spans="1:22" s="3" customFormat="1" ht="26.25" customHeight="1" x14ac:dyDescent="0.25">
      <c r="A6" s="39"/>
      <c r="B6" s="25" t="str">
        <f t="shared" ref="B6:B30" si="0">B5</f>
        <v>CBECC 20252.0</v>
      </c>
      <c r="C6" s="29" t="s">
        <v>45</v>
      </c>
      <c r="D6" s="5">
        <f>INDEX(Output!$C$5:$JM$192,MATCH($C6,Output!$C$5:$C$192,0),254)</f>
        <v>6.5895000000000001</v>
      </c>
      <c r="E6" s="64" t="s">
        <v>656</v>
      </c>
      <c r="F6" s="5">
        <f>'Results LSC'!F6</f>
        <v>3.3694650908670503</v>
      </c>
      <c r="G6" s="70" t="str">
        <f>'Results LSC'!G6</f>
        <v xml:space="preserve">  3.27 </v>
      </c>
      <c r="H6" s="5">
        <f>'Results LSC'!H6</f>
        <v>4.1289405867852125E-2</v>
      </c>
      <c r="I6" s="70" t="str">
        <f>'Results LSC'!I6</f>
        <v xml:space="preserve">  0.05 </v>
      </c>
      <c r="J6" s="5">
        <f>'Results LSC'!J6</f>
        <v>15.625058591015339</v>
      </c>
      <c r="K6" s="70" t="str">
        <f>'Results LSC'!K6</f>
        <v xml:space="preserve">  15.89 </v>
      </c>
      <c r="L6" s="131">
        <f>IF($D$5=0,"",(D6-D$5)/D$5)</f>
        <v>4.7490362834320246E-2</v>
      </c>
      <c r="M6" s="132">
        <f>IF($E$5=0,"",(E6-E$5)/E$5)</f>
        <v>0.16822429906542058</v>
      </c>
      <c r="N6" s="131">
        <f>IF($J$5=0,"",(J6-J$5)/J$5)</f>
        <v>1.8524107272415866E-2</v>
      </c>
      <c r="O6" s="132">
        <f>IF($K$5=0,"",(K6-K$5)/K$5)</f>
        <v>8.0217539089055045E-2</v>
      </c>
      <c r="P6" s="129" t="str">
        <f>IF(AND(L6&gt;=0,M6&gt;=0), "Yes", "No")</f>
        <v>Yes</v>
      </c>
      <c r="Q6" s="5" t="str">
        <f>IF(AND(L6&lt;0,M6&lt;0), "No", "Yes")</f>
        <v>Yes</v>
      </c>
      <c r="R6" s="35"/>
      <c r="S6" s="22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  <c r="U6" s="42"/>
      <c r="V6" s="42"/>
    </row>
    <row r="7" spans="1:22" s="3" customFormat="1" ht="26.25" customHeight="1" x14ac:dyDescent="0.25">
      <c r="A7" s="39"/>
      <c r="B7" s="25" t="str">
        <f t="shared" si="0"/>
        <v>CBECC 20252.0</v>
      </c>
      <c r="C7" s="29" t="s">
        <v>54</v>
      </c>
      <c r="D7" s="5">
        <f>INDEX(Output!$C$5:$JM$192,MATCH($C7,Output!$C$5:$C$192,0),254)</f>
        <v>6.9492900000000004</v>
      </c>
      <c r="E7" s="64" t="s">
        <v>657</v>
      </c>
      <c r="F7" s="5">
        <f>'Results LSC'!F7</f>
        <v>3.3548831016748775</v>
      </c>
      <c r="G7" s="70" t="str">
        <f>'Results LSC'!G7</f>
        <v xml:space="preserve">  3.25 </v>
      </c>
      <c r="H7" s="5">
        <f>'Results LSC'!H7</f>
        <v>4.53772110733612E-2</v>
      </c>
      <c r="I7" s="70" t="str">
        <f>'Results LSC'!I7</f>
        <v xml:space="preserve">  0.06 </v>
      </c>
      <c r="J7" s="5">
        <f>'Results LSC'!J7</f>
        <v>15.98396380748904</v>
      </c>
      <c r="K7" s="70" t="str">
        <f>'Results LSC'!K7</f>
        <v xml:space="preserve">  16.98 </v>
      </c>
      <c r="L7" s="131">
        <f>IF($D$5=0,"",(D7-D$5)/D$5)</f>
        <v>0.10468386122481427</v>
      </c>
      <c r="M7" s="132">
        <f>IF($E$5=0,"",(E7-E$5)/E$5)</f>
        <v>0.32866043613707158</v>
      </c>
      <c r="N7" s="131">
        <f>IF($J$5=0,"",(J7-J$5)/J$5)</f>
        <v>4.1919450917046353E-2</v>
      </c>
      <c r="O7" s="132">
        <f>IF($K$5=0,"",(K7-K$5)/K$5)</f>
        <v>0.1543167912984364</v>
      </c>
      <c r="P7" s="129" t="str">
        <f>IF(AND(L7&gt;=0,M7&gt;=0), "Yes", "No")</f>
        <v>Yes</v>
      </c>
      <c r="Q7" s="5" t="str">
        <f>IF(AND(L7&lt;0,M7&lt;0), "No", "Yes")</f>
        <v>Yes</v>
      </c>
      <c r="R7" s="35"/>
      <c r="S7" s="22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  <c r="U7" s="42"/>
      <c r="V7" s="42"/>
    </row>
    <row r="8" spans="1:22" s="3" customFormat="1" ht="26.25" customHeight="1" x14ac:dyDescent="0.25">
      <c r="A8" s="39"/>
      <c r="B8" s="25" t="str">
        <f t="shared" si="0"/>
        <v>CBECC 20252.0</v>
      </c>
      <c r="C8" s="29" t="s">
        <v>61</v>
      </c>
      <c r="D8" s="5">
        <f>INDEX(Output!$C$5:$JM$192,MATCH($C8,Output!$C$5:$C$192,0),254)</f>
        <v>7.3507300000000004</v>
      </c>
      <c r="E8" s="64" t="s">
        <v>658</v>
      </c>
      <c r="F8" s="5">
        <f>'Results LSC'!F8</f>
        <v>3.3454104028134659</v>
      </c>
      <c r="G8" s="70" t="str">
        <f>'Results LSC'!G8</f>
        <v xml:space="preserve">  3.23 </v>
      </c>
      <c r="H8" s="5">
        <f>'Results LSC'!H8</f>
        <v>4.9887371848183211E-2</v>
      </c>
      <c r="I8" s="70" t="str">
        <f>'Results LSC'!I8</f>
        <v xml:space="preserve">  0.06 </v>
      </c>
      <c r="J8" s="5">
        <f>'Results LSC'!J8</f>
        <v>16.402560967634141</v>
      </c>
      <c r="K8" s="70" t="str">
        <f>'Results LSC'!K8</f>
        <v xml:space="preserve">  17.11 </v>
      </c>
      <c r="L8" s="131">
        <f>IF($D$5=0,"",(D8-D$5)/D$5)</f>
        <v>0.16849819178953232</v>
      </c>
      <c r="M8" s="132">
        <f>IF($E$5=0,"",(E8-E$5)/E$5)</f>
        <v>0.35202492211838005</v>
      </c>
      <c r="N8" s="131">
        <f>IF($J$5=0,"",(J8-J$5)/J$5)</f>
        <v>6.9205831723881617E-2</v>
      </c>
      <c r="O8" s="132">
        <f>IF($K$5=0,"",(K8-K$5)/K$5)</f>
        <v>0.16315431679129833</v>
      </c>
      <c r="P8" s="129" t="str">
        <f>IF(AND(L8&gt;=0,M8&gt;=0), "Yes", "No")</f>
        <v>Yes</v>
      </c>
      <c r="Q8" s="5" t="str">
        <f>IF(AND(L8&lt;0,M8&lt;0), "No", "Yes")</f>
        <v>Yes</v>
      </c>
      <c r="R8" s="35"/>
      <c r="S8" s="22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  <c r="U8" s="42"/>
      <c r="V8" s="42"/>
    </row>
    <row r="9" spans="1:22" s="3" customFormat="1" ht="26.25" customHeight="1" x14ac:dyDescent="0.25">
      <c r="A9" s="39" t="s">
        <v>68</v>
      </c>
      <c r="B9" s="25" t="str">
        <f t="shared" si="0"/>
        <v>CBECC 20252.0</v>
      </c>
      <c r="C9" s="29" t="s">
        <v>69</v>
      </c>
      <c r="D9" s="5">
        <f>INDEX(Output!$C$5:$JM$192,MATCH($C9,Output!$C$5:$C$192,0),254)</f>
        <v>6.9492900000000004</v>
      </c>
      <c r="E9" s="64" t="s">
        <v>659</v>
      </c>
      <c r="F9" s="5">
        <f>'Results LSC'!F9</f>
        <v>3.3548831016748775</v>
      </c>
      <c r="G9" s="70" t="str">
        <f>'Results LSC'!G9</f>
        <v xml:space="preserve">  3.14 </v>
      </c>
      <c r="H9" s="5">
        <f>'Results LSC'!H9</f>
        <v>4.53772110733612E-2</v>
      </c>
      <c r="I9" s="70" t="str">
        <f>'Results LSC'!I9</f>
        <v xml:space="preserve">  0.05 </v>
      </c>
      <c r="J9" s="5">
        <f>'Results LSC'!J9</f>
        <v>15.98396380748904</v>
      </c>
      <c r="K9" s="70" t="str">
        <f>'Results LSC'!K9</f>
        <v xml:space="preserve">  15.77 </v>
      </c>
      <c r="L9" s="131">
        <f>IF($D$5=0,"",(D9-D$5)/D$5)</f>
        <v>0.10468386122481427</v>
      </c>
      <c r="M9" s="132">
        <f>IF($E$5=0,"",(E9-E$5)/E$5)</f>
        <v>0.19626168224299062</v>
      </c>
      <c r="N9" s="131">
        <f>IF($J$5=0,"",(J9-J$5)/J$5)</f>
        <v>4.1919450917046353E-2</v>
      </c>
      <c r="O9" s="132">
        <f>IF($K$5=0,"",(K9-K$5)/K$5)</f>
        <v>7.2059823249490049E-2</v>
      </c>
      <c r="P9" s="129" t="str">
        <f>IF(AND(L9&gt;=0,M9&gt;=0), "Yes", "No")</f>
        <v>Yes</v>
      </c>
      <c r="Q9" s="5" t="str">
        <f>IF(AND(L9&lt;0,M9&lt;0), "No", "Yes")</f>
        <v>Yes</v>
      </c>
      <c r="R9" s="35"/>
      <c r="S9" s="22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  <c r="U9" s="42"/>
      <c r="V9" s="42"/>
    </row>
    <row r="10" spans="1:22" s="3" customFormat="1" ht="26.25" customHeight="1" x14ac:dyDescent="0.25">
      <c r="A10" s="39"/>
      <c r="B10" s="25" t="str">
        <f t="shared" si="0"/>
        <v>CBECC 20252.0</v>
      </c>
      <c r="C10" s="62" t="s">
        <v>77</v>
      </c>
      <c r="D10" s="63">
        <f>INDEX(Output!$C$5:$JM$192,MATCH($C10,Output!$C$5:$C$192,0),254)</f>
        <v>6.7321400000000002</v>
      </c>
      <c r="E10" s="64" t="s">
        <v>558</v>
      </c>
      <c r="F10" s="63">
        <f>'Results LSC'!F10</f>
        <v>2.8611541770877418</v>
      </c>
      <c r="G10" s="70" t="str">
        <f>'Results LSC'!G10</f>
        <v xml:space="preserve">  4.33 </v>
      </c>
      <c r="H10" s="63">
        <f>'Results LSC'!H10</f>
        <v>4.3376007092013662E-2</v>
      </c>
      <c r="I10" s="70" t="str">
        <f>'Results LSC'!I10</f>
        <v xml:space="preserve">  0.02 </v>
      </c>
      <c r="J10" s="63">
        <f>'Results LSC'!J10</f>
        <v>14.099184662011652</v>
      </c>
      <c r="K10" s="70" t="str">
        <f>'Results LSC'!K10</f>
        <v xml:space="preserve">  16.71 </v>
      </c>
      <c r="L10" s="124"/>
      <c r="M10" s="121"/>
      <c r="N10" s="124"/>
      <c r="O10" s="134"/>
      <c r="P10" s="121"/>
      <c r="Q10" s="63"/>
      <c r="R10" s="35"/>
      <c r="S10" s="22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  <c r="U10" s="42"/>
      <c r="V10" s="42"/>
    </row>
    <row r="11" spans="1:22" s="3" customFormat="1" ht="26.25" customHeight="1" x14ac:dyDescent="0.25">
      <c r="A11" s="39"/>
      <c r="B11" s="25" t="str">
        <f t="shared" si="0"/>
        <v>CBECC 20252.0</v>
      </c>
      <c r="C11" s="29" t="s">
        <v>90</v>
      </c>
      <c r="D11" s="5">
        <f>INDEX(Output!$C$5:$JM$192,MATCH($C11,Output!$C$5:$C$192,0),254)</f>
        <v>7.0734000000000004</v>
      </c>
      <c r="E11" s="64" t="s">
        <v>660</v>
      </c>
      <c r="F11" s="5">
        <f>'Results LSC'!F11</f>
        <v>2.8745118725042067</v>
      </c>
      <c r="G11" s="70" t="str">
        <f>'Results LSC'!G11</f>
        <v xml:space="preserve">  4.81 </v>
      </c>
      <c r="H11" s="5">
        <f>'Results LSC'!H11</f>
        <v>4.3527835551927539E-2</v>
      </c>
      <c r="I11" s="70" t="str">
        <f>'Results LSC'!I11</f>
        <v xml:space="preserve">  0.02 </v>
      </c>
      <c r="J11" s="5">
        <f>'Results LSC'!J11</f>
        <v>14.159975841810914</v>
      </c>
      <c r="K11" s="70" t="str">
        <f>'Results LSC'!K11</f>
        <v xml:space="preserve">  18.34 </v>
      </c>
      <c r="L11" s="131">
        <f>IF($D$10=0,"",(D11-D$10)/D$10)</f>
        <v>5.0691162097044939E-2</v>
      </c>
      <c r="M11" s="132">
        <f>IF($E$10=0,"",(E11-E$10)/E$10)</f>
        <v>8.5714285714285618E-2</v>
      </c>
      <c r="N11" s="131">
        <f>IF($J$10=0,"",(J11-J$10)/J$10)</f>
        <v>4.3116805160411413E-3</v>
      </c>
      <c r="O11" s="132">
        <f>IF($K$10=0,"",(K11-K$10)/K$10)</f>
        <v>9.7546379413524772E-2</v>
      </c>
      <c r="P11" s="129" t="str">
        <f>IF(AND(L11&gt;=0,M11&gt;=0), "Yes", "No")</f>
        <v>Yes</v>
      </c>
      <c r="Q11" s="5" t="str">
        <f>IF(AND(L11&lt;0,M11&lt;0), "No", "Yes")</f>
        <v>Yes</v>
      </c>
      <c r="R11" s="35"/>
      <c r="S11" s="22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  <c r="U11" s="42"/>
      <c r="V11" s="42"/>
    </row>
    <row r="12" spans="1:22" s="3" customFormat="1" ht="26.25" customHeight="1" x14ac:dyDescent="0.25">
      <c r="A12" s="39" t="s">
        <v>68</v>
      </c>
      <c r="B12" s="25" t="str">
        <f t="shared" si="0"/>
        <v>CBECC 20252.0</v>
      </c>
      <c r="C12" s="29" t="s">
        <v>96</v>
      </c>
      <c r="D12" s="5">
        <f>INDEX(Output!$C$5:$JM$192,MATCH($C12,Output!$C$5:$C$192,0),254)</f>
        <v>7.16777</v>
      </c>
      <c r="E12" s="64" t="s">
        <v>661</v>
      </c>
      <c r="F12" s="5">
        <f>'Results LSC'!F12</f>
        <v>2.8501431038390339</v>
      </c>
      <c r="G12" s="70" t="str">
        <f>'Results LSC'!G12</f>
        <v xml:space="preserve">  5.47 </v>
      </c>
      <c r="H12" s="5">
        <f>'Results LSC'!H12</f>
        <v>4.3686884387742209E-2</v>
      </c>
      <c r="I12" s="70" t="str">
        <f>'Results LSC'!I12</f>
        <v xml:space="preserve">  0.02 </v>
      </c>
      <c r="J12" s="5">
        <f>'Results LSC'!J12</f>
        <v>14.092728573898718</v>
      </c>
      <c r="K12" s="70" t="str">
        <f>'Results LSC'!K12</f>
        <v xml:space="preserve">  20.60 </v>
      </c>
      <c r="L12" s="131">
        <f>IF($D$10=0,"",(D12-D$10)/D$10)</f>
        <v>6.4708992979943925E-2</v>
      </c>
      <c r="M12" s="132">
        <f>IF($E$10=0,"",(E12-E$10)/E$10)</f>
        <v>0.26315789473684209</v>
      </c>
      <c r="N12" s="131">
        <f>IF($J$10=0,"",(J12-J$10)/J$10)</f>
        <v>-4.5790506810857741E-4</v>
      </c>
      <c r="O12" s="132">
        <f>IF($K$10=0,"",(K12-K$10)/K$10)</f>
        <v>0.23279473369239978</v>
      </c>
      <c r="P12" s="129" t="str">
        <f>IF(AND(L12&gt;=0,M12&gt;=0), "Yes", "No")</f>
        <v>Yes</v>
      </c>
      <c r="Q12" s="5" t="str">
        <f>IF(AND(L12&lt;0,M12&lt;0), "No", "Yes")</f>
        <v>Yes</v>
      </c>
      <c r="R12" s="35"/>
      <c r="S12" s="22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  <c r="U12" s="42"/>
      <c r="V12" s="42"/>
    </row>
    <row r="13" spans="1:22" s="3" customFormat="1" ht="26.25" customHeight="1" x14ac:dyDescent="0.25">
      <c r="A13" s="39"/>
      <c r="B13" s="25" t="str">
        <f t="shared" si="0"/>
        <v>CBECC 20252.0</v>
      </c>
      <c r="C13" s="62" t="s">
        <v>77</v>
      </c>
      <c r="D13" s="63">
        <f>INDEX(Output!$C$5:$JM$192,MATCH($C13,Output!$C$5:$C$192,0),254)</f>
        <v>6.7321400000000002</v>
      </c>
      <c r="E13" s="64" t="s">
        <v>558</v>
      </c>
      <c r="F13" s="63">
        <f>'Results LSC'!F13</f>
        <v>2.8611541770877418</v>
      </c>
      <c r="G13" s="70" t="str">
        <f>'Results LSC'!G13</f>
        <v xml:space="preserve">  4.33 </v>
      </c>
      <c r="H13" s="63">
        <f>'Results LSC'!H13</f>
        <v>4.3376007092013662E-2</v>
      </c>
      <c r="I13" s="70" t="str">
        <f>'Results LSC'!I13</f>
        <v xml:space="preserve">  0.02 </v>
      </c>
      <c r="J13" s="63">
        <f>'Results LSC'!J13</f>
        <v>14.099184662011652</v>
      </c>
      <c r="K13" s="70" t="str">
        <f>'Results LSC'!K13</f>
        <v xml:space="preserve">  16.71 </v>
      </c>
      <c r="L13" s="124"/>
      <c r="M13" s="121"/>
      <c r="N13" s="124"/>
      <c r="O13" s="134"/>
      <c r="P13" s="121" t="str">
        <f>IF(AND(L13&gt;=0,M13&gt;=0), "Yes", "No")</f>
        <v>Yes</v>
      </c>
      <c r="Q13" s="63"/>
      <c r="R13" s="35"/>
      <c r="S13" s="22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  <c r="U13" s="42"/>
      <c r="V13" s="42"/>
    </row>
    <row r="14" spans="1:22" s="3" customFormat="1" ht="26.25" customHeight="1" x14ac:dyDescent="0.25">
      <c r="A14" s="39" t="s">
        <v>68</v>
      </c>
      <c r="B14" s="25" t="str">
        <f t="shared" si="0"/>
        <v>CBECC 20252.0</v>
      </c>
      <c r="C14" s="29" t="s">
        <v>103</v>
      </c>
      <c r="D14" s="5">
        <f>INDEX(Output!$C$5:$JM$192,MATCH($C14,Output!$C$5:$C$192,0),254)</f>
        <v>7.4711800000000004</v>
      </c>
      <c r="E14" s="64" t="s">
        <v>662</v>
      </c>
      <c r="F14" s="5">
        <f>'Results LSC'!F14</f>
        <v>3.0715278515972075</v>
      </c>
      <c r="G14" s="70" t="str">
        <f>'Results LSC'!G14</f>
        <v xml:space="preserve">  4.34 </v>
      </c>
      <c r="H14" s="5">
        <f>'Results LSC'!H14</f>
        <v>4.7879917126129941E-2</v>
      </c>
      <c r="I14" s="70" t="str">
        <f>'Results LSC'!I14</f>
        <v xml:space="preserve">  0.02 </v>
      </c>
      <c r="J14" s="5">
        <f>'Results LSC'!J14</f>
        <v>15.2673351514616</v>
      </c>
      <c r="K14" s="70" t="str">
        <f>'Results LSC'!K14</f>
        <v xml:space="preserve">  17.05 </v>
      </c>
      <c r="L14" s="131">
        <f>IF($D$13=0,"",(D14-D$13)/D$13)</f>
        <v>0.10977787152376511</v>
      </c>
      <c r="M14" s="132">
        <f>IF($E$13=0,"",(E14-E$13)/E$13)</f>
        <v>7.6691729323308241E-2</v>
      </c>
      <c r="N14" s="131">
        <f>IF($J$13=0,"",(J14-J$13)/J$13)</f>
        <v>8.2852343412266355E-2</v>
      </c>
      <c r="O14" s="132">
        <f>IF($K$13=0,"",(K14-K$13)/K$13)</f>
        <v>2.0347097546379405E-2</v>
      </c>
      <c r="P14" s="129" t="str">
        <f>IF(AND(L14&gt;=0,M14&gt;=0), "Yes", "No")</f>
        <v>Yes</v>
      </c>
      <c r="Q14" s="5" t="str">
        <f>IF(AND(L14&lt;0,M14&lt;0), "No", "Yes")</f>
        <v>Yes</v>
      </c>
      <c r="R14" s="35"/>
      <c r="S14" s="22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  <c r="U14" s="42"/>
      <c r="V14" s="42"/>
    </row>
    <row r="15" spans="1:22" s="3" customFormat="1" ht="26.25" customHeight="1" x14ac:dyDescent="0.25">
      <c r="A15" s="39"/>
      <c r="B15" s="25" t="str">
        <f t="shared" si="0"/>
        <v>CBECC 20252.0</v>
      </c>
      <c r="C15" s="29" t="s">
        <v>112</v>
      </c>
      <c r="D15" s="5">
        <f>INDEX(Output!$C$5:$JM$192,MATCH($C15,Output!$C$5:$C$192,0),254)</f>
        <v>7.6175699999999997</v>
      </c>
      <c r="E15" s="64" t="s">
        <v>663</v>
      </c>
      <c r="F15" s="5">
        <f>'Results LSC'!F15</f>
        <v>3.1350671595241772</v>
      </c>
      <c r="G15" s="70" t="str">
        <f>'Results LSC'!G15</f>
        <v xml:space="preserve">  4.08 </v>
      </c>
      <c r="H15" s="5">
        <f>'Results LSC'!H15</f>
        <v>4.867556243719777E-2</v>
      </c>
      <c r="I15" s="70" t="str">
        <f>'Results LSC'!I15</f>
        <v xml:space="preserve">  0.05 </v>
      </c>
      <c r="J15" s="5">
        <f>'Results LSC'!J15</f>
        <v>15.563685073328257</v>
      </c>
      <c r="K15" s="70" t="str">
        <f>'Results LSC'!K15</f>
        <v xml:space="preserve">  18.96 </v>
      </c>
      <c r="L15" s="131">
        <f>IF($D$13=0,"",(D15-D$13)/D$13)</f>
        <v>0.13152281443939065</v>
      </c>
      <c r="M15" s="132">
        <f>IF($E$13=0,"",(E15-E$13)/E$13)</f>
        <v>0.36240601503759401</v>
      </c>
      <c r="N15" s="131">
        <f>IF($J$13=0,"",(J15-J$13)/J$13)</f>
        <v>0.10387128379575759</v>
      </c>
      <c r="O15" s="132">
        <f>IF($K$13=0,"",(K15-K$13)/K$13)</f>
        <v>0.13464991023339318</v>
      </c>
      <c r="P15" s="129" t="str">
        <f>IF(AND(L15&gt;=0,M15&gt;=0), "Yes", "No")</f>
        <v>Yes</v>
      </c>
      <c r="Q15" s="5" t="str">
        <f>IF(AND(L15&lt;0,M15&lt;0), "No", "Yes")</f>
        <v>Yes</v>
      </c>
      <c r="R15" s="35"/>
      <c r="S15" s="22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  <c r="U15" s="42"/>
      <c r="V15" s="42"/>
    </row>
    <row r="16" spans="1:22" s="3" customFormat="1" ht="26.25" customHeight="1" x14ac:dyDescent="0.25">
      <c r="A16" s="39"/>
      <c r="B16" s="25" t="str">
        <f t="shared" si="0"/>
        <v>CBECC 20252.0</v>
      </c>
      <c r="C16" s="62" t="s">
        <v>96</v>
      </c>
      <c r="D16" s="63">
        <f>INDEX(Output!$C$5:$JM$192,MATCH($C16,Output!$C$5:$C$192,0),254)</f>
        <v>7.16777</v>
      </c>
      <c r="E16" s="64" t="s">
        <v>661</v>
      </c>
      <c r="F16" s="63">
        <f>'Results LSC'!F16</f>
        <v>2.8501431038390339</v>
      </c>
      <c r="G16" s="70" t="str">
        <f>'Results LSC'!G16</f>
        <v xml:space="preserve">  5.47 </v>
      </c>
      <c r="H16" s="63">
        <f>'Results LSC'!H16</f>
        <v>4.3686884387742209E-2</v>
      </c>
      <c r="I16" s="70" t="str">
        <f>'Results LSC'!I16</f>
        <v xml:space="preserve">  0.02 </v>
      </c>
      <c r="J16" s="63">
        <f>'Results LSC'!J16</f>
        <v>14.092728573898718</v>
      </c>
      <c r="K16" s="70" t="str">
        <f>'Results LSC'!K16</f>
        <v xml:space="preserve">  20.60 </v>
      </c>
      <c r="L16" s="124"/>
      <c r="M16" s="121"/>
      <c r="N16" s="124"/>
      <c r="O16" s="134"/>
      <c r="P16" s="121"/>
      <c r="Q16" s="63"/>
      <c r="R16" s="35"/>
      <c r="S16" s="22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  <c r="U16" s="42"/>
      <c r="V16" s="42"/>
    </row>
    <row r="17" spans="1:22" s="3" customFormat="1" ht="26.25" customHeight="1" x14ac:dyDescent="0.25">
      <c r="A17" s="39"/>
      <c r="B17" s="25" t="str">
        <f t="shared" si="0"/>
        <v>CBECC 20252.0</v>
      </c>
      <c r="C17" s="29" t="s">
        <v>119</v>
      </c>
      <c r="D17" s="5">
        <f>INDEX(Output!$C$5:$JM$192,MATCH($C17,Output!$C$5:$C$192,0),254)</f>
        <v>7.1669900000000002</v>
      </c>
      <c r="E17" s="64"/>
      <c r="F17" s="5">
        <f>'Results LSC'!F17</f>
        <v>2.8504840660343489</v>
      </c>
      <c r="G17" s="70">
        <f>'Results LSC'!G17</f>
        <v>0</v>
      </c>
      <c r="H17" s="5">
        <f>'Results LSC'!H17</f>
        <v>4.367846061585795E-2</v>
      </c>
      <c r="I17" s="70">
        <f>'Results LSC'!I17</f>
        <v>0</v>
      </c>
      <c r="J17" s="5">
        <f>'Results LSC'!J17</f>
        <v>14.093027719094513</v>
      </c>
      <c r="K17" s="70">
        <f>'Results LSC'!K17</f>
        <v>0</v>
      </c>
      <c r="L17" s="131">
        <f>IF($D$16=0,"",(D17-D$16)/D$16)</f>
        <v>-1.0882045601348548E-4</v>
      </c>
      <c r="M17" s="132">
        <f>IF($E$16=0,"",(E17-E$16)/E$16)</f>
        <v>-1</v>
      </c>
      <c r="N17" s="131">
        <f>IF($J$16=0,"",(J17-J$16)/J$16)</f>
        <v>2.1226918139120467E-5</v>
      </c>
      <c r="O17" s="132">
        <f>IF($K$16=0,"",(K17-K$16)/K$16)</f>
        <v>-1</v>
      </c>
      <c r="P17" s="129" t="str">
        <f>IF(AND(L17&gt;=0,M17&gt;=0), "Yes", "No")</f>
        <v>No</v>
      </c>
      <c r="Q17" s="5" t="str">
        <f>IF(AND(L17&lt;0,M17&lt;0), "No", "Yes")</f>
        <v>No</v>
      </c>
      <c r="R17" s="35"/>
      <c r="S17" s="22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  <c r="U17" s="42"/>
      <c r="V17" s="42"/>
    </row>
    <row r="18" spans="1:22" s="4" customFormat="1" ht="25.5" customHeight="1" x14ac:dyDescent="0.25">
      <c r="A18" s="39"/>
      <c r="B18" s="25" t="str">
        <f t="shared" si="0"/>
        <v>CBECC 20252.0</v>
      </c>
      <c r="C18" s="29" t="s">
        <v>120</v>
      </c>
      <c r="D18" s="5">
        <f>INDEX(Output!$C$5:$JM$192,MATCH($C18,Output!$C$5:$C$192,0),254)</f>
        <v>7.1565599999999998</v>
      </c>
      <c r="E18" s="64"/>
      <c r="F18" s="5">
        <f>'Results LSC'!F18</f>
        <v>2.8729675143254263</v>
      </c>
      <c r="G18" s="70">
        <f>'Results LSC'!G18</f>
        <v>0</v>
      </c>
      <c r="H18" s="5">
        <f>'Results LSC'!H18</f>
        <v>4.3367382754132162E-2</v>
      </c>
      <c r="I18" s="70">
        <f>'Results LSC'!I18</f>
        <v>0</v>
      </c>
      <c r="J18" s="5">
        <f>'Results LSC'!J18</f>
        <v>14.1386565427793</v>
      </c>
      <c r="K18" s="70">
        <f>'Results LSC'!K18</f>
        <v>0</v>
      </c>
      <c r="L18" s="131">
        <f>IF($D$16=0,"",(D18-D$16)/D$16)</f>
        <v>-1.5639452716814525E-3</v>
      </c>
      <c r="M18" s="132">
        <f>IF($E$16=0,"",(E18-E$16)/E$16)</f>
        <v>-1</v>
      </c>
      <c r="N18" s="131">
        <f>IF($J$16=0,"",(J18-J$16)/J$16)</f>
        <v>3.2589834282088894E-3</v>
      </c>
      <c r="O18" s="132">
        <f>IF($K$16=0,"",(K18-K$16)/K$16)</f>
        <v>-1</v>
      </c>
      <c r="P18" s="129" t="str">
        <f>IF(AND(L18&gt;=0,M18&gt;=0), "Yes", "No")</f>
        <v>No</v>
      </c>
      <c r="Q18" s="5" t="str">
        <f>IF(AND(L18&lt;0,M18&lt;0), "No", "Yes")</f>
        <v>No</v>
      </c>
      <c r="R18" s="36"/>
      <c r="S18" s="22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T18" s="9"/>
      <c r="U18" s="71"/>
      <c r="V18" s="72"/>
    </row>
    <row r="19" spans="1:22" s="6" customFormat="1" ht="25.5" customHeight="1" x14ac:dyDescent="0.25">
      <c r="A19" s="39" t="s">
        <v>68</v>
      </c>
      <c r="B19" s="25" t="str">
        <f t="shared" si="0"/>
        <v>CBECC 20252.0</v>
      </c>
      <c r="C19" s="29" t="s">
        <v>121</v>
      </c>
      <c r="D19" s="5">
        <f>INDEX(Output!$C$5:$JM$192,MATCH($C19,Output!$C$5:$C$192,0),254)</f>
        <v>7.1879299999999997</v>
      </c>
      <c r="E19" s="64" t="s">
        <v>661</v>
      </c>
      <c r="F19" s="5">
        <f>'Results LSC'!F19</f>
        <v>2.8433238599327302</v>
      </c>
      <c r="G19" s="70" t="str">
        <f>'Results LSC'!G19</f>
        <v xml:space="preserve">  5.46 </v>
      </c>
      <c r="H19" s="5">
        <f>'Results LSC'!H19</f>
        <v>4.38537552974494E-2</v>
      </c>
      <c r="I19" s="70" t="str">
        <f>'Results LSC'!I19</f>
        <v xml:space="preserve">  0.02 </v>
      </c>
      <c r="J19" s="5">
        <f>'Results LSC'!J19</f>
        <v>14.086130185003201</v>
      </c>
      <c r="K19" s="70" t="str">
        <f>'Results LSC'!K19</f>
        <v xml:space="preserve">  20.59 </v>
      </c>
      <c r="L19" s="131">
        <f>IF($D$16=0,"",(D19-D$16)/D$16)</f>
        <v>2.8125902477339165E-3</v>
      </c>
      <c r="M19" s="132">
        <f>IF($E$16=0,"",(E19-E$16)/E$16)</f>
        <v>0</v>
      </c>
      <c r="N19" s="131">
        <f>IF($J$16=0,"",(J19-J$16)/J$16)</f>
        <v>-4.6821230260106944E-4</v>
      </c>
      <c r="O19" s="132">
        <f>IF($K$16=0,"",(K19-K$16)/K$16)</f>
        <v>-4.8543689320395937E-4</v>
      </c>
      <c r="P19" s="129" t="str">
        <f>IF(AND(L19&gt;=0,M19&gt;=0), "Yes", "No")</f>
        <v>Yes</v>
      </c>
      <c r="Q19" s="5" t="str">
        <f>IF(AND(L19&lt;0,M19&lt;0), "No", "Yes")</f>
        <v>Yes</v>
      </c>
      <c r="R19" s="37"/>
      <c r="S19" s="22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T19" s="8"/>
      <c r="U19" s="71"/>
      <c r="V19" s="72"/>
    </row>
    <row r="20" spans="1:22" s="6" customFormat="1" ht="25.5" customHeight="1" x14ac:dyDescent="0.25">
      <c r="A20" s="39" t="s">
        <v>68</v>
      </c>
      <c r="B20" s="25" t="str">
        <f t="shared" si="0"/>
        <v>CBECC 20252.0</v>
      </c>
      <c r="C20" s="29" t="s">
        <v>122</v>
      </c>
      <c r="D20" s="5">
        <f>INDEX(Output!$C$5:$JM$192,MATCH($C20,Output!$C$5:$C$192,0),254)</f>
        <v>7.1652100000000001</v>
      </c>
      <c r="E20" s="64" t="s">
        <v>661</v>
      </c>
      <c r="F20" s="5">
        <f>'Results LSC'!F20</f>
        <v>2.8543148765817135</v>
      </c>
      <c r="G20" s="70" t="str">
        <f>'Results LSC'!G20</f>
        <v xml:space="preserve">  5.46 </v>
      </c>
      <c r="H20" s="5">
        <f>'Results LSC'!H20</f>
        <v>4.363092647451107E-2</v>
      </c>
      <c r="I20" s="70" t="str">
        <f>'Results LSC'!I20</f>
        <v xml:space="preserve">  0.02 </v>
      </c>
      <c r="J20" s="5">
        <f>'Results LSC'!J20</f>
        <v>14.101375675856774</v>
      </c>
      <c r="K20" s="70" t="str">
        <f>'Results LSC'!K20</f>
        <v xml:space="preserve">  20.58 </v>
      </c>
      <c r="L20" s="131">
        <f>IF($D$16=0,"",(D20-D$16)/D$16)</f>
        <v>-3.5715431717255096E-4</v>
      </c>
      <c r="M20" s="132">
        <f>IF($E$16=0,"",(E20-E$16)/E$16)</f>
        <v>0</v>
      </c>
      <c r="N20" s="131">
        <f>IF($J$16=0,"",(J20-J$16)/J$16)</f>
        <v>6.1358607119358364E-4</v>
      </c>
      <c r="O20" s="132">
        <f>IF($K$16=0,"",(K20-K$16)/K$16)</f>
        <v>-9.7087378640791874E-4</v>
      </c>
      <c r="P20" s="129" t="str">
        <f>IF(AND(L20&gt;=0,M20&gt;=0), "Yes", "No")</f>
        <v>No</v>
      </c>
      <c r="Q20" s="5" t="str">
        <f>IF(AND(L20&lt;0,M20&lt;0), "No", "Yes")</f>
        <v>Yes</v>
      </c>
      <c r="R20" s="37"/>
      <c r="S20" s="22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T20" s="8"/>
      <c r="U20" s="71"/>
      <c r="V20" s="72"/>
    </row>
    <row r="21" spans="1:22" s="47" customFormat="1" ht="26.25" hidden="1" customHeight="1" x14ac:dyDescent="0.25">
      <c r="A21" s="43"/>
      <c r="B21" s="44" t="str">
        <f t="shared" si="0"/>
        <v>CBECC 20252.0</v>
      </c>
      <c r="C21" s="65" t="s">
        <v>127</v>
      </c>
      <c r="D21" s="66">
        <f>INDEX(Output!$C$5:$JM$192,MATCH($C21,Output!$C$5:$C$192,0),254)</f>
        <v>13.841699999999999</v>
      </c>
      <c r="E21" s="67" t="s">
        <v>664</v>
      </c>
      <c r="F21" s="66">
        <f>'Results LSC'!F21</f>
        <v>8.9134514780300531</v>
      </c>
      <c r="G21" s="73" t="str">
        <f>'Results LSC'!G21</f>
        <v xml:space="preserve">  6.96 </v>
      </c>
      <c r="H21" s="66">
        <f>'Results LSC'!H21</f>
        <v>5.3795327137047044E-2</v>
      </c>
      <c r="I21" s="73" t="str">
        <f>'Results LSC'!I21</f>
        <v xml:space="preserve">  0.05 </v>
      </c>
      <c r="J21" s="66">
        <f>'Results LSC'!J21</f>
        <v>35.792210034782258</v>
      </c>
      <c r="K21" s="73" t="str">
        <f>'Results LSC'!K21</f>
        <v xml:space="preserve">  28.38 </v>
      </c>
      <c r="L21" s="124"/>
      <c r="M21" s="121"/>
      <c r="N21" s="124"/>
      <c r="O21" s="134"/>
      <c r="P21" s="121"/>
      <c r="Q21" s="66"/>
      <c r="R21" s="45"/>
      <c r="S21" s="46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  <c r="U21" s="56"/>
      <c r="V21" s="56"/>
    </row>
    <row r="22" spans="1:22" s="52" customFormat="1" ht="25.5" hidden="1" customHeight="1" x14ac:dyDescent="0.25">
      <c r="A22" s="43" t="s">
        <v>68</v>
      </c>
      <c r="B22" s="44" t="str">
        <f t="shared" si="0"/>
        <v>CBECC 20252.0</v>
      </c>
      <c r="C22" s="48" t="s">
        <v>137</v>
      </c>
      <c r="D22" s="49">
        <f>INDEX(Output!$C$5:$JM$192,MATCH($C22,Output!$C$5:$C$192,0),254)</f>
        <v>10.6875</v>
      </c>
      <c r="E22" s="67"/>
      <c r="F22" s="49">
        <f>'Results LSC'!F22</f>
        <v>9.4492958950621055</v>
      </c>
      <c r="G22" s="73">
        <f>'Results LSC'!G22</f>
        <v>0</v>
      </c>
      <c r="H22" s="49">
        <f>'Results LSC'!H22</f>
        <v>9.6180449536092758E-3</v>
      </c>
      <c r="I22" s="73">
        <f>'Results LSC'!I22</f>
        <v>0</v>
      </c>
      <c r="J22" s="49">
        <f>'Results LSC'!J22</f>
        <v>33.203895385201378</v>
      </c>
      <c r="K22" s="73">
        <f>'Results LSC'!K22</f>
        <v>0</v>
      </c>
      <c r="L22" s="141">
        <f>IF($D$21=0,"",(D22-D$21)/D$21)</f>
        <v>-0.22787663365049088</v>
      </c>
      <c r="M22" s="132">
        <f>IF($E$21=0,"",(E22-E$21)/E$21)</f>
        <v>-1</v>
      </c>
      <c r="N22" s="141">
        <f>IF($J$21=0,"",(J22-J$21)/J$21)</f>
        <v>-7.2315027405840546E-2</v>
      </c>
      <c r="O22" s="132">
        <f>IF($K$21=0,"",(K22-K$21)/K$21)</f>
        <v>-1</v>
      </c>
      <c r="P22" s="129" t="str">
        <f>IF(AND(L22&gt;=0,M22&gt;=0), "Yes", "No")</f>
        <v>No</v>
      </c>
      <c r="Q22" s="49" t="str">
        <f>IF(AND(L22&lt;0,M22&lt;0), "No", "Yes")</f>
        <v>No</v>
      </c>
      <c r="R22" s="50"/>
      <c r="S22" s="46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T22" s="51"/>
      <c r="U22" s="74"/>
      <c r="V22" s="57"/>
    </row>
    <row r="23" spans="1:22" s="52" customFormat="1" ht="25.5" hidden="1" customHeight="1" x14ac:dyDescent="0.25">
      <c r="A23" s="43" t="s">
        <v>68</v>
      </c>
      <c r="B23" s="44" t="str">
        <f t="shared" si="0"/>
        <v>CBECC 20252.0</v>
      </c>
      <c r="C23" s="48" t="s">
        <v>138</v>
      </c>
      <c r="D23" s="49">
        <f>INDEX(Output!$C$5:$JM$192,MATCH($C23,Output!$C$5:$C$192,0),254)</f>
        <v>10.6875</v>
      </c>
      <c r="E23" s="67"/>
      <c r="F23" s="49">
        <f>'Results LSC'!F23</f>
        <v>9.4492958950621055</v>
      </c>
      <c r="G23" s="73">
        <f>'Results LSC'!G23</f>
        <v>0</v>
      </c>
      <c r="H23" s="49">
        <f>'Results LSC'!H23</f>
        <v>9.6180449536092758E-3</v>
      </c>
      <c r="I23" s="73">
        <f>'Results LSC'!I23</f>
        <v>0</v>
      </c>
      <c r="J23" s="49">
        <f>'Results LSC'!J23</f>
        <v>33.203895385201378</v>
      </c>
      <c r="K23" s="73">
        <f>'Results LSC'!K23</f>
        <v>0</v>
      </c>
      <c r="L23" s="141">
        <f>IF($D$21=0,"",(D23-D$21)/D$21)</f>
        <v>-0.22787663365049088</v>
      </c>
      <c r="M23" s="132">
        <f>IF($E$21=0,"",(E23-E$21)/E$21)</f>
        <v>-1</v>
      </c>
      <c r="N23" s="141">
        <f>IF($J$21=0,"",(J23-J$21)/J$21)</f>
        <v>-7.2315027405840546E-2</v>
      </c>
      <c r="O23" s="132">
        <f>IF($K$21=0,"",(K23-K$21)/K$21)</f>
        <v>-1</v>
      </c>
      <c r="P23" s="129" t="str">
        <f>IF(AND(L23&gt;=0,M23&gt;=0), "Yes", "No")</f>
        <v>No</v>
      </c>
      <c r="Q23" s="49" t="str">
        <f>IF(AND(L23&lt;0,M23&lt;0), "No", "Yes")</f>
        <v>No</v>
      </c>
      <c r="R23" s="50"/>
      <c r="S23" s="46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T23" s="51"/>
      <c r="U23" s="74"/>
      <c r="V23" s="57"/>
    </row>
    <row r="24" spans="1:22" s="55" customFormat="1" ht="25.5" hidden="1" customHeight="1" x14ac:dyDescent="0.25">
      <c r="A24" s="43"/>
      <c r="B24" s="44" t="str">
        <f t="shared" si="0"/>
        <v>CBECC 20252.0</v>
      </c>
      <c r="C24" s="48" t="s">
        <v>139</v>
      </c>
      <c r="D24" s="49">
        <f>INDEX(Output!$C$5:$JM$192,MATCH($C24,Output!$C$5:$C$192,0),254)</f>
        <v>10.633699999999999</v>
      </c>
      <c r="E24" s="67"/>
      <c r="F24" s="49">
        <f>'Results LSC'!F24</f>
        <v>9.4139990473515152</v>
      </c>
      <c r="G24" s="73">
        <f>'Results LSC'!G24</f>
        <v>0</v>
      </c>
      <c r="H24" s="49">
        <f>'Results LSC'!H24</f>
        <v>9.6180449536092758E-3</v>
      </c>
      <c r="I24" s="73">
        <f>'Results LSC'!I24</f>
        <v>0</v>
      </c>
      <c r="J24" s="49">
        <f>'Results LSC'!J24</f>
        <v>33.083540890767047</v>
      </c>
      <c r="K24" s="73">
        <f>'Results LSC'!K24</f>
        <v>0</v>
      </c>
      <c r="L24" s="141">
        <f>IF($D$21=0,"",(D24-D$21)/D$21)</f>
        <v>-0.23176343946191583</v>
      </c>
      <c r="M24" s="132">
        <f>IF($E$21=0,"",(E24-E$21)/E$21)</f>
        <v>-1</v>
      </c>
      <c r="N24" s="141">
        <f>IF($J$21=0,"",(J24-J$21)/J$21)</f>
        <v>-7.5677616480875939E-2</v>
      </c>
      <c r="O24" s="132">
        <f>IF($K$21=0,"",(K24-K$21)/K$21)</f>
        <v>-1</v>
      </c>
      <c r="P24" s="129" t="str">
        <f>IF(AND(L24&gt;=0,M24&gt;=0), "Yes", "No")</f>
        <v>No</v>
      </c>
      <c r="Q24" s="49" t="str">
        <f>IF(AND(L24&lt;0,M24&lt;0), "No", "Yes")</f>
        <v>No</v>
      </c>
      <c r="R24" s="53"/>
      <c r="S24" s="46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T24" s="54"/>
      <c r="U24" s="74"/>
      <c r="V24" s="57"/>
    </row>
    <row r="25" spans="1:22" s="52" customFormat="1" ht="25.5" hidden="1" customHeight="1" x14ac:dyDescent="0.25">
      <c r="A25" s="43"/>
      <c r="B25" s="44" t="str">
        <f t="shared" si="0"/>
        <v>CBECC 20252.0</v>
      </c>
      <c r="C25" s="48" t="s">
        <v>140</v>
      </c>
      <c r="D25" s="49">
        <f>INDEX(Output!$C$5:$JM$192,MATCH($C25,Output!$C$5:$C$192,0),254)</f>
        <v>10.9711</v>
      </c>
      <c r="E25" s="67"/>
      <c r="F25" s="49">
        <f>'Results LSC'!F25</f>
        <v>9.3414104897183172</v>
      </c>
      <c r="G25" s="73">
        <f>'Results LSC'!G25</f>
        <v>0</v>
      </c>
      <c r="H25" s="49">
        <f>'Results LSC'!H25</f>
        <v>1.4499187806099392E-2</v>
      </c>
      <c r="I25" s="73">
        <f>'Results LSC'!I25</f>
        <v>0</v>
      </c>
      <c r="J25" s="49">
        <f>'Results LSC'!J25</f>
        <v>33.323827808740759</v>
      </c>
      <c r="K25" s="73">
        <f>'Results LSC'!K25</f>
        <v>0</v>
      </c>
      <c r="L25" s="141">
        <f>IF($D$21=0,"",(D25-D$21)/D$21)</f>
        <v>-0.20738782086015445</v>
      </c>
      <c r="M25" s="132">
        <f>IF($E$21=0,"",(E25-E$21)/E$21)</f>
        <v>-1</v>
      </c>
      <c r="N25" s="141">
        <f>IF($J$21=0,"",(J25-J$21)/J$21)</f>
        <v>-6.8964230586565256E-2</v>
      </c>
      <c r="O25" s="132">
        <f>IF($K$21=0,"",(K25-K$21)/K$21)</f>
        <v>-1</v>
      </c>
      <c r="P25" s="129" t="str">
        <f>IF(AND(L25&gt;=0,M25&gt;=0), "Yes", "No")</f>
        <v>No</v>
      </c>
      <c r="Q25" s="49" t="str">
        <f>IF(AND(L25&lt;0,M25&lt;0), "No", "Yes")</f>
        <v>No</v>
      </c>
      <c r="R25" s="50"/>
      <c r="S25" s="46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T25" s="51"/>
      <c r="U25" s="74"/>
      <c r="V25" s="57"/>
    </row>
    <row r="26" spans="1:22" s="3" customFormat="1" ht="26.25" customHeight="1" x14ac:dyDescent="0.25">
      <c r="A26" s="39"/>
      <c r="B26" s="25" t="str">
        <f t="shared" si="0"/>
        <v>CBECC 20252.0</v>
      </c>
      <c r="C26" s="62" t="s">
        <v>127</v>
      </c>
      <c r="D26" s="63">
        <f>INDEX(Output!$C$5:$JM$192,MATCH($C26,Output!$C$5:$C$192,0),254)</f>
        <v>13.841699999999999</v>
      </c>
      <c r="E26" s="64" t="s">
        <v>664</v>
      </c>
      <c r="F26" s="63">
        <f>'Results LSC'!F26</f>
        <v>8.9134514780300531</v>
      </c>
      <c r="G26" s="70" t="str">
        <f>'Results LSC'!G26</f>
        <v xml:space="preserve">  6.96 </v>
      </c>
      <c r="H26" s="63">
        <f>'Results LSC'!H26</f>
        <v>5.3795327137047044E-2</v>
      </c>
      <c r="I26" s="70" t="str">
        <f>'Results LSC'!I26</f>
        <v xml:space="preserve">  0.05 </v>
      </c>
      <c r="J26" s="63">
        <f>'Results LSC'!J26</f>
        <v>35.792210034782258</v>
      </c>
      <c r="K26" s="70" t="str">
        <f>'Results LSC'!K26</f>
        <v xml:space="preserve">  28.38 </v>
      </c>
      <c r="L26" s="124"/>
      <c r="M26" s="121"/>
      <c r="N26" s="124"/>
      <c r="O26" s="134"/>
      <c r="P26" s="121"/>
      <c r="Q26" s="63"/>
      <c r="R26" s="35"/>
      <c r="S26" s="22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  <c r="U26" s="42"/>
      <c r="V26" s="42"/>
    </row>
    <row r="27" spans="1:22" s="4" customFormat="1" ht="25.5" customHeight="1" x14ac:dyDescent="0.25">
      <c r="A27" s="39"/>
      <c r="B27" s="25" t="str">
        <f t="shared" si="0"/>
        <v>CBECC 20252.0</v>
      </c>
      <c r="C27" s="29" t="s">
        <v>141</v>
      </c>
      <c r="D27" s="5">
        <f>INDEX(Output!$C$5:$JM$192,MATCH($C27,Output!$C$5:$C$192,0),254)</f>
        <v>13.7689</v>
      </c>
      <c r="E27" s="64" t="s">
        <v>665</v>
      </c>
      <c r="F27" s="5">
        <f>'Results LSC'!F27</f>
        <v>8.9134514780300531</v>
      </c>
      <c r="G27" s="70" t="str">
        <f>'Results LSC'!G27</f>
        <v xml:space="preserve">  6.22 </v>
      </c>
      <c r="H27" s="5">
        <f>'Results LSC'!H27</f>
        <v>5.2986797269074348E-2</v>
      </c>
      <c r="I27" s="70" t="str">
        <f>'Results LSC'!I27</f>
        <v xml:space="preserve">  0.05 </v>
      </c>
      <c r="J27" s="5">
        <f>'Results LSC'!J27</f>
        <v>35.71137645270182</v>
      </c>
      <c r="K27" s="70" t="str">
        <f>'Results LSC'!K27</f>
        <v xml:space="preserve">  26.07 </v>
      </c>
      <c r="L27" s="131">
        <f>IF($D$26=0,"",(D27-D$26)/D$26)</f>
        <v>-5.259469573823959E-3</v>
      </c>
      <c r="M27" s="132">
        <f>IF($E$26=0,"",(E27-E$26)/E$26)</f>
        <v>-6.299212598425187E-2</v>
      </c>
      <c r="N27" s="131">
        <f>IF($J$26=0,"",(J27-J$26)/J$26)</f>
        <v>-2.2584127105279234E-3</v>
      </c>
      <c r="O27" s="132">
        <f>IF($K$26=0,"",(K27-K$26)/K$26)</f>
        <v>-8.1395348837209267E-2</v>
      </c>
      <c r="P27" s="129" t="str">
        <f>IF(AND(L27&gt;=0,M27&gt;=0), "Yes", "No")</f>
        <v>No</v>
      </c>
      <c r="Q27" s="5" t="str">
        <f>IF(AND(L27&lt;0,M27&lt;0), "No", "Yes")</f>
        <v>No</v>
      </c>
      <c r="R27" s="36"/>
      <c r="S27" s="22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T27" s="9"/>
      <c r="U27" s="71"/>
      <c r="V27" s="72"/>
    </row>
    <row r="28" spans="1:22" s="6" customFormat="1" ht="25.5" customHeight="1" x14ac:dyDescent="0.25">
      <c r="A28" s="39"/>
      <c r="B28" s="25" t="str">
        <f t="shared" si="0"/>
        <v>CBECC 20252.0</v>
      </c>
      <c r="C28" s="29" t="s">
        <v>148</v>
      </c>
      <c r="D28" s="5">
        <f>INDEX(Output!$C$5:$JM$192,MATCH($C28,Output!$C$5:$C$192,0),254)</f>
        <v>13.1578</v>
      </c>
      <c r="E28" s="64" t="s">
        <v>666</v>
      </c>
      <c r="F28" s="5">
        <f>'Results LSC'!F28</f>
        <v>8.9134514780300531</v>
      </c>
      <c r="G28" s="70" t="str">
        <f>'Results LSC'!G28</f>
        <v xml:space="preserve">  6.96 </v>
      </c>
      <c r="H28" s="5">
        <f>'Results LSC'!H28</f>
        <v>4.6194087879787168E-2</v>
      </c>
      <c r="I28" s="70" t="str">
        <f>'Results LSC'!I28</f>
        <v xml:space="preserve">  0.04 </v>
      </c>
      <c r="J28" s="5">
        <f>'Results LSC'!J28</f>
        <v>35.032280749309329</v>
      </c>
      <c r="K28" s="70" t="str">
        <f>'Results LSC'!K28</f>
        <v xml:space="preserve">  27.28 </v>
      </c>
      <c r="L28" s="131">
        <f>IF($D$26=0,"",(D28-D$26)/D$26)</f>
        <v>-4.940867090025066E-2</v>
      </c>
      <c r="M28" s="132">
        <f>IF($E$26=0,"",(E28-E$26)/E$26)</f>
        <v>-8.6614173228346483E-2</v>
      </c>
      <c r="N28" s="131">
        <f>IF($J$26=0,"",(J28-J$26)/J$26)</f>
        <v>-2.1231694961960777E-2</v>
      </c>
      <c r="O28" s="132">
        <f>IF($K$26=0,"",(K28-K$26)/K$26)</f>
        <v>-3.8759689922480543E-2</v>
      </c>
      <c r="P28" s="129" t="str">
        <f>IF(AND(L28&gt;=0,M28&gt;=0), "Yes", "No")</f>
        <v>No</v>
      </c>
      <c r="Q28" s="5" t="str">
        <f>IF(AND(L28&lt;0,M28&lt;0), "No", "Yes")</f>
        <v>No</v>
      </c>
      <c r="R28" s="37"/>
      <c r="S28" s="22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T28" s="8"/>
      <c r="U28" s="71"/>
      <c r="V28" s="72"/>
    </row>
    <row r="29" spans="1:22" s="6" customFormat="1" ht="25.5" customHeight="1" x14ac:dyDescent="0.25">
      <c r="A29" s="39"/>
      <c r="B29" s="25" t="str">
        <f t="shared" si="0"/>
        <v>CBECC 20252.0</v>
      </c>
      <c r="C29" s="29" t="s">
        <v>151</v>
      </c>
      <c r="D29" s="5">
        <f>INDEX(Output!$C$5:$JM$192,MATCH($C29,Output!$C$5:$C$192,0),254)</f>
        <v>11.109</v>
      </c>
      <c r="E29" s="64" t="s">
        <v>667</v>
      </c>
      <c r="F29" s="5">
        <f>'Results LSC'!F29</f>
        <v>9.8644715040039745</v>
      </c>
      <c r="G29" s="70" t="str">
        <f>'Results LSC'!G29</f>
        <v xml:space="preserve">  7.52 </v>
      </c>
      <c r="H29" s="5">
        <f>'Results LSC'!H29</f>
        <v>9.6180449536092758E-3</v>
      </c>
      <c r="I29" s="70" t="str">
        <f>'Results LSC'!I29</f>
        <v xml:space="preserve">  0.02 </v>
      </c>
      <c r="J29" s="5">
        <f>'Results LSC'!J29</f>
        <v>34.620519460445955</v>
      </c>
      <c r="K29" s="70" t="str">
        <f>'Results LSC'!K29</f>
        <v xml:space="preserve">  27.21 </v>
      </c>
      <c r="L29" s="131">
        <f>IF($D$26=0,"",(D29-D$26)/D$26)</f>
        <v>-0.19742517176358393</v>
      </c>
      <c r="M29" s="132">
        <f>IF($E$26=0,"",(E29-E$26)/E$26)</f>
        <v>-0.1758530183727034</v>
      </c>
      <c r="N29" s="131">
        <f>IF($J$26=0,"",(J29-J$26)/J$26)</f>
        <v>-3.2735910221740258E-2</v>
      </c>
      <c r="O29" s="132">
        <f>IF($K$26=0,"",(K29-K$26)/K$26)</f>
        <v>-4.1226215644820235E-2</v>
      </c>
      <c r="P29" s="129" t="str">
        <f>IF(AND(L29&gt;=0,M29&gt;=0), "Yes", "No")</f>
        <v>No</v>
      </c>
      <c r="Q29" s="5" t="str">
        <f>IF(AND(L29&lt;0,M29&lt;0), "No", "Yes")</f>
        <v>No</v>
      </c>
      <c r="R29" s="37"/>
      <c r="S29" s="22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T29" s="8"/>
      <c r="U29" s="71"/>
      <c r="V29" s="72"/>
    </row>
    <row r="30" spans="1:22" s="6" customFormat="1" ht="25.5" customHeight="1" x14ac:dyDescent="0.25">
      <c r="A30" s="39"/>
      <c r="B30" s="25" t="str">
        <f t="shared" si="0"/>
        <v>CBECC 20252.0</v>
      </c>
      <c r="C30" s="29" t="s">
        <v>155</v>
      </c>
      <c r="D30" s="5">
        <f>INDEX(Output!$C$5:$JM$192,MATCH($C30,Output!$C$5:$C$192,0),254)</f>
        <v>11.1683</v>
      </c>
      <c r="E30" s="64" t="s">
        <v>668</v>
      </c>
      <c r="F30" s="5">
        <f>'Results LSC'!F30</f>
        <v>9.9122260626712428</v>
      </c>
      <c r="G30" s="70" t="str">
        <f>'Results LSC'!G30</f>
        <v xml:space="preserve">  8.47 </v>
      </c>
      <c r="H30" s="5">
        <f>'Results LSC'!H30</f>
        <v>9.6180449536092758E-3</v>
      </c>
      <c r="I30" s="70" t="str">
        <f>'Results LSC'!I30</f>
        <v xml:space="preserve">  0.01 </v>
      </c>
      <c r="J30" s="5">
        <f>'Results LSC'!J30</f>
        <v>34.783436994001576</v>
      </c>
      <c r="K30" s="70" t="str">
        <f>'Results LSC'!K30</f>
        <v xml:space="preserve">  30.29 </v>
      </c>
      <c r="L30" s="131">
        <f>IF($D$26=0,"",(D30-D$26)/D$26)</f>
        <v>-0.19314101591567504</v>
      </c>
      <c r="M30" s="132">
        <f>IF($E$26=0,"",(E30-E$26)/E$26)</f>
        <v>-0.1014873140857393</v>
      </c>
      <c r="N30" s="131">
        <f>IF($J$26=0,"",(J30-J$26)/J$26)</f>
        <v>-2.8184150679725371E-2</v>
      </c>
      <c r="O30" s="132">
        <f>IF($K$26=0,"",(K30-K$26)/K$26)</f>
        <v>6.7300916138125444E-2</v>
      </c>
      <c r="P30" s="129" t="str">
        <f>IF(AND(L30&gt;=0,M30&gt;=0), "Yes", "No")</f>
        <v>No</v>
      </c>
      <c r="Q30" s="5" t="str">
        <f>IF(AND(L30&lt;0,M30&lt;0), "No", "Yes")</f>
        <v>No</v>
      </c>
      <c r="R30" s="37"/>
      <c r="S30" s="22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T30" s="8"/>
      <c r="U30" s="71"/>
      <c r="V30" s="72"/>
    </row>
    <row r="31" spans="1:22" s="3" customFormat="1" ht="26.25" customHeight="1" x14ac:dyDescent="0.25">
      <c r="A31" s="39" t="s">
        <v>68</v>
      </c>
      <c r="B31" s="25" t="str">
        <f>B29</f>
        <v>CBECC 20252.0</v>
      </c>
      <c r="C31" s="62" t="s">
        <v>127</v>
      </c>
      <c r="D31" s="63">
        <f>INDEX(Output!$C$5:$JM$192,MATCH($C31,Output!$C$5:$C$192,0),254)</f>
        <v>13.841699999999999</v>
      </c>
      <c r="E31" s="64" t="s">
        <v>664</v>
      </c>
      <c r="F31" s="63">
        <f>'Results LSC'!F31</f>
        <v>8.9134514780300531</v>
      </c>
      <c r="G31" s="70" t="str">
        <f>'Results LSC'!G31</f>
        <v xml:space="preserve">  6.96 </v>
      </c>
      <c r="H31" s="63">
        <f>'Results LSC'!H31</f>
        <v>5.3795327137047044E-2</v>
      </c>
      <c r="I31" s="70" t="str">
        <f>'Results LSC'!I31</f>
        <v xml:space="preserve">  0.05 </v>
      </c>
      <c r="J31" s="63">
        <f>'Results LSC'!J31</f>
        <v>35.792210034782258</v>
      </c>
      <c r="K31" s="70" t="str">
        <f>'Results LSC'!K31</f>
        <v xml:space="preserve">  28.38 </v>
      </c>
      <c r="L31" s="124"/>
      <c r="M31" s="121"/>
      <c r="N31" s="124"/>
      <c r="O31" s="134"/>
      <c r="P31" s="121"/>
      <c r="Q31" s="63"/>
      <c r="R31" s="35"/>
      <c r="S31" s="22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  <c r="U31" s="42"/>
      <c r="V31" s="42"/>
    </row>
    <row r="32" spans="1:22" s="6" customFormat="1" ht="25.5" customHeight="1" x14ac:dyDescent="0.25">
      <c r="A32" s="39" t="s">
        <v>68</v>
      </c>
      <c r="B32" s="25" t="str">
        <f t="shared" ref="B32:B63" si="1">B31</f>
        <v>CBECC 20252.0</v>
      </c>
      <c r="C32" s="29" t="s">
        <v>165</v>
      </c>
      <c r="D32" s="5">
        <f>INDEX(Output!$C$5:$JM$192,MATCH($C32,Output!$C$5:$C$192,0),254)</f>
        <v>13.842000000000001</v>
      </c>
      <c r="E32" s="64" t="s">
        <v>664</v>
      </c>
      <c r="F32" s="5">
        <f>'Results LSC'!F32</f>
        <v>8.9136957468723423</v>
      </c>
      <c r="G32" s="70" t="str">
        <f>'Results LSC'!G32</f>
        <v xml:space="preserve">  6.96 </v>
      </c>
      <c r="H32" s="5">
        <f>'Results LSC'!H32</f>
        <v>5.3798176940207061E-2</v>
      </c>
      <c r="I32" s="70" t="str">
        <f>'Results LSC'!I32</f>
        <v xml:space="preserve">  0.05 </v>
      </c>
      <c r="J32" s="5">
        <f>'Results LSC'!J32</f>
        <v>35.793324356411041</v>
      </c>
      <c r="K32" s="70" t="str">
        <f>'Results LSC'!K32</f>
        <v xml:space="preserve">  28.38 </v>
      </c>
      <c r="L32" s="142">
        <f>IF($D$31=0,"",(D32-D$31)/D$31)</f>
        <v>2.1673638353748253E-5</v>
      </c>
      <c r="M32" s="143">
        <f>IF($E$31=0,"",(E32-E$31)/E$31)</f>
        <v>0</v>
      </c>
      <c r="N32" s="131">
        <f>IF($J$31=0,"",(J32-$J$31)/$J$31)</f>
        <v>3.1133076937706967E-5</v>
      </c>
      <c r="O32" s="132">
        <f>IF($K$31=0,"",(K32-$K$31)/$K$31)</f>
        <v>0</v>
      </c>
      <c r="P32" s="129" t="str">
        <f>IF(AND(L32&gt;=0,M32&gt;=0), "Yes", "No")</f>
        <v>Yes</v>
      </c>
      <c r="Q32" s="5" t="str">
        <f>IF(AND(L32&lt;0,M32&lt;0), "No", "Yes")</f>
        <v>Yes</v>
      </c>
      <c r="R32" s="37"/>
      <c r="S32" s="22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T32" s="8"/>
      <c r="U32" s="71"/>
      <c r="V32" s="72"/>
    </row>
    <row r="33" spans="1:22" s="6" customFormat="1" ht="25.5" customHeight="1" x14ac:dyDescent="0.25">
      <c r="A33" s="39" t="s">
        <v>68</v>
      </c>
      <c r="B33" s="25" t="str">
        <f t="shared" si="1"/>
        <v>CBECC 20252.0</v>
      </c>
      <c r="C33" s="29" t="s">
        <v>166</v>
      </c>
      <c r="D33" s="5">
        <f>INDEX(Output!$C$5:$JM$192,MATCH($C33,Output!$C$5:$C$192,0),254)</f>
        <v>13.837999999999999</v>
      </c>
      <c r="E33" s="64" t="s">
        <v>669</v>
      </c>
      <c r="F33" s="5">
        <f>'Results LSC'!F33</f>
        <v>8.9114566158180359</v>
      </c>
      <c r="G33" s="70" t="str">
        <f>'Results LSC'!G33</f>
        <v xml:space="preserve">  6.93 </v>
      </c>
      <c r="H33" s="5">
        <f>'Results LSC'!H33</f>
        <v>5.3769678908606816E-2</v>
      </c>
      <c r="I33" s="70" t="str">
        <f>'Results LSC'!I33</f>
        <v xml:space="preserve">  0.05 </v>
      </c>
      <c r="J33" s="5">
        <f>'Results LSC'!J33</f>
        <v>35.782731306146218</v>
      </c>
      <c r="K33" s="70" t="str">
        <f>'Results LSC'!K33</f>
        <v xml:space="preserve">  28.18 </v>
      </c>
      <c r="L33" s="131">
        <f>IF($D$31=0,"",(D33-D$31)/D$31)</f>
        <v>-2.6730820636195401E-4</v>
      </c>
      <c r="M33" s="132">
        <f>IF($E$31=0,"",(E33-E$31)/E$31)</f>
        <v>-8.7489063867016315E-3</v>
      </c>
      <c r="N33" s="131">
        <f>IF($J$31=0,"",(J33-$J$31)/$J$31)</f>
        <v>-2.6482658172906283E-4</v>
      </c>
      <c r="O33" s="132">
        <f>IF($K$31=0,"",(K33-$K$31)/$K$31)</f>
        <v>-7.0472163495419061E-3</v>
      </c>
      <c r="P33" s="129" t="str">
        <f>IF(AND(L33&gt;=0,M33&gt;=0), "Yes", "No")</f>
        <v>No</v>
      </c>
      <c r="Q33" s="5" t="str">
        <f>IF(AND(L33&lt;0,M33&lt;0), "No", "Yes")</f>
        <v>No</v>
      </c>
      <c r="R33" s="37"/>
      <c r="S33" s="22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T33" s="8"/>
      <c r="U33" s="71"/>
      <c r="V33" s="72"/>
    </row>
    <row r="34" spans="1:22" s="6" customFormat="1" ht="25.5" customHeight="1" x14ac:dyDescent="0.25">
      <c r="A34" s="39" t="s">
        <v>68</v>
      </c>
      <c r="B34" s="25" t="str">
        <f t="shared" si="1"/>
        <v>CBECC 20252.0</v>
      </c>
      <c r="C34" s="29" t="s">
        <v>174</v>
      </c>
      <c r="D34" s="5">
        <f>INDEX(Output!$C$5:$JM$192,MATCH($C34,Output!$C$5:$C$192,0),254)</f>
        <v>13.7166</v>
      </c>
      <c r="E34" s="64" t="s">
        <v>670</v>
      </c>
      <c r="F34" s="5">
        <f>'Results LSC'!F34</f>
        <v>8.8628878276764738</v>
      </c>
      <c r="G34" s="70" t="str">
        <f>'Results LSC'!G34</f>
        <v xml:space="preserve">  6.86 </v>
      </c>
      <c r="H34" s="5">
        <f>'Results LSC'!H34</f>
        <v>5.2783647015238307E-2</v>
      </c>
      <c r="I34" s="70" t="str">
        <f>'Results LSC'!I34</f>
        <v xml:space="preserve">  0.04 </v>
      </c>
      <c r="J34" s="5">
        <f>'Results LSC'!J34</f>
        <v>35.518534287284588</v>
      </c>
      <c r="K34" s="70" t="str">
        <f>'Results LSC'!K34</f>
        <v xml:space="preserve">  27.65 </v>
      </c>
      <c r="L34" s="131">
        <f>IF($D$31=0,"",(D34-D$31)/D$31)</f>
        <v>-9.0379071934805523E-3</v>
      </c>
      <c r="M34" s="132">
        <f>IF($E$31=0,"",(E34-E$31)/E$31)</f>
        <v>-4.0244969378827565E-2</v>
      </c>
      <c r="N34" s="131">
        <f>IF($J$31=0,"",(J34-$J$31)/$J$31)</f>
        <v>-7.6462377492676889E-3</v>
      </c>
      <c r="O34" s="132">
        <f>IF($K$31=0,"",(K34-$K$31)/$K$31)</f>
        <v>-2.5722339675828064E-2</v>
      </c>
      <c r="P34" s="129" t="str">
        <f>IF(AND(L34&gt;=0,M34&gt;=0), "Yes", "No")</f>
        <v>No</v>
      </c>
      <c r="Q34" s="5" t="str">
        <f>IF(AND(L34&lt;0,M34&lt;0), "No", "Yes")</f>
        <v>No</v>
      </c>
      <c r="R34" s="37"/>
      <c r="S34" s="22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T34" s="8"/>
      <c r="U34" s="71"/>
      <c r="V34" s="72"/>
    </row>
    <row r="35" spans="1:22" s="6" customFormat="1" ht="25.5" customHeight="1" x14ac:dyDescent="0.25">
      <c r="A35" s="39" t="s">
        <v>68</v>
      </c>
      <c r="B35" s="25" t="str">
        <f t="shared" si="1"/>
        <v>CBECC 20252.0</v>
      </c>
      <c r="C35" s="29" t="s">
        <v>182</v>
      </c>
      <c r="D35" s="5">
        <f>INDEX(Output!$C$5:$JM$192,MATCH($C35,Output!$C$5:$C$192,0),254)</f>
        <v>13.612500000000001</v>
      </c>
      <c r="E35" s="64" t="s">
        <v>671</v>
      </c>
      <c r="F35" s="5">
        <f>'Results LSC'!F35</f>
        <v>8.821077144171543</v>
      </c>
      <c r="G35" s="70" t="str">
        <f>'Results LSC'!G35</f>
        <v xml:space="preserve">  6.82 </v>
      </c>
      <c r="H35" s="5">
        <f>'Results LSC'!H35</f>
        <v>5.1929113181968078E-2</v>
      </c>
      <c r="I35" s="70" t="str">
        <f>'Results LSC'!I35</f>
        <v xml:space="preserve">  0.04 </v>
      </c>
      <c r="J35" s="5">
        <f>'Results LSC'!J35</f>
        <v>35.29050114592377</v>
      </c>
      <c r="K35" s="70" t="str">
        <f>'Results LSC'!K35</f>
        <v xml:space="preserve">  27.41 </v>
      </c>
      <c r="L35" s="131">
        <f>IF($D$31=0,"",(D35-D$31)/D$31)</f>
        <v>-1.6558659702204118E-2</v>
      </c>
      <c r="M35" s="132">
        <f>IF($E$31=0,"",(E35-E$31)/E$31)</f>
        <v>-5.074365704286965E-2</v>
      </c>
      <c r="N35" s="131">
        <f>IF($J$31=0,"",(J35-$J$31)/$J$31)</f>
        <v>-1.4017264884480055E-2</v>
      </c>
      <c r="O35" s="132">
        <f>IF($K$31=0,"",(K35-$K$31)/$K$31)</f>
        <v>-3.4178999295278324E-2</v>
      </c>
      <c r="P35" s="129" t="str">
        <f>IF(AND(L35&gt;=0,M35&gt;=0), "Yes", "No")</f>
        <v>No</v>
      </c>
      <c r="Q35" s="5" t="str">
        <f>IF(AND(L35&lt;0,M35&lt;0), "No", "Yes")</f>
        <v>No</v>
      </c>
      <c r="R35" s="37"/>
      <c r="S35" s="22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T35" s="8"/>
      <c r="U35" s="71"/>
      <c r="V35" s="72"/>
    </row>
    <row r="36" spans="1:22" s="3" customFormat="1" ht="26.25" customHeight="1" x14ac:dyDescent="0.25">
      <c r="A36" s="39"/>
      <c r="B36" s="25" t="str">
        <f t="shared" si="1"/>
        <v>CBECC 20252.0</v>
      </c>
      <c r="C36" s="62" t="s">
        <v>127</v>
      </c>
      <c r="D36" s="63">
        <f>INDEX(Output!$C$5:$JM$192,MATCH($C36,Output!$C$5:$C$192,0),254)</f>
        <v>13.841699999999999</v>
      </c>
      <c r="E36" s="64" t="s">
        <v>664</v>
      </c>
      <c r="F36" s="63">
        <f>'Results LSC'!F36</f>
        <v>8.9134514780300531</v>
      </c>
      <c r="G36" s="70" t="str">
        <f>'Results LSC'!G36</f>
        <v xml:space="preserve">  6.96 </v>
      </c>
      <c r="H36" s="63">
        <f>'Results LSC'!H36</f>
        <v>5.3795327137047044E-2</v>
      </c>
      <c r="I36" s="70" t="str">
        <f>'Results LSC'!I36</f>
        <v xml:space="preserve">  0.05 </v>
      </c>
      <c r="J36" s="63">
        <f>'Results LSC'!J36</f>
        <v>35.792210034782258</v>
      </c>
      <c r="K36" s="70" t="str">
        <f>'Results LSC'!K36</f>
        <v xml:space="preserve">  28.38 </v>
      </c>
      <c r="L36" s="124"/>
      <c r="M36" s="121"/>
      <c r="N36" s="124"/>
      <c r="O36" s="134"/>
      <c r="P36" s="121"/>
      <c r="Q36" s="63"/>
      <c r="R36" s="35"/>
      <c r="S36" s="22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  <c r="U36" s="42"/>
      <c r="V36" s="42"/>
    </row>
    <row r="37" spans="1:22" s="2" customFormat="1" ht="25.5" customHeight="1" x14ac:dyDescent="0.3">
      <c r="A37" s="38" t="s">
        <v>68</v>
      </c>
      <c r="B37" s="25" t="str">
        <f t="shared" si="1"/>
        <v>CBECC 20252.0</v>
      </c>
      <c r="C37" s="29" t="s">
        <v>189</v>
      </c>
      <c r="D37" s="5">
        <f>INDEX(Output!$C$5:$JM$192,MATCH($C37,Output!$C$5:$C$192,0),254)</f>
        <v>13.275700000000001</v>
      </c>
      <c r="E37" s="64" t="s">
        <v>672</v>
      </c>
      <c r="F37" s="5">
        <f>'Results LSC'!F37</f>
        <v>8.4799557059165984</v>
      </c>
      <c r="G37" s="70" t="str">
        <f>'Results LSC'!G37</f>
        <v xml:space="preserve">  6.64 </v>
      </c>
      <c r="H37" s="5">
        <f>'Results LSC'!H37</f>
        <v>5.2342334640171642E-2</v>
      </c>
      <c r="I37" s="70" t="str">
        <f>'Results LSC'!I37</f>
        <v xml:space="preserve">  0.04 </v>
      </c>
      <c r="J37" s="5">
        <f>'Results LSC'!J37</f>
        <v>34.167760776459005</v>
      </c>
      <c r="K37" s="70" t="str">
        <f>'Results LSC'!K37</f>
        <v xml:space="preserve">  27.09 </v>
      </c>
      <c r="L37" s="131">
        <f>IF($D$36=0,"",(D37-$D$36)/$D$36)</f>
        <v>-4.0890931027258139E-2</v>
      </c>
      <c r="M37" s="132">
        <f>IF($E$36=0,"",(E37-$E$36)/$E$36)</f>
        <v>-4.199475065616802E-2</v>
      </c>
      <c r="N37" s="131">
        <f>IF($J$36=0,"",(J37-$J$36)/$J$36)</f>
        <v>-4.5385553357689866E-2</v>
      </c>
      <c r="O37" s="132">
        <f>IF($K$36=0,"",(K37-$K$36)/$K$36)</f>
        <v>-4.5454545454545428E-2</v>
      </c>
      <c r="P37" s="129" t="str">
        <f>IF(AND(L37&gt;=0,M37&gt;=0), "Yes", "No")</f>
        <v>No</v>
      </c>
      <c r="Q37" s="5" t="str">
        <f>IF(AND(L37&lt;0,M37&lt;0), "No", "Yes")</f>
        <v>No</v>
      </c>
      <c r="R37" s="36"/>
      <c r="S37" s="22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T37" s="9"/>
      <c r="U37" s="71"/>
      <c r="V37" s="72"/>
    </row>
    <row r="38" spans="1:22" ht="25.5" customHeight="1" x14ac:dyDescent="0.3">
      <c r="B38" s="25" t="str">
        <f t="shared" si="1"/>
        <v>CBECC 20252.0</v>
      </c>
      <c r="C38" s="29" t="s">
        <v>197</v>
      </c>
      <c r="D38" s="5">
        <f>INDEX(Output!$C$5:$JM$192,MATCH($C38,Output!$C$5:$C$192,0),254)</f>
        <v>13.2431</v>
      </c>
      <c r="E38" s="64" t="s">
        <v>673</v>
      </c>
      <c r="F38" s="5">
        <f>'Results LSC'!F38</f>
        <v>8.443437513994569</v>
      </c>
      <c r="G38" s="70" t="str">
        <f>'Results LSC'!G38</f>
        <v xml:space="preserve">  6.38 </v>
      </c>
      <c r="H38" s="5">
        <f>'Results LSC'!H38</f>
        <v>5.2335820804377299E-2</v>
      </c>
      <c r="I38" s="70" t="str">
        <f>'Results LSC'!I38</f>
        <v xml:space="preserve">  0.04 </v>
      </c>
      <c r="J38" s="5">
        <f>'Results LSC'!J38</f>
        <v>34.042535715707999</v>
      </c>
      <c r="K38" s="70" t="str">
        <f>'Results LSC'!K38</f>
        <v xml:space="preserve">  26.18 </v>
      </c>
      <c r="L38" s="131">
        <f>IF($D$36=0,"",(D38-$D$36)/$D$36)</f>
        <v>-4.3246133061690353E-2</v>
      </c>
      <c r="M38" s="132">
        <f>IF($E$36=0,"",(E38-$E$36)/$E$36)</f>
        <v>-6.5616797900262466E-2</v>
      </c>
      <c r="N38" s="131">
        <f>IF($J$36=0,"",(J38-$J$36)/$J$36)</f>
        <v>-4.888422138152284E-2</v>
      </c>
      <c r="O38" s="132">
        <f>IF($K$36=0,"",(K38-$K$36)/$K$36)</f>
        <v>-7.7519379844961211E-2</v>
      </c>
      <c r="P38" s="129" t="str">
        <f>IF(AND(L38&gt;=0,M38&gt;=0), "Yes", "No")</f>
        <v>No</v>
      </c>
      <c r="Q38" s="5" t="str">
        <f>IF(AND(L38&lt;0,M38&lt;0), "No", "Yes")</f>
        <v>No</v>
      </c>
      <c r="R38" s="36"/>
      <c r="S38" s="22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T38" s="9"/>
      <c r="U38" s="71"/>
      <c r="V38" s="72"/>
    </row>
    <row r="39" spans="1:22" s="3" customFormat="1" ht="26.25" customHeight="1" x14ac:dyDescent="0.25">
      <c r="A39" s="39"/>
      <c r="B39" s="25" t="str">
        <f t="shared" si="1"/>
        <v>CBECC 20252.0</v>
      </c>
      <c r="C39" s="62" t="s">
        <v>127</v>
      </c>
      <c r="D39" s="63">
        <f>INDEX(Output!$C$5:$JM$192,MATCH($C39,Output!$C$5:$C$192,0),254)</f>
        <v>13.841699999999999</v>
      </c>
      <c r="E39" s="64" t="s">
        <v>664</v>
      </c>
      <c r="F39" s="63">
        <f>'Results LSC'!F39</f>
        <v>8.9134514780300531</v>
      </c>
      <c r="G39" s="70" t="str">
        <f>'Results LSC'!G39</f>
        <v xml:space="preserve">  6.96 </v>
      </c>
      <c r="H39" s="63">
        <f>'Results LSC'!H39</f>
        <v>5.3795327137047044E-2</v>
      </c>
      <c r="I39" s="70" t="str">
        <f>'Results LSC'!I39</f>
        <v xml:space="preserve">  0.05 </v>
      </c>
      <c r="J39" s="63">
        <f>'Results LSC'!J39</f>
        <v>35.792210034782258</v>
      </c>
      <c r="K39" s="70" t="str">
        <f>'Results LSC'!K39</f>
        <v xml:space="preserve">  28.38 </v>
      </c>
      <c r="L39" s="124"/>
      <c r="M39" s="121"/>
      <c r="N39" s="124"/>
      <c r="O39" s="134"/>
      <c r="P39" s="121"/>
      <c r="Q39" s="63"/>
      <c r="R39" s="35"/>
      <c r="S39" s="22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  <c r="U39" s="42"/>
      <c r="V39" s="42"/>
    </row>
    <row r="40" spans="1:22" s="2" customFormat="1" ht="25.5" customHeight="1" x14ac:dyDescent="0.3">
      <c r="A40" s="38"/>
      <c r="B40" s="25" t="str">
        <f t="shared" si="1"/>
        <v>CBECC 20252.0</v>
      </c>
      <c r="C40" s="29" t="s">
        <v>205</v>
      </c>
      <c r="D40" s="5">
        <f>INDEX(Output!$C$5:$JM$192,MATCH($C40,Output!$C$5:$C$192,0),254)</f>
        <v>13.7614</v>
      </c>
      <c r="E40" s="64" t="s">
        <v>674</v>
      </c>
      <c r="F40" s="5">
        <f>'Results LSC'!F40</f>
        <v>8.8475803135597708</v>
      </c>
      <c r="G40" s="70" t="str">
        <f>'Results LSC'!G40</f>
        <v xml:space="preserve">  6.86 </v>
      </c>
      <c r="H40" s="5">
        <f>'Results LSC'!H40</f>
        <v>5.3177326966058848E-2</v>
      </c>
      <c r="I40" s="70" t="str">
        <f>'Results LSC'!I40</f>
        <v xml:space="preserve">  0.05 </v>
      </c>
      <c r="J40" s="5">
        <f>'Results LSC'!J40</f>
        <v>35.505609224653242</v>
      </c>
      <c r="K40" s="70" t="str">
        <f>'Results LSC'!K40</f>
        <v xml:space="preserve">  27.94 </v>
      </c>
      <c r="L40" s="131">
        <f>IF($D$39=0,"",(D40-$D$39)/$D$39)</f>
        <v>-5.8013105326657401E-3</v>
      </c>
      <c r="M40" s="132">
        <f>IF($E$39=0,"",(E40-$E$39)/$E$39)</f>
        <v>-1.3998250218722672E-2</v>
      </c>
      <c r="N40" s="131">
        <f>IF($J$39=0,"",(J40-$J$39)/$J$39)</f>
        <v>-8.0073515955148486E-3</v>
      </c>
      <c r="O40" s="132">
        <f>IF($K$39=0,"",(K40-$K$39)/$K$39)</f>
        <v>-1.5503875968992168E-2</v>
      </c>
      <c r="P40" s="129" t="str">
        <f>IF(AND(L40&gt;=0,M40&gt;=0), "Yes", "No")</f>
        <v>No</v>
      </c>
      <c r="Q40" s="5" t="str">
        <f>IF(AND(L40&lt;0,M40&lt;0), "No", "Yes")</f>
        <v>No</v>
      </c>
      <c r="R40" s="36"/>
      <c r="S40" s="22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T40" s="9"/>
      <c r="U40" s="71"/>
      <c r="V40" s="72"/>
    </row>
    <row r="41" spans="1:22" s="2" customFormat="1" ht="25.5" customHeight="1" x14ac:dyDescent="0.3">
      <c r="A41" s="38"/>
      <c r="B41" s="25" t="str">
        <f t="shared" si="1"/>
        <v>CBECC 20252.0</v>
      </c>
      <c r="C41" s="29" t="s">
        <v>210</v>
      </c>
      <c r="D41" s="5">
        <f>INDEX(Output!$C$5:$JM$192,MATCH($C41,Output!$C$5:$C$192,0),254)</f>
        <v>13.6907</v>
      </c>
      <c r="E41" s="64" t="s">
        <v>675</v>
      </c>
      <c r="F41" s="5">
        <f>'Results LSC'!F41</f>
        <v>8.8514886150363754</v>
      </c>
      <c r="G41" s="70" t="str">
        <f>'Results LSC'!G41</f>
        <v xml:space="preserve">  6.83 </v>
      </c>
      <c r="H41" s="5">
        <f>'Results LSC'!H41</f>
        <v>5.2558512565596363E-2</v>
      </c>
      <c r="I41" s="70" t="str">
        <f>'Results LSC'!I41</f>
        <v xml:space="preserve">  0.04 </v>
      </c>
      <c r="J41" s="5">
        <f>'Results LSC'!J41</f>
        <v>35.457164051543984</v>
      </c>
      <c r="K41" s="70" t="str">
        <f>'Results LSC'!K41</f>
        <v xml:space="preserve">  27.73 </v>
      </c>
      <c r="L41" s="131">
        <f>IF($D$39=0,"",(D41-$D$39)/$D$39)</f>
        <v>-1.0909064638014103E-2</v>
      </c>
      <c r="M41" s="132">
        <f>IF($E$39=0,"",(E41-$E$39)/$E$39)</f>
        <v>-2.6246719160104893E-2</v>
      </c>
      <c r="N41" s="131">
        <f>IF($J$39=0,"",(J41-$J$39)/$J$39)</f>
        <v>-9.3608632412662419E-3</v>
      </c>
      <c r="O41" s="132">
        <f>IF($K$39=0,"",(K41-$K$39)/$K$39)</f>
        <v>-2.2903453136011227E-2</v>
      </c>
      <c r="P41" s="129" t="str">
        <f>IF(AND(L41&gt;=0,M41&gt;=0), "Yes", "No")</f>
        <v>No</v>
      </c>
      <c r="Q41" s="5" t="str">
        <f>IF(AND(L41&lt;0,M41&lt;0), "No", "Yes")</f>
        <v>No</v>
      </c>
      <c r="R41" s="36"/>
      <c r="S41" s="22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T41" s="9"/>
      <c r="U41" s="71"/>
      <c r="V41" s="72"/>
    </row>
    <row r="42" spans="1:22" s="2" customFormat="1" ht="25.5" customHeight="1" x14ac:dyDescent="0.3">
      <c r="A42" s="38"/>
      <c r="B42" s="25" t="str">
        <f t="shared" si="1"/>
        <v>CBECC 20252.0</v>
      </c>
      <c r="C42" s="29" t="s">
        <v>217</v>
      </c>
      <c r="D42" s="5">
        <f>INDEX(Output!$C$5:$JM$192,MATCH($C42,Output!$C$5:$C$192,0),254)</f>
        <v>13.6784</v>
      </c>
      <c r="E42" s="64" t="s">
        <v>676</v>
      </c>
      <c r="F42" s="5">
        <f>'Results LSC'!F42</f>
        <v>8.8620735982021817</v>
      </c>
      <c r="G42" s="70" t="str">
        <f>'Results LSC'!G42</f>
        <v xml:space="preserve">  6.83 </v>
      </c>
      <c r="H42" s="5">
        <f>'Results LSC'!H42</f>
        <v>5.1893287085099202E-2</v>
      </c>
      <c r="I42" s="70" t="str">
        <f>'Results LSC'!I42</f>
        <v xml:space="preserve">  0.04 </v>
      </c>
      <c r="J42" s="5">
        <f>'Results LSC'!J42</f>
        <v>35.426813242654234</v>
      </c>
      <c r="K42" s="70" t="str">
        <f>'Results LSC'!K42</f>
        <v xml:space="preserve">  27.52 </v>
      </c>
      <c r="L42" s="131">
        <f>IF($D$39=0,"",(D42-$D$39)/$D$39)</f>
        <v>-1.1797683810514574E-2</v>
      </c>
      <c r="M42" s="132">
        <f>IF($E$39=0,"",(E42-$E$39)/$E$39)</f>
        <v>-4.6369203849518759E-2</v>
      </c>
      <c r="N42" s="131">
        <f>IF($J$39=0,"",(J42-$J$39)/$J$39)</f>
        <v>-1.0208835715172037E-2</v>
      </c>
      <c r="O42" s="132">
        <f>IF($K$39=0,"",(K42-$K$39)/$K$39)</f>
        <v>-3.0303030303030283E-2</v>
      </c>
      <c r="P42" s="129" t="str">
        <f>IF(AND(L42&gt;=0,M42&gt;=0), "Yes", "No")</f>
        <v>No</v>
      </c>
      <c r="Q42" s="5" t="str">
        <f>IF(AND(L42&lt;0,M42&lt;0), "No", "Yes")</f>
        <v>No</v>
      </c>
      <c r="R42" s="36"/>
      <c r="S42" s="22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T42" s="9"/>
      <c r="U42" s="71"/>
      <c r="V42" s="72"/>
    </row>
    <row r="43" spans="1:22" s="3" customFormat="1" ht="26.25" customHeight="1" x14ac:dyDescent="0.25">
      <c r="A43" s="39"/>
      <c r="B43" s="25" t="str">
        <f t="shared" si="1"/>
        <v>CBECC 20252.0</v>
      </c>
      <c r="C43" s="62" t="s">
        <v>221</v>
      </c>
      <c r="D43" s="63">
        <f>INDEX(Output!$C$5:$JM$192,MATCH($C43,Output!$C$5:$C$192,0),254)</f>
        <v>13.171900000000001</v>
      </c>
      <c r="E43" s="64" t="s">
        <v>677</v>
      </c>
      <c r="F43" s="63">
        <f>'Results LSC'!F43</f>
        <v>6.1317993250037661</v>
      </c>
      <c r="G43" s="70" t="str">
        <f>'Results LSC'!G43</f>
        <v xml:space="preserve">  5.81 </v>
      </c>
      <c r="H43" s="63">
        <f>'Results LSC'!H43</f>
        <v>6.7399473193530138E-2</v>
      </c>
      <c r="I43" s="70" t="str">
        <f>'Results LSC'!I43</f>
        <v xml:space="preserve">  0.05 </v>
      </c>
      <c r="J43" s="63">
        <f>'Results LSC'!J43</f>
        <v>27.660900653334476</v>
      </c>
      <c r="K43" s="70" t="str">
        <f>'Results LSC'!K43</f>
        <v xml:space="preserve">  24.65 </v>
      </c>
      <c r="L43" s="124"/>
      <c r="M43" s="121"/>
      <c r="N43" s="124"/>
      <c r="O43" s="134"/>
      <c r="P43" s="121"/>
      <c r="Q43" s="63"/>
      <c r="R43" s="35"/>
      <c r="S43" s="22">
        <f>IF(ISNUMBER(SEARCH("RetlMed",C43)),Lookup!D$2,IF(ISNUMBER(SEARCH("OffSml",C43)),Lookup!A$2,IF(ISNUMBER(SEARCH("OffMed",C43)),Lookup!B$2,IF(ISNUMBER(SEARCH("OffLrg",C43)),Lookup!C$2,IF(ISNUMBER(SEARCH("RetlStrp",C43)),Lookup!E$2)))))</f>
        <v>24563.1</v>
      </c>
      <c r="U43" s="42"/>
      <c r="V43" s="42"/>
    </row>
    <row r="44" spans="1:22" s="2" customFormat="1" ht="25.5" customHeight="1" x14ac:dyDescent="0.3">
      <c r="A44" s="38"/>
      <c r="B44" s="25" t="str">
        <f t="shared" si="1"/>
        <v>CBECC 20252.0</v>
      </c>
      <c r="C44" s="29" t="s">
        <v>231</v>
      </c>
      <c r="D44" s="5">
        <f>INDEX(Output!$C$5:$JM$192,MATCH($C44,Output!$C$5:$C$192,0),254)</f>
        <v>13.082000000000001</v>
      </c>
      <c r="E44" s="64" t="s">
        <v>678</v>
      </c>
      <c r="F44" s="5">
        <f>'Results LSC'!F44</f>
        <v>6.1051740211943937</v>
      </c>
      <c r="G44" s="70" t="str">
        <f>'Results LSC'!G44</f>
        <v xml:space="preserve">  5.82 </v>
      </c>
      <c r="H44" s="5">
        <f>'Results LSC'!H44</f>
        <v>6.6489164641270859E-2</v>
      </c>
      <c r="I44" s="70" t="str">
        <f>'Results LSC'!I44</f>
        <v xml:space="preserve">  0.05 </v>
      </c>
      <c r="J44" s="5">
        <f>'Results LSC'!J44</f>
        <v>27.479014556110592</v>
      </c>
      <c r="K44" s="70" t="str">
        <f>'Results LSC'!K44</f>
        <v xml:space="preserve">  24.52 </v>
      </c>
      <c r="L44" s="131">
        <f>IF($D$43=0,"",(D44-$D$43)/$D$43)</f>
        <v>-6.8251353259590553E-3</v>
      </c>
      <c r="M44" s="132">
        <f>IF($E$43=0,"",(E44-$E$43)/$E$43)</f>
        <v>-9.847806624888043E-3</v>
      </c>
      <c r="N44" s="131">
        <f>IF($J$43=0,"",(J44-$J$43)/$J$43)</f>
        <v>-6.5755666998485252E-3</v>
      </c>
      <c r="O44" s="132">
        <f>IF($K$43=0,"",(K44-$K$43)/$K$43)</f>
        <v>-5.2738336713995543E-3</v>
      </c>
      <c r="P44" s="129" t="str">
        <f>IF(AND(L44&gt;=0,M44&gt;=0), "Yes", "No")</f>
        <v>No</v>
      </c>
      <c r="Q44" s="5" t="str">
        <f>IF(AND(L44&lt;0,M44&lt;0), "No", "Yes")</f>
        <v>No</v>
      </c>
      <c r="R44" s="36"/>
      <c r="S44" s="22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T44" s="9"/>
      <c r="U44" s="71"/>
      <c r="V44" s="72"/>
    </row>
    <row r="45" spans="1:22" s="2" customFormat="1" ht="25.5" customHeight="1" x14ac:dyDescent="0.3">
      <c r="A45" s="38"/>
      <c r="B45" s="25" t="str">
        <f t="shared" si="1"/>
        <v>CBECC 20252.0</v>
      </c>
      <c r="C45" s="29" t="s">
        <v>237</v>
      </c>
      <c r="D45" s="5">
        <f>INDEX(Output!$C$5:$JM$192,MATCH($C45,Output!$C$5:$C$192,0),254)</f>
        <v>12.9802</v>
      </c>
      <c r="E45" s="64" t="s">
        <v>679</v>
      </c>
      <c r="F45" s="5">
        <f>'Results LSC'!F45</f>
        <v>6.1205629582585264</v>
      </c>
      <c r="G45" s="70" t="str">
        <f>'Results LSC'!G45</f>
        <v xml:space="preserve">  5.83 </v>
      </c>
      <c r="H45" s="5">
        <f>'Results LSC'!H45</f>
        <v>6.5345579344626703E-2</v>
      </c>
      <c r="I45" s="70" t="str">
        <f>'Results LSC'!I45</f>
        <v xml:space="preserve">  0.05 </v>
      </c>
      <c r="J45" s="5">
        <f>'Results LSC'!J45</f>
        <v>27.417131388513667</v>
      </c>
      <c r="K45" s="70" t="str">
        <f>'Results LSC'!K45</f>
        <v xml:space="preserve">  24.42 </v>
      </c>
      <c r="L45" s="131">
        <f>IF($D$43=0,"",(D45-$D$43)/$D$43)</f>
        <v>-1.4553709032106291E-2</v>
      </c>
      <c r="M45" s="132">
        <f>IF($E$43=0,"",(E45-$E$43)/$E$43)</f>
        <v>-2.2381378692927483E-2</v>
      </c>
      <c r="N45" s="131">
        <f>IF($J$43=0,"",(J45-$J$43)/$J$43)</f>
        <v>-8.8127739539610103E-3</v>
      </c>
      <c r="O45" s="132">
        <f>IF($K$43=0,"",(K45-$K$43)/$K$43)</f>
        <v>-9.3306288032453093E-3</v>
      </c>
      <c r="P45" s="129" t="str">
        <f>IF(AND(L45&gt;=0,M45&gt;=0), "Yes", "No")</f>
        <v>No</v>
      </c>
      <c r="Q45" s="5" t="str">
        <f>IF(AND(L45&lt;0,M45&lt;0), "No", "Yes")</f>
        <v>No</v>
      </c>
      <c r="R45" s="36"/>
      <c r="S45" s="22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T45" s="9"/>
      <c r="U45" s="71"/>
      <c r="V45" s="72"/>
    </row>
    <row r="46" spans="1:22" s="2" customFormat="1" ht="25.5" customHeight="1" x14ac:dyDescent="0.3">
      <c r="A46" s="38"/>
      <c r="B46" s="25" t="str">
        <f t="shared" si="1"/>
        <v>CBECC 20252.0</v>
      </c>
      <c r="C46" s="29" t="s">
        <v>244</v>
      </c>
      <c r="D46" s="5">
        <f>INDEX(Output!$C$5:$JM$192,MATCH($C46,Output!$C$5:$C$192,0),254)</f>
        <v>12.871499999999999</v>
      </c>
      <c r="E46" s="64" t="s">
        <v>680</v>
      </c>
      <c r="F46" s="5">
        <f>'Results LSC'!F46</f>
        <v>6.06914436695694</v>
      </c>
      <c r="G46" s="70" t="str">
        <f>'Results LSC'!G46</f>
        <v xml:space="preserve">  5.71 </v>
      </c>
      <c r="H46" s="5">
        <f>'Results LSC'!H46</f>
        <v>6.4300922929109119E-2</v>
      </c>
      <c r="I46" s="70" t="str">
        <f>'Results LSC'!I46</f>
        <v xml:space="preserve">  0.04 </v>
      </c>
      <c r="J46" s="5">
        <f>'Results LSC'!J46</f>
        <v>27.137341252170941</v>
      </c>
      <c r="K46" s="70" t="str">
        <f>'Results LSC'!K46</f>
        <v xml:space="preserve">  23.79 </v>
      </c>
      <c r="L46" s="131">
        <f>IF($D$43=0,"",(D46-$D$43)/$D$43)</f>
        <v>-2.2806125160379408E-2</v>
      </c>
      <c r="M46" s="132">
        <f>IF($E$43=0,"",(E46-$E$43)/$E$43)</f>
        <v>-5.9086839749328574E-2</v>
      </c>
      <c r="N46" s="131">
        <f>IF($J$43=0,"",(J46-$J$43)/$J$43)</f>
        <v>-1.8927778517595764E-2</v>
      </c>
      <c r="O46" s="132">
        <f>IF($K$43=0,"",(K46-$K$43)/$K$43)</f>
        <v>-3.4888438133874218E-2</v>
      </c>
      <c r="P46" s="129" t="str">
        <f>IF(AND(L46&gt;=0,M46&gt;=0), "Yes", "No")</f>
        <v>No</v>
      </c>
      <c r="Q46" s="5" t="str">
        <f>IF(AND(L46&lt;0,M46&lt;0), "No", "Yes")</f>
        <v>No</v>
      </c>
      <c r="R46" s="36"/>
      <c r="S46" s="22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T46" s="9"/>
      <c r="U46" s="71"/>
      <c r="V46" s="72"/>
    </row>
    <row r="47" spans="1:22" s="3" customFormat="1" ht="26.25" customHeight="1" x14ac:dyDescent="0.25">
      <c r="A47" s="39"/>
      <c r="B47" s="25" t="str">
        <f t="shared" si="1"/>
        <v>CBECC 20252.0</v>
      </c>
      <c r="C47" s="62" t="s">
        <v>251</v>
      </c>
      <c r="D47" s="63">
        <f>INDEX(Output!$C$5:$JM$192,MATCH($C47,Output!$C$5:$C$192,0),254)</f>
        <v>13.100099999999999</v>
      </c>
      <c r="E47" s="64" t="s">
        <v>681</v>
      </c>
      <c r="F47" s="63">
        <f>'Results LSC'!F47</f>
        <v>2.5094820223839127</v>
      </c>
      <c r="G47" s="70" t="str">
        <f>'Results LSC'!G47</f>
        <v xml:space="preserve">  2.32 </v>
      </c>
      <c r="H47" s="63">
        <f>'Results LSC'!H47</f>
        <v>0.1164731724963545</v>
      </c>
      <c r="I47" s="70" t="str">
        <f>'Results LSC'!I47</f>
        <v xml:space="preserve">  0.16 </v>
      </c>
      <c r="J47" s="63">
        <f>'Results LSC'!J47</f>
        <v>20.207256835928462</v>
      </c>
      <c r="K47" s="70" t="str">
        <f>'Results LSC'!K47</f>
        <v xml:space="preserve">  24.00 </v>
      </c>
      <c r="L47" s="124"/>
      <c r="M47" s="121"/>
      <c r="N47" s="124"/>
      <c r="O47" s="134"/>
      <c r="P47" s="121"/>
      <c r="Q47" s="63"/>
      <c r="R47" s="35"/>
      <c r="S47" s="22">
        <f>IF(ISNUMBER(SEARCH("RetlMed",C47)),Lookup!D$2,IF(ISNUMBER(SEARCH("OffSml",C47)),Lookup!A$2,IF(ISNUMBER(SEARCH("OffMed",C47)),Lookup!B$2,IF(ISNUMBER(SEARCH("OffLrg",C47)),Lookup!C$2,IF(ISNUMBER(SEARCH("RetlStrp",C47)),Lookup!E$2)))))</f>
        <v>53627.8</v>
      </c>
      <c r="U47" s="42"/>
      <c r="V47" s="42"/>
    </row>
    <row r="48" spans="1:22" s="2" customFormat="1" ht="25.5" customHeight="1" x14ac:dyDescent="0.3">
      <c r="A48" s="38"/>
      <c r="B48" s="25" t="str">
        <f t="shared" si="1"/>
        <v>CBECC 20252.0</v>
      </c>
      <c r="C48" s="29" t="s">
        <v>263</v>
      </c>
      <c r="D48" s="5">
        <f>INDEX(Output!$C$5:$JM$192,MATCH($C48,Output!$C$5:$C$192,0),254)</f>
        <v>13.100099999999999</v>
      </c>
      <c r="E48" s="64" t="s">
        <v>682</v>
      </c>
      <c r="F48" s="5">
        <f>'Results LSC'!F48</f>
        <v>2.5094820223839127</v>
      </c>
      <c r="G48" s="70" t="str">
        <f>'Results LSC'!G48</f>
        <v xml:space="preserve">  2.34 </v>
      </c>
      <c r="H48" s="5">
        <f>'Results LSC'!H48</f>
        <v>0.1164731724963545</v>
      </c>
      <c r="I48" s="70" t="str">
        <f>'Results LSC'!I48</f>
        <v xml:space="preserve">  0.17 </v>
      </c>
      <c r="J48" s="5">
        <f>'Results LSC'!J48</f>
        <v>20.207256835928462</v>
      </c>
      <c r="K48" s="70" t="str">
        <f>'Results LSC'!K48</f>
        <v xml:space="preserve">  24.66 </v>
      </c>
      <c r="L48" s="131">
        <f t="shared" ref="L48:L54" si="2">IF($D$47=0,"",(D48-$D$47)/$D$47)</f>
        <v>0</v>
      </c>
      <c r="M48" s="132">
        <f t="shared" ref="M48:M54" si="3">IF($E$47=0,"",(E48-$E$47)/$E$47)</f>
        <v>3.3490011750881336E-2</v>
      </c>
      <c r="N48" s="131">
        <f t="shared" ref="N48:N54" si="4">IF($J$47=0,"",(J48-$J$47)/$J$47)</f>
        <v>0</v>
      </c>
      <c r="O48" s="132">
        <f t="shared" ref="O48:O54" si="5">IF($K$47=0,"",(K48-$K$47)/$K$47)</f>
        <v>2.7500000000000007E-2</v>
      </c>
      <c r="P48" s="129" t="str">
        <f t="shared" ref="P48:P54" si="6">IF(AND(L48&gt;=0,M48&gt;=0), "Yes", "No")</f>
        <v>Yes</v>
      </c>
      <c r="Q48" s="5" t="str">
        <f t="shared" ref="Q48:Q54" si="7">IF(AND(L48&lt;0,M48&lt;0), "No", "Yes")</f>
        <v>Yes</v>
      </c>
      <c r="R48" s="36"/>
      <c r="S48" s="22">
        <f>IF(ISNUMBER(SEARCH("RetlMed",C48)),Lookup!D$2,IF(ISNUMBER(SEARCH("OffSml",C48)),Lookup!A$2,IF(ISNUMBER(SEARCH("OffMed",C48)),Lookup!B$2,IF(ISNUMBER(SEARCH("OffLrg",C48)),Lookup!C$2,IF(ISNUMBER(SEARCH("RetlStrp",C48)),Lookup!E$2)))))</f>
        <v>53627.8</v>
      </c>
      <c r="T48" s="9"/>
      <c r="U48" s="71"/>
      <c r="V48" s="72"/>
    </row>
    <row r="49" spans="1:22" s="2" customFormat="1" ht="25.5" customHeight="1" x14ac:dyDescent="0.3">
      <c r="A49" s="38"/>
      <c r="B49" s="25" t="str">
        <f t="shared" si="1"/>
        <v>CBECC 20252.0</v>
      </c>
      <c r="C49" s="29" t="s">
        <v>271</v>
      </c>
      <c r="D49" s="5">
        <f>INDEX(Output!$C$5:$JM$192,MATCH($C49,Output!$C$5:$C$192,0),254)</f>
        <v>13.193899999999999</v>
      </c>
      <c r="E49" s="64" t="s">
        <v>683</v>
      </c>
      <c r="F49" s="5">
        <f>'Results LSC'!F49</f>
        <v>3.1012273485020829</v>
      </c>
      <c r="G49" s="70" t="str">
        <f>'Results LSC'!G49</f>
        <v xml:space="preserve">  2.93 </v>
      </c>
      <c r="H49" s="5">
        <f>'Results LSC'!H49</f>
        <v>0.1102174618388224</v>
      </c>
      <c r="I49" s="70" t="str">
        <f>'Results LSC'!I49</f>
        <v xml:space="preserve">  0.16 </v>
      </c>
      <c r="J49" s="5">
        <f>'Results LSC'!J49</f>
        <v>21.600929224189596</v>
      </c>
      <c r="K49" s="70" t="str">
        <f>'Results LSC'!K49</f>
        <v xml:space="preserve">  25.69 </v>
      </c>
      <c r="L49" s="131">
        <f t="shared" si="2"/>
        <v>7.1602506851092653E-3</v>
      </c>
      <c r="M49" s="132">
        <f t="shared" si="3"/>
        <v>1.8801410105757949E-2</v>
      </c>
      <c r="N49" s="131">
        <f t="shared" si="4"/>
        <v>6.8968905555908372E-2</v>
      </c>
      <c r="O49" s="132">
        <f t="shared" si="5"/>
        <v>7.0416666666666725E-2</v>
      </c>
      <c r="P49" s="129" t="str">
        <f t="shared" si="6"/>
        <v>Yes</v>
      </c>
      <c r="Q49" s="5" t="str">
        <f t="shared" si="7"/>
        <v>Yes</v>
      </c>
      <c r="R49" s="36"/>
      <c r="S49" s="22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T49" s="9"/>
      <c r="U49" s="71"/>
      <c r="V49" s="72"/>
    </row>
    <row r="50" spans="1:22" s="2" customFormat="1" ht="25.5" customHeight="1" x14ac:dyDescent="0.3">
      <c r="A50" s="38"/>
      <c r="B50" s="25" t="str">
        <f t="shared" si="1"/>
        <v>CBECC 20252.0</v>
      </c>
      <c r="C50" s="29" t="s">
        <v>280</v>
      </c>
      <c r="D50" s="5">
        <f>INDEX(Output!$C$5:$JM$192,MATCH($C50,Output!$C$5:$C$192,0),254)</f>
        <v>13.074999999999999</v>
      </c>
      <c r="E50" s="64" t="s">
        <v>682</v>
      </c>
      <c r="F50" s="5">
        <f>'Results LSC'!F50</f>
        <v>2.3749435926888665</v>
      </c>
      <c r="G50" s="70" t="str">
        <f>'Results LSC'!G50</f>
        <v xml:space="preserve">  2.20 </v>
      </c>
      <c r="H50" s="5">
        <f>'Results LSC'!H50</f>
        <v>0.1178618179377114</v>
      </c>
      <c r="I50" s="70" t="str">
        <f>'Results LSC'!I50</f>
        <v xml:space="preserve">  0.17 </v>
      </c>
      <c r="J50" s="5">
        <f>'Results LSC'!J50</f>
        <v>19.88700273041103</v>
      </c>
      <c r="K50" s="70" t="str">
        <f>'Results LSC'!K50</f>
        <v xml:space="preserve">  24.35 </v>
      </c>
      <c r="L50" s="131">
        <f t="shared" si="2"/>
        <v>-1.9160159082755187E-3</v>
      </c>
      <c r="M50" s="132">
        <f t="shared" si="3"/>
        <v>3.3490011750881336E-2</v>
      </c>
      <c r="N50" s="131">
        <f t="shared" si="4"/>
        <v>-1.5848470087638039E-2</v>
      </c>
      <c r="O50" s="132">
        <f t="shared" si="5"/>
        <v>1.4583333333333393E-2</v>
      </c>
      <c r="P50" s="129" t="str">
        <f t="shared" si="6"/>
        <v>No</v>
      </c>
      <c r="Q50" s="5" t="str">
        <f t="shared" si="7"/>
        <v>Yes</v>
      </c>
      <c r="R50" s="36"/>
      <c r="S50" s="22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T50" s="9"/>
      <c r="U50" s="71"/>
      <c r="V50" s="72"/>
    </row>
    <row r="51" spans="1:22" s="2" customFormat="1" ht="25.5" customHeight="1" x14ac:dyDescent="0.3">
      <c r="A51" s="38"/>
      <c r="B51" s="25" t="str">
        <f t="shared" si="1"/>
        <v>CBECC 20252.0</v>
      </c>
      <c r="C51" s="29" t="s">
        <v>287</v>
      </c>
      <c r="D51" s="5">
        <f>INDEX(Output!$C$5:$JM$192,MATCH($C51,Output!$C$5:$C$192,0),254)</f>
        <v>13.7759</v>
      </c>
      <c r="E51" s="64" t="s">
        <v>684</v>
      </c>
      <c r="F51" s="5">
        <f>'Results LSC'!F51</f>
        <v>2.6864611265052827</v>
      </c>
      <c r="G51" s="70" t="str">
        <f>'Results LSC'!G51</f>
        <v xml:space="preserve">  2.61 </v>
      </c>
      <c r="H51" s="5">
        <f>'Results LSC'!H51</f>
        <v>0.1214323541148434</v>
      </c>
      <c r="I51" s="70" t="str">
        <f>'Results LSC'!I51</f>
        <v xml:space="preserve">  0.17 </v>
      </c>
      <c r="J51" s="5">
        <f>'Results LSC'!J51</f>
        <v>21.30689980263179</v>
      </c>
      <c r="K51" s="70" t="str">
        <f>'Results LSC'!K51</f>
        <v xml:space="preserve">  26.04 </v>
      </c>
      <c r="L51" s="131">
        <f t="shared" si="2"/>
        <v>5.1587392462653009E-2</v>
      </c>
      <c r="M51" s="132">
        <f t="shared" si="3"/>
        <v>6.6980023501762673E-2</v>
      </c>
      <c r="N51" s="131">
        <f t="shared" si="4"/>
        <v>5.4418220920920121E-2</v>
      </c>
      <c r="O51" s="132">
        <f t="shared" si="5"/>
        <v>8.4999999999999964E-2</v>
      </c>
      <c r="P51" s="129" t="str">
        <f t="shared" si="6"/>
        <v>Yes</v>
      </c>
      <c r="Q51" s="5" t="str">
        <f t="shared" si="7"/>
        <v>Yes</v>
      </c>
      <c r="R51" s="36"/>
      <c r="S51" s="22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T51" s="9"/>
      <c r="U51" s="71"/>
      <c r="V51" s="72"/>
    </row>
    <row r="52" spans="1:22" s="2" customFormat="1" ht="25.5" customHeight="1" x14ac:dyDescent="0.3">
      <c r="A52" s="38"/>
      <c r="B52" s="25" t="str">
        <f t="shared" si="1"/>
        <v>CBECC 20252.0</v>
      </c>
      <c r="C52" s="29" t="s">
        <v>293</v>
      </c>
      <c r="D52" s="5">
        <f>INDEX(Output!$C$5:$JM$192,MATCH($C52,Output!$C$5:$C$192,0),254)</f>
        <v>13.1084</v>
      </c>
      <c r="E52" s="64" t="s">
        <v>685</v>
      </c>
      <c r="F52" s="5">
        <f>'Results LSC'!F52</f>
        <v>2.5279612439816659</v>
      </c>
      <c r="G52" s="70" t="str">
        <f>'Results LSC'!G52</f>
        <v xml:space="preserve">  2.38 </v>
      </c>
      <c r="H52" s="5">
        <f>'Results LSC'!H52</f>
        <v>0.11647335896680452</v>
      </c>
      <c r="I52" s="70" t="str">
        <f>'Results LSC'!I52</f>
        <v xml:space="preserve">  0.17 </v>
      </c>
      <c r="J52" s="5">
        <f>'Results LSC'!J52</f>
        <v>20.270320106994106</v>
      </c>
      <c r="K52" s="70" t="str">
        <f>'Results LSC'!K52</f>
        <v xml:space="preserve">  25.14 </v>
      </c>
      <c r="L52" s="131">
        <f t="shared" si="2"/>
        <v>6.3358294974849019E-4</v>
      </c>
      <c r="M52" s="132">
        <f t="shared" si="3"/>
        <v>4.9353701527614563E-2</v>
      </c>
      <c r="N52" s="131">
        <f t="shared" si="4"/>
        <v>3.120822958686697E-3</v>
      </c>
      <c r="O52" s="132">
        <f t="shared" si="5"/>
        <v>4.7500000000000021E-2</v>
      </c>
      <c r="P52" s="129" t="str">
        <f t="shared" si="6"/>
        <v>Yes</v>
      </c>
      <c r="Q52" s="5" t="str">
        <f t="shared" si="7"/>
        <v>Yes</v>
      </c>
      <c r="R52" s="36"/>
      <c r="S52" s="22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T52" s="9"/>
      <c r="U52" s="71"/>
      <c r="V52" s="72"/>
    </row>
    <row r="53" spans="1:22" s="2" customFormat="1" ht="25.5" customHeight="1" x14ac:dyDescent="0.3">
      <c r="A53" s="38"/>
      <c r="B53" s="25" t="str">
        <f t="shared" si="1"/>
        <v>CBECC 20252.0</v>
      </c>
      <c r="C53" s="29" t="s">
        <v>299</v>
      </c>
      <c r="D53" s="5">
        <f>INDEX(Output!$C$5:$JM$192,MATCH($C53,Output!$C$5:$C$192,0),254)</f>
        <v>13.3995</v>
      </c>
      <c r="E53" s="64" t="s">
        <v>686</v>
      </c>
      <c r="F53" s="5">
        <f>'Results LSC'!F53</f>
        <v>3.7056899593121475</v>
      </c>
      <c r="G53" s="70">
        <f>'Results LSC'!G53</f>
        <v>3.57</v>
      </c>
      <c r="H53" s="5">
        <f>'Results LSC'!H53</f>
        <v>0.10007328288686092</v>
      </c>
      <c r="I53" s="70">
        <f>'Results LSC'!I53</f>
        <v>0.15</v>
      </c>
      <c r="J53" s="5">
        <f>'Results LSC'!J53</f>
        <v>22.649291089100807</v>
      </c>
      <c r="K53" s="70">
        <f>'Results LSC'!K53</f>
        <v>27.04</v>
      </c>
      <c r="L53" s="131">
        <f t="shared" si="2"/>
        <v>2.2854787368035385E-2</v>
      </c>
      <c r="M53" s="132">
        <f t="shared" si="3"/>
        <v>2.4089306698002359E-2</v>
      </c>
      <c r="N53" s="131">
        <f t="shared" si="4"/>
        <v>0.12084936975861132</v>
      </c>
      <c r="O53" s="132">
        <f t="shared" si="5"/>
        <v>0.12666666666666662</v>
      </c>
      <c r="P53" s="129" t="str">
        <f t="shared" si="6"/>
        <v>Yes</v>
      </c>
      <c r="Q53" s="5" t="str">
        <f t="shared" si="7"/>
        <v>Yes</v>
      </c>
      <c r="R53" s="36"/>
      <c r="S53" s="22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T53" s="9"/>
      <c r="U53" s="71"/>
      <c r="V53" s="72"/>
    </row>
    <row r="54" spans="1:22" s="2" customFormat="1" ht="25.5" customHeight="1" x14ac:dyDescent="0.3">
      <c r="A54" s="38"/>
      <c r="B54" s="25" t="str">
        <f t="shared" si="1"/>
        <v>CBECC 20252.0</v>
      </c>
      <c r="C54" s="29" t="s">
        <v>301</v>
      </c>
      <c r="D54" s="5">
        <f>INDEX(Output!$C$5:$JM$192,MATCH($C54,Output!$C$5:$C$192,0),254)</f>
        <v>12.6557</v>
      </c>
      <c r="E54" s="64" t="s">
        <v>681</v>
      </c>
      <c r="F54" s="5">
        <f>'Results LSC'!F54</f>
        <v>2.472169285333353</v>
      </c>
      <c r="G54" s="70" t="str">
        <f>'Results LSC'!G54</f>
        <v xml:space="preserve">  2.32 </v>
      </c>
      <c r="H54" s="5">
        <f>'Results LSC'!H54</f>
        <v>0.11192385292702664</v>
      </c>
      <c r="I54" s="70" t="str">
        <f>'Results LSC'!I54</f>
        <v xml:space="preserve">  0.16 </v>
      </c>
      <c r="J54" s="5">
        <f>'Results LSC'!J54</f>
        <v>19.625121283436634</v>
      </c>
      <c r="K54" s="70" t="str">
        <f>'Results LSC'!K54</f>
        <v xml:space="preserve">  24.00 </v>
      </c>
      <c r="L54" s="131">
        <f t="shared" si="2"/>
        <v>-3.3923405164846064E-2</v>
      </c>
      <c r="M54" s="132">
        <f t="shared" si="3"/>
        <v>0</v>
      </c>
      <c r="N54" s="131">
        <f t="shared" si="4"/>
        <v>-2.8808242366514174E-2</v>
      </c>
      <c r="O54" s="132">
        <f t="shared" si="5"/>
        <v>0</v>
      </c>
      <c r="P54" s="129" t="str">
        <f t="shared" si="6"/>
        <v>No</v>
      </c>
      <c r="Q54" s="5" t="str">
        <f t="shared" si="7"/>
        <v>Yes</v>
      </c>
      <c r="R54" s="36"/>
      <c r="S54" s="22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T54" s="9"/>
      <c r="U54" s="71"/>
      <c r="V54" s="72"/>
    </row>
    <row r="55" spans="1:22" s="3" customFormat="1" ht="26.25" customHeight="1" x14ac:dyDescent="0.25">
      <c r="A55" s="39"/>
      <c r="B55" s="25" t="str">
        <f t="shared" si="1"/>
        <v>CBECC 20252.0</v>
      </c>
      <c r="C55" s="62" t="s">
        <v>31</v>
      </c>
      <c r="D55" s="63">
        <f>INDEX(Output!$C$5:$JM$192,MATCH($C55,Output!$C$5:$C$192,0),254)</f>
        <v>6.2907500000000001</v>
      </c>
      <c r="E55" s="64" t="s">
        <v>655</v>
      </c>
      <c r="F55" s="63">
        <f>'Results LSC'!F55</f>
        <v>3.3860796079645259</v>
      </c>
      <c r="G55" s="70" t="str">
        <f>'Results LSC'!G55</f>
        <v xml:space="preserve">  3.28 </v>
      </c>
      <c r="H55" s="63">
        <f>'Results LSC'!H55</f>
        <v>3.7880353100444172E-2</v>
      </c>
      <c r="I55" s="70" t="str">
        <f>'Results LSC'!I55</f>
        <v xml:space="preserve">  0.04 </v>
      </c>
      <c r="J55" s="63">
        <f>'Results LSC'!J55</f>
        <v>15.340882439060659</v>
      </c>
      <c r="K55" s="70" t="str">
        <f>'Results LSC'!K55</f>
        <v xml:space="preserve">  14.71 </v>
      </c>
      <c r="L55" s="124"/>
      <c r="M55" s="121"/>
      <c r="N55" s="124"/>
      <c r="O55" s="134"/>
      <c r="P55" s="121"/>
      <c r="Q55" s="63"/>
      <c r="R55" s="35"/>
      <c r="S55" s="22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U55" s="42"/>
      <c r="V55" s="42"/>
    </row>
    <row r="56" spans="1:22" s="2" customFormat="1" ht="25.5" customHeight="1" x14ac:dyDescent="0.3">
      <c r="A56" s="38"/>
      <c r="B56" s="25" t="str">
        <f t="shared" si="1"/>
        <v>CBECC 20252.0</v>
      </c>
      <c r="C56" s="29" t="s">
        <v>302</v>
      </c>
      <c r="D56" s="5">
        <f>INDEX(Output!$C$5:$JM$192,MATCH($C56,Output!$C$5:$C$192,0),254)</f>
        <v>6.2907500000000001</v>
      </c>
      <c r="E56" s="64" t="s">
        <v>655</v>
      </c>
      <c r="F56" s="5">
        <f>'Results LSC'!F56</f>
        <v>3.3860796079645259</v>
      </c>
      <c r="G56" s="70" t="str">
        <f>'Results LSC'!G56</f>
        <v xml:space="preserve">  3.28 </v>
      </c>
      <c r="H56" s="5">
        <f>'Results LSC'!H56</f>
        <v>3.7880353100444172E-2</v>
      </c>
      <c r="I56" s="70" t="str">
        <f>'Results LSC'!I56</f>
        <v xml:space="preserve">  0.04 </v>
      </c>
      <c r="J56" s="5">
        <f>'Results LSC'!J56</f>
        <v>15.340882439060659</v>
      </c>
      <c r="K56" s="70" t="str">
        <f>'Results LSC'!K56</f>
        <v xml:space="preserve">  14.71 </v>
      </c>
      <c r="L56" s="131">
        <f t="shared" ref="L56:L62" si="8">IF($D$55=0,"",(D56-$D$55)/$D$55)</f>
        <v>0</v>
      </c>
      <c r="M56" s="132">
        <f t="shared" ref="M56:M62" si="9">IF($E$55=0,"",(E56-$E$55)/$E$55)</f>
        <v>0</v>
      </c>
      <c r="N56" s="131">
        <f t="shared" ref="N56:N62" si="10">IF($J$55=0,"",(J56-$J$55)/$J$55)</f>
        <v>0</v>
      </c>
      <c r="O56" s="132">
        <f t="shared" ref="O56:O62" si="11">IF($K$55=0,"",(K56-$K$55)/$K$55)</f>
        <v>0</v>
      </c>
      <c r="P56" s="129" t="str">
        <f t="shared" ref="P56:P62" si="12">IF(AND(L56&gt;=0,M56&gt;=0), "Yes", "No")</f>
        <v>Yes</v>
      </c>
      <c r="Q56" s="5" t="str">
        <f t="shared" ref="Q56:Q62" si="13">IF(AND(L56&lt;0,M56&lt;0), "No", "Yes")</f>
        <v>Yes</v>
      </c>
      <c r="R56" s="36"/>
      <c r="S56" s="22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T56" s="9"/>
      <c r="U56" s="71"/>
      <c r="V56" s="72"/>
    </row>
    <row r="57" spans="1:22" s="2" customFormat="1" ht="25.5" customHeight="1" x14ac:dyDescent="0.3">
      <c r="A57" s="38"/>
      <c r="B57" s="25" t="str">
        <f t="shared" si="1"/>
        <v>CBECC 20252.0</v>
      </c>
      <c r="C57" s="29" t="s">
        <v>303</v>
      </c>
      <c r="D57" s="5">
        <f>INDEX(Output!$C$5:$JM$192,MATCH($C57,Output!$C$5:$C$192,0),254)</f>
        <v>6.8033299999999999</v>
      </c>
      <c r="E57" s="64" t="s">
        <v>687</v>
      </c>
      <c r="F57" s="5">
        <f>'Results LSC'!F57</f>
        <v>4.030279071675511</v>
      </c>
      <c r="G57" s="70" t="str">
        <f>'Results LSC'!G57</f>
        <v xml:space="preserve">  3.95 </v>
      </c>
      <c r="H57" s="5">
        <f>'Results LSC'!H57</f>
        <v>3.5924464550102744E-2</v>
      </c>
      <c r="I57" s="70" t="str">
        <f>'Results LSC'!I57</f>
        <v xml:space="preserve">  0.03 </v>
      </c>
      <c r="J57" s="5">
        <f>'Results LSC'!J57</f>
        <v>17.343527545278182</v>
      </c>
      <c r="K57" s="70" t="str">
        <f>'Results LSC'!K57</f>
        <v xml:space="preserve">  16.77 </v>
      </c>
      <c r="L57" s="131">
        <f t="shared" si="8"/>
        <v>8.1481540356873161E-2</v>
      </c>
      <c r="M57" s="132">
        <f t="shared" si="9"/>
        <v>8.0996884735202571E-2</v>
      </c>
      <c r="N57" s="131">
        <f t="shared" si="10"/>
        <v>0.13054301890212175</v>
      </c>
      <c r="O57" s="132">
        <f t="shared" si="11"/>
        <v>0.14004078857919772</v>
      </c>
      <c r="P57" s="129" t="str">
        <f t="shared" si="12"/>
        <v>Yes</v>
      </c>
      <c r="Q57" s="5" t="str">
        <f t="shared" si="13"/>
        <v>Yes</v>
      </c>
      <c r="R57" s="36"/>
      <c r="S57" s="22">
        <f>IF(ISNUMBER(SEARCH("RetlMed",C57)),Lookup!D$2,IF(ISNUMBER(SEARCH("OffSml",C57)),Lookup!A$2,IF(ISNUMBER(SEARCH("OffMed",C57)),Lookup!B$2,IF(ISNUMBER(SEARCH("OffLrg",C57)),Lookup!C$2,IF(ISNUMBER(SEARCH("RetlStrp",C57)),Lookup!E$2)))))</f>
        <v>53627.8</v>
      </c>
      <c r="T57" s="9"/>
      <c r="U57" s="71"/>
      <c r="V57" s="72"/>
    </row>
    <row r="58" spans="1:22" s="2" customFormat="1" ht="25.5" customHeight="1" x14ac:dyDescent="0.3">
      <c r="A58" s="38"/>
      <c r="B58" s="25" t="str">
        <f t="shared" si="1"/>
        <v>CBECC 20252.0</v>
      </c>
      <c r="C58" s="29" t="s">
        <v>312</v>
      </c>
      <c r="D58" s="5">
        <f>INDEX(Output!$C$5:$JM$192,MATCH($C58,Output!$C$5:$C$192,0),254)</f>
        <v>6.2064399999999997</v>
      </c>
      <c r="E58" s="64" t="s">
        <v>688</v>
      </c>
      <c r="F58" s="5">
        <f>'Results LSC'!F58</f>
        <v>3.2510004139643991</v>
      </c>
      <c r="G58" s="70" t="str">
        <f>'Results LSC'!G58</f>
        <v xml:space="preserve">  3.09 </v>
      </c>
      <c r="H58" s="5">
        <f>'Results LSC'!H58</f>
        <v>3.8424287403175217E-2</v>
      </c>
      <c r="I58" s="70" t="str">
        <f>'Results LSC'!I58</f>
        <v xml:space="preserve">  0.04 </v>
      </c>
      <c r="J58" s="5">
        <f>'Results LSC'!J58</f>
        <v>14.934378904086538</v>
      </c>
      <c r="K58" s="70" t="str">
        <f>'Results LSC'!K58</f>
        <v xml:space="preserve">  14.09 </v>
      </c>
      <c r="L58" s="131">
        <f t="shared" si="8"/>
        <v>-1.3402217541628634E-2</v>
      </c>
      <c r="M58" s="132">
        <f t="shared" si="9"/>
        <v>-2.3364485981308466E-2</v>
      </c>
      <c r="N58" s="131">
        <f t="shared" si="10"/>
        <v>-2.6498054240940493E-2</v>
      </c>
      <c r="O58" s="132">
        <f t="shared" si="11"/>
        <v>-4.2148198504418831E-2</v>
      </c>
      <c r="P58" s="129" t="str">
        <f t="shared" si="12"/>
        <v>No</v>
      </c>
      <c r="Q58" s="5" t="str">
        <f t="shared" si="13"/>
        <v>No</v>
      </c>
      <c r="R58" s="36"/>
      <c r="S58" s="22">
        <f>IF(ISNUMBER(SEARCH("RetlMed",C58)),Lookup!D$2,IF(ISNUMBER(SEARCH("OffSml",C58)),Lookup!A$2,IF(ISNUMBER(SEARCH("OffMed",C58)),Lookup!B$2,IF(ISNUMBER(SEARCH("OffLrg",C58)),Lookup!C$2,IF(ISNUMBER(SEARCH("RetlStrp",C58)),Lookup!E$2)))))</f>
        <v>53627.8</v>
      </c>
      <c r="T58" s="9"/>
      <c r="U58" s="71"/>
      <c r="V58" s="72"/>
    </row>
    <row r="59" spans="1:22" s="2" customFormat="1" ht="25.5" customHeight="1" x14ac:dyDescent="0.3">
      <c r="A59" s="38"/>
      <c r="B59" s="25" t="str">
        <f t="shared" si="1"/>
        <v>CBECC 20252.0</v>
      </c>
      <c r="C59" s="29" t="s">
        <v>318</v>
      </c>
      <c r="D59" s="5">
        <f>INDEX(Output!$C$5:$JM$192,MATCH($C59,Output!$C$5:$C$192,0),254)</f>
        <v>8.1684199999999993</v>
      </c>
      <c r="E59" s="64" t="s">
        <v>689</v>
      </c>
      <c r="F59" s="5">
        <f>'Results LSC'!F59</f>
        <v>3.9794285799529345</v>
      </c>
      <c r="G59" s="70">
        <f>'Results LSC'!G59</f>
        <v>3.67</v>
      </c>
      <c r="H59" s="5">
        <f>'Results LSC'!H59</f>
        <v>4.8277199512193301E-2</v>
      </c>
      <c r="I59" s="70" t="str">
        <f>'Results LSC'!I59</f>
        <v xml:space="preserve">  0.02 </v>
      </c>
      <c r="J59" s="5">
        <f>'Results LSC'!J59</f>
        <v>18.404947011199681</v>
      </c>
      <c r="K59" s="70">
        <f>'Results LSC'!K59</f>
        <v>14.62</v>
      </c>
      <c r="L59" s="131">
        <f t="shared" si="8"/>
        <v>0.29848110320708965</v>
      </c>
      <c r="M59" s="132">
        <f t="shared" si="9"/>
        <v>-1.8691588785046745E-2</v>
      </c>
      <c r="N59" s="131">
        <f t="shared" si="10"/>
        <v>0.19973196354972125</v>
      </c>
      <c r="O59" s="132">
        <f t="shared" si="11"/>
        <v>-6.1182868796738022E-3</v>
      </c>
      <c r="P59" s="129" t="str">
        <f t="shared" si="12"/>
        <v>No</v>
      </c>
      <c r="Q59" s="5" t="str">
        <f t="shared" si="13"/>
        <v>Yes</v>
      </c>
      <c r="R59" s="36"/>
      <c r="S59" s="22">
        <f>IF(ISNUMBER(SEARCH("RetlMed",C59)),Lookup!D$2,IF(ISNUMBER(SEARCH("OffSml",C59)),Lookup!A$2,IF(ISNUMBER(SEARCH("OffMed",C59)),Lookup!B$2,IF(ISNUMBER(SEARCH("OffLrg",C59)),Lookup!C$2,IF(ISNUMBER(SEARCH("RetlStrp",C59)),Lookup!E$2)))))</f>
        <v>53627.8</v>
      </c>
      <c r="T59" s="9"/>
      <c r="U59" s="71"/>
      <c r="V59" s="72"/>
    </row>
    <row r="60" spans="1:22" s="2" customFormat="1" ht="25.5" customHeight="1" x14ac:dyDescent="0.3">
      <c r="A60" s="38"/>
      <c r="B60" s="25" t="str">
        <f t="shared" si="1"/>
        <v>CBECC 20252.0</v>
      </c>
      <c r="C60" s="29" t="s">
        <v>320</v>
      </c>
      <c r="D60" s="5">
        <f>INDEX(Output!$C$5:$JM$192,MATCH($C60,Output!$C$5:$C$192,0),254)</f>
        <v>6.2882999999999996</v>
      </c>
      <c r="E60" s="64" t="s">
        <v>143</v>
      </c>
      <c r="F60" s="5">
        <f>'Results LSC'!F60</f>
        <v>3.3634793894211583</v>
      </c>
      <c r="G60" s="70" t="str">
        <f>'Results LSC'!G60</f>
        <v xml:space="preserve">  3.25 </v>
      </c>
      <c r="H60" s="5">
        <f>'Results LSC'!H60</f>
        <v>3.7880539570894198E-2</v>
      </c>
      <c r="I60" s="70" t="str">
        <f>'Results LSC'!I60</f>
        <v xml:space="preserve">  0.03 </v>
      </c>
      <c r="J60" s="5">
        <f>'Results LSC'!J60</f>
        <v>15.263835568146254</v>
      </c>
      <c r="K60" s="70" t="str">
        <f>'Results LSC'!K60</f>
        <v xml:space="preserve">  14.44 </v>
      </c>
      <c r="L60" s="131">
        <f t="shared" si="8"/>
        <v>-3.8946071613090767E-4</v>
      </c>
      <c r="M60" s="132">
        <f t="shared" si="9"/>
        <v>-3.1152647975077909E-2</v>
      </c>
      <c r="N60" s="131">
        <f t="shared" si="10"/>
        <v>-5.022323273805261E-3</v>
      </c>
      <c r="O60" s="132">
        <f t="shared" si="11"/>
        <v>-1.8354860639021166E-2</v>
      </c>
      <c r="P60" s="129" t="str">
        <f t="shared" si="12"/>
        <v>No</v>
      </c>
      <c r="Q60" s="5" t="str">
        <f t="shared" si="13"/>
        <v>No</v>
      </c>
      <c r="R60" s="36"/>
      <c r="S60" s="22">
        <f>IF(ISNUMBER(SEARCH("RetlMed",C60)),Lookup!D$2,IF(ISNUMBER(SEARCH("OffSml",C60)),Lookup!A$2,IF(ISNUMBER(SEARCH("OffMed",C60)),Lookup!B$2,IF(ISNUMBER(SEARCH("OffLrg",C60)),Lookup!C$2,IF(ISNUMBER(SEARCH("RetlStrp",C60)),Lookup!E$2)))))</f>
        <v>53627.8</v>
      </c>
      <c r="T60" s="9"/>
      <c r="U60" s="71"/>
      <c r="V60" s="72"/>
    </row>
    <row r="61" spans="1:22" s="2" customFormat="1" ht="25.5" customHeight="1" x14ac:dyDescent="0.3">
      <c r="A61" s="38"/>
      <c r="B61" s="25" t="str">
        <f t="shared" si="1"/>
        <v>CBECC 20252.0</v>
      </c>
      <c r="C61" s="29" t="s">
        <v>326</v>
      </c>
      <c r="D61" s="5">
        <f>INDEX(Output!$C$5:$JM$192,MATCH($C61,Output!$C$5:$C$192,0),254)</f>
        <v>7.0991999999999997</v>
      </c>
      <c r="E61" s="64" t="s">
        <v>690</v>
      </c>
      <c r="F61" s="5">
        <f>'Results LSC'!F61</f>
        <v>4.290423996509273</v>
      </c>
      <c r="G61" s="70">
        <f>'Results LSC'!G61</f>
        <v>4.3</v>
      </c>
      <c r="H61" s="5">
        <f>'Results LSC'!H61</f>
        <v>3.3535218673896749E-2</v>
      </c>
      <c r="I61" s="70" t="str">
        <f>'Results LSC'!I61</f>
        <v xml:space="preserve">  0.03 </v>
      </c>
      <c r="J61" s="5">
        <f>'Results LSC'!J61</f>
        <v>17.992271491058226</v>
      </c>
      <c r="K61" s="70">
        <f>'Results LSC'!K61</f>
        <v>17.73</v>
      </c>
      <c r="L61" s="131">
        <f t="shared" si="8"/>
        <v>0.12851408814529264</v>
      </c>
      <c r="M61" s="132">
        <f t="shared" si="9"/>
        <v>0.33021806853582542</v>
      </c>
      <c r="N61" s="131">
        <f t="shared" si="10"/>
        <v>0.17283158661373035</v>
      </c>
      <c r="O61" s="132">
        <f t="shared" si="11"/>
        <v>0.20530251529571716</v>
      </c>
      <c r="P61" s="129" t="str">
        <f t="shared" si="12"/>
        <v>Yes</v>
      </c>
      <c r="Q61" s="5" t="str">
        <f t="shared" si="13"/>
        <v>Yes</v>
      </c>
      <c r="R61" s="36"/>
      <c r="S61" s="22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T61" s="9"/>
      <c r="U61" s="71"/>
      <c r="V61" s="72"/>
    </row>
    <row r="62" spans="1:22" s="2" customFormat="1" ht="25.5" customHeight="1" x14ac:dyDescent="0.3">
      <c r="A62" s="38"/>
      <c r="B62" s="25" t="str">
        <f t="shared" si="1"/>
        <v>CBECC 20252.0</v>
      </c>
      <c r="C62" s="29" t="s">
        <v>330</v>
      </c>
      <c r="D62" s="5">
        <f>INDEX(Output!$C$5:$JM$192,MATCH($C62,Output!$C$5:$C$192,0),254)</f>
        <v>6.2310999999999996</v>
      </c>
      <c r="E62" s="64" t="s">
        <v>691</v>
      </c>
      <c r="F62" s="5">
        <f>'Results LSC'!F62</f>
        <v>3.3617638612809024</v>
      </c>
      <c r="G62" s="70" t="str">
        <f>'Results LSC'!G62</f>
        <v xml:space="preserve">  3.27 </v>
      </c>
      <c r="H62" s="5">
        <f>'Results LSC'!H62</f>
        <v>3.7545825113094324E-2</v>
      </c>
      <c r="I62" s="70" t="str">
        <f>'Results LSC'!I62</f>
        <v xml:space="preserve">  0.03 </v>
      </c>
      <c r="J62" s="5">
        <f>'Results LSC'!J62</f>
        <v>15.224492175265235</v>
      </c>
      <c r="K62" s="70" t="str">
        <f>'Results LSC'!K62</f>
        <v xml:space="preserve">  14.65 </v>
      </c>
      <c r="L62" s="131">
        <f t="shared" si="8"/>
        <v>-9.4821762111036711E-3</v>
      </c>
      <c r="M62" s="132">
        <f t="shared" si="9"/>
        <v>-4.6728971962617209E-3</v>
      </c>
      <c r="N62" s="131">
        <f t="shared" si="10"/>
        <v>-7.5869340800808873E-3</v>
      </c>
      <c r="O62" s="132">
        <f t="shared" si="11"/>
        <v>-4.0788579197824941E-3</v>
      </c>
      <c r="P62" s="129" t="str">
        <f t="shared" si="12"/>
        <v>No</v>
      </c>
      <c r="Q62" s="5" t="str">
        <f t="shared" si="13"/>
        <v>No</v>
      </c>
      <c r="R62" s="36"/>
      <c r="S62" s="22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T62" s="9"/>
      <c r="U62" s="71"/>
      <c r="V62" s="72"/>
    </row>
    <row r="63" spans="1:22" s="3" customFormat="1" ht="26.25" customHeight="1" x14ac:dyDescent="0.25">
      <c r="A63" s="39"/>
      <c r="B63" s="25" t="str">
        <f t="shared" si="1"/>
        <v>CBECC 20252.0</v>
      </c>
      <c r="C63" s="62" t="s">
        <v>127</v>
      </c>
      <c r="D63" s="63">
        <f>INDEX(Output!$C$5:$JM$192,MATCH($C63,Output!$C$5:$C$192,0),254)</f>
        <v>13.841699999999999</v>
      </c>
      <c r="E63" s="64" t="s">
        <v>664</v>
      </c>
      <c r="F63" s="63">
        <f>'Results LSC'!F63</f>
        <v>8.9134514780300531</v>
      </c>
      <c r="G63" s="70" t="str">
        <f>'Results LSC'!G63</f>
        <v xml:space="preserve">  6.96 </v>
      </c>
      <c r="H63" s="63">
        <f>'Results LSC'!H63</f>
        <v>5.3795327137047044E-2</v>
      </c>
      <c r="I63" s="70" t="str">
        <f>'Results LSC'!I63</f>
        <v xml:space="preserve">  0.05 </v>
      </c>
      <c r="J63" s="63">
        <f>'Results LSC'!J63</f>
        <v>35.792210034782258</v>
      </c>
      <c r="K63" s="70" t="str">
        <f>'Results LSC'!K63</f>
        <v xml:space="preserve">  28.38 </v>
      </c>
      <c r="L63" s="124"/>
      <c r="M63" s="121"/>
      <c r="N63" s="124"/>
      <c r="O63" s="134"/>
      <c r="P63" s="121"/>
      <c r="Q63" s="63"/>
      <c r="R63" s="35"/>
      <c r="S63" s="22">
        <f>IF(ISNUMBER(SEARCH("RetlMed",C63)),Lookup!D$2,IF(ISNUMBER(SEARCH("OffSml",C63)),Lookup!A$2,IF(ISNUMBER(SEARCH("OffMed",C63)),Lookup!B$2,IF(ISNUMBER(SEARCH("OffLrg",C63)),Lookup!C$2,IF(ISNUMBER(SEARCH("RetlStrp",C63)),Lookup!E$2)))))</f>
        <v>24563.1</v>
      </c>
      <c r="U63" s="42"/>
      <c r="V63" s="42"/>
    </row>
    <row r="64" spans="1:22" s="2" customFormat="1" ht="25.5" customHeight="1" x14ac:dyDescent="0.3">
      <c r="A64" s="38"/>
      <c r="B64" s="25" t="str">
        <f t="shared" ref="B64:B95" si="14">B63</f>
        <v>CBECC 20252.0</v>
      </c>
      <c r="C64" s="29" t="s">
        <v>335</v>
      </c>
      <c r="D64" s="5">
        <f>INDEX(Output!$C$5:$JM$192,MATCH($C64,Output!$C$5:$C$192,0),254)</f>
        <v>11.7829</v>
      </c>
      <c r="E64" s="64" t="s">
        <v>692</v>
      </c>
      <c r="F64" s="5">
        <f>'Results LSC'!F64</f>
        <v>6.7980018808700864</v>
      </c>
      <c r="G64" s="70" t="str">
        <f>'Results LSC'!G64</f>
        <v xml:space="preserve">  6.26 </v>
      </c>
      <c r="H64" s="5">
        <f>'Results LSC'!H64</f>
        <v>6.2505546938293619E-2</v>
      </c>
      <c r="I64" s="70" t="str">
        <f>'Results LSC'!I64</f>
        <v xml:space="preserve">  0.05 </v>
      </c>
      <c r="J64" s="5">
        <f>'Results LSC'!J64</f>
        <v>29.444781613796305</v>
      </c>
      <c r="K64" s="70" t="str">
        <f>'Results LSC'!K64</f>
        <v xml:space="preserve">  26.19 </v>
      </c>
      <c r="L64" s="131">
        <f>IF($D$63=0,"",(D64-$D$63)/$D$63)</f>
        <v>-0.14873895547512225</v>
      </c>
      <c r="M64" s="132">
        <f>IF($E$63=0,"",(E64-$E$63)/$E$63)</f>
        <v>-6.2117235345581723E-2</v>
      </c>
      <c r="N64" s="131">
        <f>IF($J$63=0,"",(J64-$J$63)/$J$63)</f>
        <v>-0.17734105870572481</v>
      </c>
      <c r="O64" s="132">
        <f>IF($K$63=0,"",(K64-$K$63)/$K$63)</f>
        <v>-7.716701902748406E-2</v>
      </c>
      <c r="P64" s="129" t="str">
        <f>IF(AND(L64&gt;=0,M64&gt;=0), "Yes", "No")</f>
        <v>No</v>
      </c>
      <c r="Q64" s="5" t="str">
        <f>IF(AND(L64&lt;0,M64&lt;0), "No", "Yes")</f>
        <v>No</v>
      </c>
      <c r="R64" s="36"/>
      <c r="S64" s="22">
        <f>IF(ISNUMBER(SEARCH("RetlMed",C64)),Lookup!D$2,IF(ISNUMBER(SEARCH("OffSml",C64)),Lookup!A$2,IF(ISNUMBER(SEARCH("OffMed",C64)),Lookup!B$2,IF(ISNUMBER(SEARCH("OffLrg",C64)),Lookup!C$2,IF(ISNUMBER(SEARCH("RetlStrp",C64)),Lookup!E$2)))))</f>
        <v>24563.1</v>
      </c>
      <c r="T64" s="9"/>
      <c r="U64" s="71"/>
      <c r="V64" s="72"/>
    </row>
    <row r="65" spans="1:22" s="2" customFormat="1" ht="25.5" customHeight="1" x14ac:dyDescent="0.3">
      <c r="A65" s="38"/>
      <c r="B65" s="25" t="str">
        <f t="shared" si="14"/>
        <v>CBECC 20252.0</v>
      </c>
      <c r="C65" s="62" t="s">
        <v>221</v>
      </c>
      <c r="D65" s="63">
        <f>INDEX(Output!$C$5:$JM$192,MATCH($C65,Output!$C$5:$C$192,0),254)</f>
        <v>13.171900000000001</v>
      </c>
      <c r="E65" s="64" t="s">
        <v>677</v>
      </c>
      <c r="F65" s="63">
        <f>'Results LSC'!F65</f>
        <v>6.1317993250037661</v>
      </c>
      <c r="G65" s="70" t="str">
        <f>'Results LSC'!G65</f>
        <v xml:space="preserve">  5.81 </v>
      </c>
      <c r="H65" s="63">
        <f>'Results LSC'!H65</f>
        <v>6.7399473193530138E-2</v>
      </c>
      <c r="I65" s="70" t="str">
        <f>'Results LSC'!I65</f>
        <v xml:space="preserve">  0.05 </v>
      </c>
      <c r="J65" s="63">
        <f>'Results LSC'!J65</f>
        <v>27.660900653334476</v>
      </c>
      <c r="K65" s="70" t="str">
        <f>'Results LSC'!K65</f>
        <v xml:space="preserve">  24.65 </v>
      </c>
      <c r="L65" s="124"/>
      <c r="M65" s="121"/>
      <c r="N65" s="124"/>
      <c r="O65" s="134"/>
      <c r="P65" s="121"/>
      <c r="Q65" s="63"/>
      <c r="R65" s="36"/>
      <c r="S65" s="22">
        <f>IF(ISNUMBER(SEARCH("RetlMed",C65)),Lookup!D$2,IF(ISNUMBER(SEARCH("OffSml",C65)),Lookup!A$2,IF(ISNUMBER(SEARCH("OffMed",C65)),Lookup!B$2,IF(ISNUMBER(SEARCH("OffLrg",C65)),Lookup!C$2,IF(ISNUMBER(SEARCH("RetlStrp",C65)),Lookup!E$2)))))</f>
        <v>24563.1</v>
      </c>
      <c r="T65" s="9"/>
      <c r="U65" s="71"/>
      <c r="V65" s="72"/>
    </row>
    <row r="66" spans="1:22" s="3" customFormat="1" ht="26.25" customHeight="1" x14ac:dyDescent="0.25">
      <c r="A66" s="39"/>
      <c r="B66" s="25" t="str">
        <f t="shared" si="14"/>
        <v>CBECC 20252.0</v>
      </c>
      <c r="C66" s="29" t="s">
        <v>342</v>
      </c>
      <c r="D66" s="5">
        <f>INDEX(Output!$C$5:$JM$192,MATCH($C66,Output!$C$5:$C$192,0),254)</f>
        <v>11.638</v>
      </c>
      <c r="E66" s="64" t="s">
        <v>693</v>
      </c>
      <c r="F66" s="5">
        <f>'Results LSC'!F66</f>
        <v>4.0639495829109515</v>
      </c>
      <c r="G66" s="70" t="str">
        <f>'Results LSC'!G66</f>
        <v xml:space="preserve">  4.80 </v>
      </c>
      <c r="H66" s="5">
        <f>'Results LSC'!H66</f>
        <v>8.1481979066160226E-2</v>
      </c>
      <c r="I66" s="70" t="str">
        <f>'Results LSC'!I66</f>
        <v xml:space="preserve">  0.05 </v>
      </c>
      <c r="J66" s="5">
        <f>'Results LSC'!J66</f>
        <v>22.013001560760657</v>
      </c>
      <c r="K66" s="70" t="str">
        <f>'Results LSC'!K66</f>
        <v xml:space="preserve">  21.58 </v>
      </c>
      <c r="L66" s="131">
        <f>IF($D$65=0,"",(D66-$D$65)/$D$65)</f>
        <v>-0.1164524480143336</v>
      </c>
      <c r="M66" s="132">
        <f>IF($E$65=0,"",(E66-$E$65)/$E$65)</f>
        <v>-8.2363473589973132E-2</v>
      </c>
      <c r="N66" s="131">
        <f>IF($J$65=0,"",(J66-$J$65)/$J$65)</f>
        <v>-0.20418348496157787</v>
      </c>
      <c r="O66" s="132">
        <f>IF($K$65=0,"",(K66-$K$65)/$K$65)</f>
        <v>-0.12454361054766735</v>
      </c>
      <c r="P66" s="129" t="str">
        <f>IF(AND(L66&gt;=0,M66&gt;=0), "Yes", "No")</f>
        <v>No</v>
      </c>
      <c r="Q66" s="5" t="str">
        <f>IF(AND(L66&lt;0,M66&lt;0), "No", "Yes")</f>
        <v>No</v>
      </c>
      <c r="R66" s="35"/>
      <c r="S66" s="22">
        <f>IF(ISNUMBER(SEARCH("RetlMed",C66)),Lookup!D$2,IF(ISNUMBER(SEARCH("OffSml",C66)),Lookup!A$2,IF(ISNUMBER(SEARCH("OffMed",C66)),Lookup!B$2,IF(ISNUMBER(SEARCH("OffLrg",C66)),Lookup!C$2,IF(ISNUMBER(SEARCH("RetlStrp",C66)),Lookup!E$2)))))</f>
        <v>24563.1</v>
      </c>
      <c r="U66" s="42"/>
      <c r="V66" s="42"/>
    </row>
    <row r="67" spans="1:22" s="2" customFormat="1" ht="25.5" customHeight="1" x14ac:dyDescent="0.3">
      <c r="A67" s="38"/>
      <c r="B67" s="25" t="str">
        <f t="shared" si="14"/>
        <v>CBECC 20252.0</v>
      </c>
      <c r="C67" s="62" t="s">
        <v>348</v>
      </c>
      <c r="D67" s="63">
        <f>INDEX(Output!$C$5:$JM$192,MATCH($C67,Output!$C$5:$C$192,0),254)</f>
        <v>13.373900000000001</v>
      </c>
      <c r="E67" s="64" t="s">
        <v>694</v>
      </c>
      <c r="F67" s="63">
        <f>'Results LSC'!F67</f>
        <v>2.3226344744870024</v>
      </c>
      <c r="G67" s="70" t="str">
        <f>'Results LSC'!G67</f>
        <v xml:space="preserve">  3.43 </v>
      </c>
      <c r="H67" s="63">
        <f>'Results LSC'!H67</f>
        <v>0.12111939894381947</v>
      </c>
      <c r="I67" s="70" t="str">
        <f>'Results LSC'!I67</f>
        <v xml:space="preserve">  0.10 </v>
      </c>
      <c r="J67" s="63">
        <f>'Results LSC'!J67</f>
        <v>20.034178244412693</v>
      </c>
      <c r="K67" s="70" t="str">
        <f>'Results LSC'!K67</f>
        <v xml:space="preserve">  21.39 </v>
      </c>
      <c r="L67" s="124"/>
      <c r="M67" s="121"/>
      <c r="N67" s="124"/>
      <c r="O67" s="134"/>
      <c r="P67" s="121"/>
      <c r="Q67" s="63"/>
      <c r="R67" s="36"/>
      <c r="S67" s="22">
        <f>IF(ISNUMBER(SEARCH("RetlMed",C67)),Lookup!D$2,IF(ISNUMBER(SEARCH("OffSml",C67)),Lookup!A$2,IF(ISNUMBER(SEARCH("OffMed",C67)),Lookup!B$2,IF(ISNUMBER(SEARCH("OffLrg",C67)),Lookup!C$2,IF(ISNUMBER(SEARCH("RetlStrp",C67)),Lookup!E$2)))))</f>
        <v>498589</v>
      </c>
      <c r="T67" s="9"/>
      <c r="U67" s="71"/>
      <c r="V67" s="72"/>
    </row>
    <row r="68" spans="1:22" s="2" customFormat="1" ht="25.5" customHeight="1" x14ac:dyDescent="0.3">
      <c r="A68" s="38"/>
      <c r="B68" s="25" t="str">
        <f t="shared" si="14"/>
        <v>CBECC 20252.0</v>
      </c>
      <c r="C68" s="29" t="s">
        <v>359</v>
      </c>
      <c r="D68" s="5">
        <f>INDEX(Output!$C$5:$JM$192,MATCH($C68,Output!$C$5:$C$192,0),254)</f>
        <v>13.3286</v>
      </c>
      <c r="E68" s="64" t="s">
        <v>695</v>
      </c>
      <c r="F68" s="5">
        <f>'Results LSC'!F68</f>
        <v>2.2486456781036086</v>
      </c>
      <c r="G68" s="70" t="str">
        <f>'Results LSC'!G68</f>
        <v xml:space="preserve">  3.34 </v>
      </c>
      <c r="H68" s="5">
        <f>'Results LSC'!H68</f>
        <v>0.12111959950981671</v>
      </c>
      <c r="I68" s="70" t="str">
        <f>'Results LSC'!I68</f>
        <v xml:space="preserve">  0.10 </v>
      </c>
      <c r="J68" s="5">
        <f>'Results LSC'!J68</f>
        <v>19.781747839310757</v>
      </c>
      <c r="K68" s="70" t="str">
        <f>'Results LSC'!K68</f>
        <v xml:space="preserve">  21.08 </v>
      </c>
      <c r="L68" s="131">
        <f>IF($D$67=0,"",(D68-$D$67)/$D$67)</f>
        <v>-3.3871944608529301E-3</v>
      </c>
      <c r="M68" s="132">
        <f>IF($E$67=0,"",(E68-$E$67)/$E$67)</f>
        <v>-5.498821681068365E-3</v>
      </c>
      <c r="N68" s="131">
        <f>IF($J$67=0,"",(J68-$J$67)/$J$67)</f>
        <v>-1.2599987981655118E-2</v>
      </c>
      <c r="O68" s="132">
        <f>IF($K$67=0,"",(K68-$K$67)/$K$67)</f>
        <v>-1.4492753623188512E-2</v>
      </c>
      <c r="P68" s="129" t="str">
        <f>IF(AND(L68&gt;=0,M68&gt;=0), "Yes", "No")</f>
        <v>No</v>
      </c>
      <c r="Q68" s="5" t="str">
        <f>IF(AND(L68&lt;0,M68&lt;0), "No", "Yes")</f>
        <v>No</v>
      </c>
      <c r="R68" s="36"/>
      <c r="S68" s="22">
        <f>IF(ISNUMBER(SEARCH("RetlMed",C68)),Lookup!D$2,IF(ISNUMBER(SEARCH("OffSml",C68)),Lookup!A$2,IF(ISNUMBER(SEARCH("OffMed",C68)),Lookup!B$2,IF(ISNUMBER(SEARCH("OffLrg",C68)),Lookup!C$2,IF(ISNUMBER(SEARCH("RetlStrp",C68)),Lookup!E$2)))))</f>
        <v>498589</v>
      </c>
      <c r="T68" s="9"/>
      <c r="U68" s="71"/>
      <c r="V68" s="72"/>
    </row>
    <row r="69" spans="1:22" s="3" customFormat="1" ht="26.25" customHeight="1" x14ac:dyDescent="0.25">
      <c r="A69" s="39"/>
      <c r="B69" s="25" t="str">
        <f t="shared" si="14"/>
        <v>CBECC 20252.0</v>
      </c>
      <c r="C69" s="29" t="s">
        <v>365</v>
      </c>
      <c r="D69" s="5">
        <f>INDEX(Output!$C$5:$JM$192,MATCH($C69,Output!$C$5:$C$192,0),254)</f>
        <v>13.358599999999999</v>
      </c>
      <c r="E69" s="64" t="s">
        <v>696</v>
      </c>
      <c r="F69" s="5">
        <f>'Results LSC'!F69</f>
        <v>2.2939334802813538</v>
      </c>
      <c r="G69" s="70" t="str">
        <f>'Results LSC'!G69</f>
        <v xml:space="preserve">  3.46 </v>
      </c>
      <c r="H69" s="5">
        <f>'Results LSC'!H69</f>
        <v>0.12112040177380569</v>
      </c>
      <c r="I69" s="70" t="str">
        <f>'Results LSC'!I69</f>
        <v xml:space="preserve">  0.10 </v>
      </c>
      <c r="J69" s="5">
        <f>'Results LSC'!J69</f>
        <v>19.936386155131657</v>
      </c>
      <c r="K69" s="70" t="str">
        <f>'Results LSC'!K69</f>
        <v xml:space="preserve">  21.50 </v>
      </c>
      <c r="L69" s="131">
        <f>IF($D$67=0,"",(D69-$D$67)/$D$67)</f>
        <v>-1.1440193212153256E-3</v>
      </c>
      <c r="M69" s="132">
        <f>IF($E$67=0,"",(E69-$E$67)/$E$67)</f>
        <v>1.5710919088766358E-3</v>
      </c>
      <c r="N69" s="131">
        <f>IF($J$67=0,"",(J69-$J$67)/$J$67)</f>
        <v>-4.8812628143761827E-3</v>
      </c>
      <c r="O69" s="132">
        <f>IF($K$67=0,"",(K69-$K$67)/$K$67)</f>
        <v>5.1425899953248914E-3</v>
      </c>
      <c r="P69" s="129" t="str">
        <f>IF(AND(L69&gt;=0,M69&gt;=0), "Yes", "No")</f>
        <v>No</v>
      </c>
      <c r="Q69" s="5" t="str">
        <f>IF(AND(L69&lt;0,M69&lt;0), "No", "Yes")</f>
        <v>Yes</v>
      </c>
      <c r="R69" s="35"/>
      <c r="S69" s="22">
        <f>IF(ISNUMBER(SEARCH("RetlMed",C69)),Lookup!D$2,IF(ISNUMBER(SEARCH("OffSml",C69)),Lookup!A$2,IF(ISNUMBER(SEARCH("OffMed",C69)),Lookup!B$2,IF(ISNUMBER(SEARCH("OffLrg",C69)),Lookup!C$2,IF(ISNUMBER(SEARCH("RetlStrp",C69)),Lookup!E$2)))))</f>
        <v>498589</v>
      </c>
      <c r="U69" s="42"/>
      <c r="V69" s="42"/>
    </row>
    <row r="70" spans="1:22" s="2" customFormat="1" ht="25.5" customHeight="1" x14ac:dyDescent="0.3">
      <c r="A70" s="38"/>
      <c r="B70" s="25" t="str">
        <f t="shared" si="14"/>
        <v>CBECC 20252.0</v>
      </c>
      <c r="C70" s="62" t="s">
        <v>77</v>
      </c>
      <c r="D70" s="63">
        <f>INDEX(Output!$C$5:$JM$192,MATCH($C70,Output!$C$5:$C$192,0),254)</f>
        <v>6.7321400000000002</v>
      </c>
      <c r="E70" s="64" t="s">
        <v>558</v>
      </c>
      <c r="F70" s="63">
        <f>'Results LSC'!F70</f>
        <v>2.8611541770877418</v>
      </c>
      <c r="G70" s="70" t="str">
        <f>'Results LSC'!G70</f>
        <v xml:space="preserve">  4.33 </v>
      </c>
      <c r="H70" s="63">
        <f>'Results LSC'!H70</f>
        <v>4.3376007092013662E-2</v>
      </c>
      <c r="I70" s="70" t="str">
        <f>'Results LSC'!I70</f>
        <v xml:space="preserve">  0.02 </v>
      </c>
      <c r="J70" s="63">
        <f>'Results LSC'!J70</f>
        <v>14.099184662011652</v>
      </c>
      <c r="K70" s="70" t="str">
        <f>'Results LSC'!K70</f>
        <v xml:space="preserve">  16.71 </v>
      </c>
      <c r="L70" s="124"/>
      <c r="M70" s="121"/>
      <c r="N70" s="124"/>
      <c r="O70" s="134"/>
      <c r="P70" s="121"/>
      <c r="Q70" s="63"/>
      <c r="R70" s="36"/>
      <c r="S70" s="22">
        <f>IF(ISNUMBER(SEARCH("RetlMed",C70)),Lookup!D$2,IF(ISNUMBER(SEARCH("OffSml",C70)),Lookup!A$2,IF(ISNUMBER(SEARCH("OffMed",C70)),Lookup!B$2,IF(ISNUMBER(SEARCH("OffLrg",C70)),Lookup!C$2,IF(ISNUMBER(SEARCH("RetlStrp",C70)),Lookup!E$2)))))</f>
        <v>498589</v>
      </c>
      <c r="T70" s="9"/>
      <c r="U70" s="71"/>
      <c r="V70" s="72"/>
    </row>
    <row r="71" spans="1:22" s="2" customFormat="1" ht="25.5" customHeight="1" x14ac:dyDescent="0.3">
      <c r="A71" s="38"/>
      <c r="B71" s="25" t="str">
        <f t="shared" si="14"/>
        <v>CBECC 20252.0</v>
      </c>
      <c r="C71" s="29" t="s">
        <v>372</v>
      </c>
      <c r="D71" s="5">
        <f>INDEX(Output!$C$5:$JM$192,MATCH($C71,Output!$C$5:$C$192,0),254)</f>
        <v>6.6206300000000002</v>
      </c>
      <c r="E71" s="64" t="s">
        <v>697</v>
      </c>
      <c r="F71" s="5">
        <f>'Results LSC'!F71</f>
        <v>2.6942632107808233</v>
      </c>
      <c r="G71" s="70" t="str">
        <f>'Results LSC'!G71</f>
        <v xml:space="preserve">  4.11 </v>
      </c>
      <c r="H71" s="5">
        <f>'Results LSC'!H71</f>
        <v>4.337620765801091E-2</v>
      </c>
      <c r="I71" s="70" t="str">
        <f>'Results LSC'!I71</f>
        <v xml:space="preserve">  0.02 </v>
      </c>
      <c r="J71" s="5">
        <f>'Results LSC'!J71</f>
        <v>13.529809609278836</v>
      </c>
      <c r="K71" s="70" t="str">
        <f>'Results LSC'!K71</f>
        <v xml:space="preserve">  15.96 </v>
      </c>
      <c r="L71" s="131">
        <f>IF($D$70=0,"",(D71-$D$70)/$D$70)</f>
        <v>-1.6563826658387969E-2</v>
      </c>
      <c r="M71" s="132">
        <f>IF($E$70=0,"",(E71-$E$70)/$E$70)</f>
        <v>-2.857142857142863E-2</v>
      </c>
      <c r="N71" s="131">
        <f>IF($J$70=0,"",(J71-$J$70)/$J$70)</f>
        <v>-4.0383544607860936E-2</v>
      </c>
      <c r="O71" s="132">
        <f>IF($K$70=0,"",(K71-$K$70)/$K$70)</f>
        <v>-4.4883303411131059E-2</v>
      </c>
      <c r="P71" s="129" t="str">
        <f>IF(AND(L71&gt;=0,M71&gt;=0), "Yes", "No")</f>
        <v>No</v>
      </c>
      <c r="Q71" s="5" t="str">
        <f>IF(AND(L71&lt;0,M71&lt;0), "No", "Yes")</f>
        <v>No</v>
      </c>
      <c r="R71" s="36"/>
      <c r="S71" s="22">
        <f>IF(ISNUMBER(SEARCH("RetlMed",C71)),Lookup!D$2,IF(ISNUMBER(SEARCH("OffSml",C71)),Lookup!A$2,IF(ISNUMBER(SEARCH("OffMed",C71)),Lookup!B$2,IF(ISNUMBER(SEARCH("OffLrg",C71)),Lookup!C$2,IF(ISNUMBER(SEARCH("RetlStrp",C71)),Lookup!E$2)))))</f>
        <v>498589</v>
      </c>
      <c r="T71" s="9"/>
      <c r="U71" s="71"/>
      <c r="V71" s="72"/>
    </row>
    <row r="72" spans="1:22" s="2" customFormat="1" ht="25.5" customHeight="1" x14ac:dyDescent="0.3">
      <c r="A72" s="38"/>
      <c r="B72" s="25" t="str">
        <f t="shared" si="14"/>
        <v>CBECC 20252.0</v>
      </c>
      <c r="C72" s="29" t="s">
        <v>378</v>
      </c>
      <c r="D72" s="5">
        <f>INDEX(Output!$C$5:$JM$192,MATCH($C72,Output!$C$5:$C$192,0),254)</f>
        <v>6.6889700000000003</v>
      </c>
      <c r="E72" s="64" t="s">
        <v>698</v>
      </c>
      <c r="F72" s="5">
        <f>'Results LSC'!F72</f>
        <v>2.7709797047267388</v>
      </c>
      <c r="G72" s="70" t="str">
        <f>'Results LSC'!G72</f>
        <v xml:space="preserve">  4.35 </v>
      </c>
      <c r="H72" s="5">
        <f>'Results LSC'!H72</f>
        <v>4.3375204828024691E-2</v>
      </c>
      <c r="I72" s="70" t="str">
        <f>'Results LSC'!I72</f>
        <v xml:space="preserve">  0.02 </v>
      </c>
      <c r="J72" s="5">
        <f>'Results LSC'!J72</f>
        <v>13.79147754773234</v>
      </c>
      <c r="K72" s="70" t="str">
        <f>'Results LSC'!K72</f>
        <v xml:space="preserve">  16.79 </v>
      </c>
      <c r="L72" s="131">
        <f>IF($D$70=0,"",(D72-$D$70)/$D$70)</f>
        <v>-6.412522615394203E-3</v>
      </c>
      <c r="M72" s="132">
        <f>IF($E$70=0,"",(E72-$E$70)/$E$70)</f>
        <v>4.5112781954886258E-3</v>
      </c>
      <c r="N72" s="131">
        <f>IF($J$70=0,"",(J72-$J$70)/$J$70)</f>
        <v>-2.1824461602264648E-2</v>
      </c>
      <c r="O72" s="132">
        <f>IF($K$70=0,"",(K72-$K$70)/$K$70)</f>
        <v>4.7875523638538772E-3</v>
      </c>
      <c r="P72" s="129" t="str">
        <f>IF(AND(L72&gt;=0,M72&gt;=0), "Yes", "No")</f>
        <v>No</v>
      </c>
      <c r="Q72" s="5" t="str">
        <f>IF(AND(L72&lt;0,M72&lt;0), "No", "Yes")</f>
        <v>Yes</v>
      </c>
      <c r="R72" s="36"/>
      <c r="S72" s="22">
        <f>IF(ISNUMBER(SEARCH("RetlMed",C72)),Lookup!D$2,IF(ISNUMBER(SEARCH("OffSml",C72)),Lookup!A$2,IF(ISNUMBER(SEARCH("OffMed",C72)),Lookup!B$2,IF(ISNUMBER(SEARCH("OffLrg",C72)),Lookup!C$2,IF(ISNUMBER(SEARCH("RetlStrp",C72)),Lookup!E$2)))))</f>
        <v>498589</v>
      </c>
      <c r="T72" s="9"/>
      <c r="U72" s="71"/>
      <c r="V72" s="72"/>
    </row>
    <row r="73" spans="1:22" s="2" customFormat="1" ht="25.5" customHeight="1" x14ac:dyDescent="0.3">
      <c r="A73" s="38"/>
      <c r="B73" s="25" t="str">
        <f t="shared" si="14"/>
        <v>CBECC 20252.0</v>
      </c>
      <c r="C73" s="62" t="s">
        <v>385</v>
      </c>
      <c r="D73" s="63">
        <f>INDEX(Output!$C$5:$JM$192,MATCH($C73,Output!$C$5:$C$192,0),254)</f>
        <v>16.635200000000001</v>
      </c>
      <c r="E73" s="64" t="s">
        <v>699</v>
      </c>
      <c r="F73" s="63">
        <f>'Results LSC'!F73</f>
        <v>10.86128888888889</v>
      </c>
      <c r="G73" s="70" t="str">
        <f>'Results LSC'!G73</f>
        <v xml:space="preserve">  11.11 </v>
      </c>
      <c r="H73" s="63">
        <f>'Results LSC'!H73</f>
        <v>6.6203555555555557E-2</v>
      </c>
      <c r="I73" s="70" t="str">
        <f>'Results LSC'!I73</f>
        <v xml:space="preserve">  0.09 </v>
      </c>
      <c r="J73" s="63">
        <f>'Results LSC'!J73</f>
        <v>43.678950935626666</v>
      </c>
      <c r="K73" s="70" t="str">
        <f>'Results LSC'!K73</f>
        <v xml:space="preserve">  47.14 </v>
      </c>
      <c r="L73" s="124"/>
      <c r="M73" s="121"/>
      <c r="N73" s="124"/>
      <c r="O73" s="134"/>
      <c r="P73" s="121"/>
      <c r="Q73" s="63"/>
      <c r="R73" s="36"/>
      <c r="S73" s="22">
        <f>IF(ISNUMBER(SEARCH("RetlMed",C73)),Lookup!D$2,IF(ISNUMBER(SEARCH("OffSml",C73)),Lookup!A$2,IF(ISNUMBER(SEARCH("OffMed",C73)),Lookup!B$2,IF(ISNUMBER(SEARCH("OffLrg",C73)),Lookup!C$2,IF(ISNUMBER(SEARCH("RetlStrp",C73)),Lookup!E$2)))))</f>
        <v>22500</v>
      </c>
      <c r="T73" s="9"/>
      <c r="U73" s="71"/>
      <c r="V73" s="72"/>
    </row>
    <row r="74" spans="1:22" s="3" customFormat="1" ht="26.25" customHeight="1" x14ac:dyDescent="0.25">
      <c r="A74" s="39"/>
      <c r="B74" s="25" t="str">
        <f t="shared" si="14"/>
        <v>CBECC 20252.0</v>
      </c>
      <c r="C74" s="29" t="s">
        <v>397</v>
      </c>
      <c r="D74" s="5">
        <f>INDEX(Output!$C$5:$JM$192,MATCH($C74,Output!$C$5:$C$192,0),254)</f>
        <v>16.178999999999998</v>
      </c>
      <c r="E74" s="64" t="s">
        <v>700</v>
      </c>
      <c r="F74" s="5">
        <f>'Results LSC'!F74</f>
        <v>10.113911111111111</v>
      </c>
      <c r="G74" s="70" t="str">
        <f>'Results LSC'!G74</f>
        <v xml:space="preserve">  10.32 </v>
      </c>
      <c r="H74" s="5">
        <f>'Results LSC'!H74</f>
        <v>6.6203555555555557E-2</v>
      </c>
      <c r="I74" s="70" t="str">
        <f>'Results LSC'!I74</f>
        <v xml:space="preserve">  0.09 </v>
      </c>
      <c r="J74" s="5">
        <f>'Results LSC'!J74</f>
        <v>41.128792129155556</v>
      </c>
      <c r="K74" s="70" t="str">
        <f>'Results LSC'!K74</f>
        <v xml:space="preserve">  44.43 </v>
      </c>
      <c r="L74" s="131">
        <f>IF($D$73=0,"",(D74-$D$73)/$D$73)</f>
        <v>-2.7423776089256672E-2</v>
      </c>
      <c r="M74" s="132">
        <f>IF($E$73=0,"",(E74-$E$73)/$E$73)</f>
        <v>-3.132530120481921E-2</v>
      </c>
      <c r="N74" s="131">
        <f>IF($J$73=0,"",(J74-$J$73)/$J$73)</f>
        <v>-5.8384158773169555E-2</v>
      </c>
      <c r="O74" s="132">
        <f>IF($K$73=0,"",(K74-$K$73)/$K$73)</f>
        <v>-5.7488332626219787E-2</v>
      </c>
      <c r="P74" s="129" t="str">
        <f>IF(AND(L74&gt;=0,M74&gt;=0), "Yes", "No")</f>
        <v>No</v>
      </c>
      <c r="Q74" s="5" t="str">
        <f>IF(AND(L74&lt;0,M74&lt;0), "No", "Yes")</f>
        <v>No</v>
      </c>
      <c r="R74" s="35"/>
      <c r="S74" s="22">
        <f>IF(ISNUMBER(SEARCH("RetlMed",C74)),Lookup!D$2,IF(ISNUMBER(SEARCH("OffSml",C74)),Lookup!A$2,IF(ISNUMBER(SEARCH("OffMed",C74)),Lookup!B$2,IF(ISNUMBER(SEARCH("OffLrg",C74)),Lookup!C$2,IF(ISNUMBER(SEARCH("RetlStrp",C74)),Lookup!E$2)))))</f>
        <v>22500</v>
      </c>
      <c r="U74" s="42"/>
      <c r="V74" s="42"/>
    </row>
    <row r="75" spans="1:22" s="2" customFormat="1" ht="25.5" customHeight="1" x14ac:dyDescent="0.3">
      <c r="A75" s="38"/>
      <c r="B75" s="25" t="str">
        <f t="shared" si="14"/>
        <v>CBECC 20252.0</v>
      </c>
      <c r="C75" s="29" t="s">
        <v>402</v>
      </c>
      <c r="D75" s="5">
        <f>INDEX(Output!$C$5:$JM$192,MATCH($C75,Output!$C$5:$C$192,0),254)</f>
        <v>16.635200000000001</v>
      </c>
      <c r="E75" s="64" t="s">
        <v>699</v>
      </c>
      <c r="F75" s="5">
        <f>'Results LSC'!F75</f>
        <v>10.86128888888889</v>
      </c>
      <c r="G75" s="70" t="str">
        <f>'Results LSC'!G75</f>
        <v xml:space="preserve">  11.11 </v>
      </c>
      <c r="H75" s="5">
        <f>'Results LSC'!H75</f>
        <v>6.6203555555555557E-2</v>
      </c>
      <c r="I75" s="70" t="str">
        <f>'Results LSC'!I75</f>
        <v xml:space="preserve">  0.09 </v>
      </c>
      <c r="J75" s="5">
        <f>'Results LSC'!J75</f>
        <v>43.678950935626666</v>
      </c>
      <c r="K75" s="70" t="str">
        <f>'Results LSC'!K75</f>
        <v xml:space="preserve">  47.14 </v>
      </c>
      <c r="L75" s="131">
        <f>IF($D$73=0,"",(D75-$D$73)/$D$73)</f>
        <v>0</v>
      </c>
      <c r="M75" s="132">
        <f>IF($E$73=0,"",(E75-$E$73)/$E$73)</f>
        <v>0</v>
      </c>
      <c r="N75" s="131">
        <f>IF($J$73=0,"",(J75-$J$73)/$J$73)</f>
        <v>0</v>
      </c>
      <c r="O75" s="132">
        <f>IF($K$73=0,"",(K75-$K$73)/$K$73)</f>
        <v>0</v>
      </c>
      <c r="P75" s="129" t="str">
        <f>IF(AND(L75&gt;=0,M75&gt;=0), "Yes", "No")</f>
        <v>Yes</v>
      </c>
      <c r="Q75" s="5" t="str">
        <f>IF(AND(L75&lt;0,M75&lt;0), "No", "Yes")</f>
        <v>Yes</v>
      </c>
      <c r="R75" s="36"/>
      <c r="S75" s="22">
        <f>IF(ISNUMBER(SEARCH("RetlMed",C75)),Lookup!D$2,IF(ISNUMBER(SEARCH("OffSml",C75)),Lookup!A$2,IF(ISNUMBER(SEARCH("OffMed",C75)),Lookup!B$2,IF(ISNUMBER(SEARCH("OffLrg",C75)),Lookup!C$2,IF(ISNUMBER(SEARCH("RetlStrp",C75)),Lookup!E$2)))))</f>
        <v>22500</v>
      </c>
      <c r="T75" s="9"/>
      <c r="U75" s="71"/>
      <c r="V75" s="72"/>
    </row>
    <row r="76" spans="1:22" s="2" customFormat="1" ht="25.5" customHeight="1" x14ac:dyDescent="0.3">
      <c r="A76" s="38"/>
      <c r="B76" s="25" t="str">
        <f t="shared" si="14"/>
        <v>CBECC 20252.0</v>
      </c>
      <c r="C76" s="29" t="s">
        <v>403</v>
      </c>
      <c r="D76" s="5">
        <f>INDEX(Output!$C$5:$JM$192,MATCH($C76,Output!$C$5:$C$192,0),254)</f>
        <v>16.948599999999999</v>
      </c>
      <c r="E76" s="64" t="s">
        <v>328</v>
      </c>
      <c r="F76" s="5">
        <f>'Results LSC'!F76</f>
        <v>11.162488888888889</v>
      </c>
      <c r="G76" s="70" t="str">
        <f>'Results LSC'!G76</f>
        <v xml:space="preserve">  11.20 </v>
      </c>
      <c r="H76" s="5">
        <f>'Results LSC'!H76</f>
        <v>6.4573777777777785E-2</v>
      </c>
      <c r="I76" s="70" t="str">
        <f>'Results LSC'!I76</f>
        <v xml:space="preserve">  0.09 </v>
      </c>
      <c r="J76" s="5">
        <f>'Results LSC'!J76</f>
        <v>44.543883199662218</v>
      </c>
      <c r="K76" s="70" t="str">
        <f>'Results LSC'!K76</f>
        <v xml:space="preserve">  47.38 </v>
      </c>
      <c r="L76" s="131">
        <f>IF($D$73=0,"",(D76-$D$73)/$D$73)</f>
        <v>1.8839569106472893E-2</v>
      </c>
      <c r="M76" s="132">
        <f>IF($E$73=0,"",(E76-$E$73)/$E$73)</f>
        <v>4.3373493975903546E-3</v>
      </c>
      <c r="N76" s="131">
        <f>IF($J$73=0,"",(J76-$J$73)/$J$73)</f>
        <v>1.9802038407705242E-2</v>
      </c>
      <c r="O76" s="132">
        <f>IF($K$73=0,"",(K76-$K$73)/$K$73)</f>
        <v>5.0912176495545606E-3</v>
      </c>
      <c r="P76" s="129" t="str">
        <f>IF(AND(L76&gt;=0,M76&gt;=0), "Yes", "No")</f>
        <v>Yes</v>
      </c>
      <c r="Q76" s="5" t="str">
        <f>IF(AND(L76&lt;0,M76&lt;0), "No", "Yes")</f>
        <v>Yes</v>
      </c>
      <c r="R76" s="36"/>
      <c r="S76" s="22">
        <f>IF(ISNUMBER(SEARCH("RetlMed",C76)),Lookup!D$2,IF(ISNUMBER(SEARCH("OffSml",C76)),Lookup!A$2,IF(ISNUMBER(SEARCH("OffMed",C76)),Lookup!B$2,IF(ISNUMBER(SEARCH("OffLrg",C76)),Lookup!C$2,IF(ISNUMBER(SEARCH("RetlStrp",C76)),Lookup!E$2)))))</f>
        <v>22500</v>
      </c>
      <c r="T76" s="9"/>
      <c r="U76" s="71"/>
      <c r="V76" s="72"/>
    </row>
    <row r="77" spans="1:22" s="2" customFormat="1" ht="25.5" customHeight="1" x14ac:dyDescent="0.3">
      <c r="A77" s="38"/>
      <c r="B77" s="25" t="str">
        <f t="shared" si="14"/>
        <v>CBECC 20252.0</v>
      </c>
      <c r="C77" s="29" t="s">
        <v>411</v>
      </c>
      <c r="D77" s="5">
        <f>INDEX(Output!$C$5:$JM$192,MATCH($C77,Output!$C$5:$C$192,0),254)</f>
        <v>15.2201</v>
      </c>
      <c r="E77" s="64" t="s">
        <v>701</v>
      </c>
      <c r="F77" s="5">
        <f>'Results LSC'!F77</f>
        <v>8.7606666666666673</v>
      </c>
      <c r="G77" s="70" t="str">
        <f>'Results LSC'!G77</f>
        <v xml:space="preserve">  10.82 </v>
      </c>
      <c r="H77" s="5">
        <f>'Results LSC'!H77</f>
        <v>6.6209777777777784E-2</v>
      </c>
      <c r="I77" s="70" t="str">
        <f>'Results LSC'!I77</f>
        <v xml:space="preserve">  0.10 </v>
      </c>
      <c r="J77" s="5">
        <f>'Results LSC'!J77</f>
        <v>36.512035415370669</v>
      </c>
      <c r="K77" s="70" t="str">
        <f>'Results LSC'!K77</f>
        <v xml:space="preserve">  46.69 </v>
      </c>
      <c r="L77" s="131">
        <f>IF($D$73=0,"",(D77-$D$73)/$D$73)</f>
        <v>-8.5066605751659169E-2</v>
      </c>
      <c r="M77" s="132">
        <f>IF($E$73=0,"",(E77-$E$73)/$E$73)</f>
        <v>1.3493975903614513E-2</v>
      </c>
      <c r="N77" s="131">
        <f>IF($J$73=0,"",(J77-$J$73)/$J$73)</f>
        <v>-0.16408167702604584</v>
      </c>
      <c r="O77" s="132">
        <f>IF($K$73=0,"",(K77-$K$73)/$K$73)</f>
        <v>-9.5460330929147824E-3</v>
      </c>
      <c r="P77" s="129" t="str">
        <f>IF(AND(L77&gt;=0,M77&gt;=0), "Yes", "No")</f>
        <v>No</v>
      </c>
      <c r="Q77" s="5" t="str">
        <f>IF(AND(L77&lt;0,M77&lt;0), "No", "Yes")</f>
        <v>Yes</v>
      </c>
      <c r="R77" s="36"/>
      <c r="S77" s="22">
        <f>IF(ISNUMBER(SEARCH("RetlMed",C77)),Lookup!D$2,IF(ISNUMBER(SEARCH("OffSml",C77)),Lookup!A$2,IF(ISNUMBER(SEARCH("OffMed",C77)),Lookup!B$2,IF(ISNUMBER(SEARCH("OffLrg",C77)),Lookup!C$2,IF(ISNUMBER(SEARCH("RetlStrp",C77)),Lookup!E$2)))))</f>
        <v>22500</v>
      </c>
      <c r="T77" s="9"/>
      <c r="U77" s="71"/>
      <c r="V77" s="72"/>
    </row>
    <row r="78" spans="1:22" s="2" customFormat="1" ht="25.5" customHeight="1" x14ac:dyDescent="0.3">
      <c r="A78" s="38"/>
      <c r="B78" s="25" t="str">
        <f t="shared" si="14"/>
        <v>CBECC 20252.0</v>
      </c>
      <c r="C78" s="62" t="s">
        <v>420</v>
      </c>
      <c r="D78" s="63">
        <f>INDEX(Output!$C$5:$JM$192,MATCH($C78,Output!$C$5:$C$192,0),254)</f>
        <v>15.552899999999999</v>
      </c>
      <c r="E78" s="64" t="s">
        <v>702</v>
      </c>
      <c r="F78" s="63">
        <f>'Results LSC'!F78</f>
        <v>6.7524888888888892</v>
      </c>
      <c r="G78" s="70" t="str">
        <f>'Results LSC'!G78</f>
        <v xml:space="preserve">  5.92 </v>
      </c>
      <c r="H78" s="63">
        <f>'Results LSC'!H78</f>
        <v>8.9788444444444449E-2</v>
      </c>
      <c r="I78" s="70" t="str">
        <f>'Results LSC'!I78</f>
        <v xml:space="preserve">  0.13 </v>
      </c>
      <c r="J78" s="63">
        <f>'Results LSC'!J78</f>
        <v>32.017169928181332</v>
      </c>
      <c r="K78" s="70" t="str">
        <f>'Results LSC'!K78</f>
        <v xml:space="preserve">  33.07 </v>
      </c>
      <c r="L78" s="124"/>
      <c r="M78" s="121"/>
      <c r="N78" s="124"/>
      <c r="O78" s="134"/>
      <c r="P78" s="121"/>
      <c r="Q78" s="63"/>
      <c r="R78" s="36"/>
      <c r="S78" s="22">
        <f>IF(ISNUMBER(SEARCH("RetlMed",C78)),Lookup!D$2,IF(ISNUMBER(SEARCH("OffSml",C78)),Lookup!A$2,IF(ISNUMBER(SEARCH("OffMed",C78)),Lookup!B$2,IF(ISNUMBER(SEARCH("OffLrg",C78)),Lookup!C$2,IF(ISNUMBER(SEARCH("RetlStrp",C78)),Lookup!E$2)))))</f>
        <v>22500</v>
      </c>
      <c r="T78" s="9"/>
      <c r="U78" s="71"/>
      <c r="V78" s="72"/>
    </row>
    <row r="79" spans="1:22" s="3" customFormat="1" ht="26.25" customHeight="1" x14ac:dyDescent="0.25">
      <c r="A79" s="39"/>
      <c r="B79" s="25" t="str">
        <f t="shared" si="14"/>
        <v>CBECC 20252.0</v>
      </c>
      <c r="C79" s="29" t="s">
        <v>430</v>
      </c>
      <c r="D79" s="5">
        <f>INDEX(Output!$C$5:$JM$192,MATCH($C79,Output!$C$5:$C$192,0),254)</f>
        <v>15.506</v>
      </c>
      <c r="E79" s="64" t="s">
        <v>703</v>
      </c>
      <c r="F79" s="5">
        <f>'Results LSC'!F79</f>
        <v>6.6626222222222218</v>
      </c>
      <c r="G79" s="70" t="str">
        <f>'Results LSC'!G79</f>
        <v xml:space="preserve">  5.85 </v>
      </c>
      <c r="H79" s="5">
        <f>'Results LSC'!H79</f>
        <v>8.9788444444444449E-2</v>
      </c>
      <c r="I79" s="70" t="str">
        <f>'Results LSC'!I79</f>
        <v xml:space="preserve">  0.13 </v>
      </c>
      <c r="J79" s="5">
        <f>'Results LSC'!J79</f>
        <v>31.710441145952</v>
      </c>
      <c r="K79" s="70" t="str">
        <f>'Results LSC'!K79</f>
        <v xml:space="preserve">  32.81 </v>
      </c>
      <c r="L79" s="131">
        <f>IF($D$78=0,"",(D79-$D$78)/$D$78)</f>
        <v>-3.0155147914536231E-3</v>
      </c>
      <c r="M79" s="132">
        <f>IF($E$78=0,"",(E79-$E$78)/$E$78)</f>
        <v>-3.6420395421436153E-3</v>
      </c>
      <c r="N79" s="131">
        <f>IF($J$78=0,"",(J79-$J$78)/$J$78)</f>
        <v>-9.5801341254509419E-3</v>
      </c>
      <c r="O79" s="132">
        <f>IF($K$79=0,"",(K79-$K$79)/$K$79)</f>
        <v>0</v>
      </c>
      <c r="P79" s="129" t="str">
        <f>IF(AND(L79&gt;=0,M79&gt;=0), "Yes", "No")</f>
        <v>No</v>
      </c>
      <c r="Q79" s="5" t="str">
        <f>IF(AND(L79&lt;0,M79&lt;0), "No", "Yes")</f>
        <v>No</v>
      </c>
      <c r="R79" s="35"/>
      <c r="S79" s="22">
        <f>IF(ISNUMBER(SEARCH("RetlMed",C79)),Lookup!D$2,IF(ISNUMBER(SEARCH("OffSml",C79)),Lookup!A$2,IF(ISNUMBER(SEARCH("OffMed",C79)),Lookup!B$2,IF(ISNUMBER(SEARCH("OffLrg",C79)),Lookup!C$2,IF(ISNUMBER(SEARCH("RetlStrp",C79)),Lookup!E$2)))))</f>
        <v>22500</v>
      </c>
      <c r="U79" s="42"/>
      <c r="V79" s="42"/>
    </row>
    <row r="80" spans="1:22" s="2" customFormat="1" ht="25.5" customHeight="1" x14ac:dyDescent="0.3">
      <c r="A80" s="38"/>
      <c r="B80" s="25" t="str">
        <f t="shared" si="14"/>
        <v>CBECC 20252.0</v>
      </c>
      <c r="C80" s="29" t="s">
        <v>435</v>
      </c>
      <c r="D80" s="5">
        <f>INDEX(Output!$C$5:$JM$192,MATCH($C80,Output!$C$5:$C$192,0),254)</f>
        <v>15.537100000000001</v>
      </c>
      <c r="E80" s="64" t="s">
        <v>704</v>
      </c>
      <c r="F80" s="5">
        <f>'Results LSC'!F80</f>
        <v>6.7524888888888892</v>
      </c>
      <c r="G80" s="70" t="str">
        <f>'Results LSC'!G80</f>
        <v xml:space="preserve">  5.92 </v>
      </c>
      <c r="H80" s="5">
        <f>'Results LSC'!H80</f>
        <v>8.9612888888888881E-2</v>
      </c>
      <c r="I80" s="70" t="str">
        <f>'Results LSC'!I80</f>
        <v xml:space="preserve">  0.12 </v>
      </c>
      <c r="J80" s="5">
        <f>'Results LSC'!J80</f>
        <v>31.999591925692442</v>
      </c>
      <c r="K80" s="70" t="str">
        <f>'Results LSC'!K80</f>
        <v xml:space="preserve">  32.19 </v>
      </c>
      <c r="L80" s="131">
        <f>IF($D$78=0,"",(D80-$D$78)/$D$78)</f>
        <v>-1.0158877122593668E-3</v>
      </c>
      <c r="M80" s="132">
        <f>IF($E$78=0,"",(E80-$E$78)/$E$78)</f>
        <v>-4.1103017689906304E-2</v>
      </c>
      <c r="N80" s="131">
        <f>IF($J$78=0,"",(J80-$J$78)/$J$78)</f>
        <v>-5.4901799654120433E-4</v>
      </c>
      <c r="O80" s="132">
        <f>IF($K$78=0,"",(K80-$K$78)/$K$78)</f>
        <v>-2.6610220743876704E-2</v>
      </c>
      <c r="P80" s="129" t="str">
        <f>IF(AND(L80&gt;=0,M80&gt;=0), "Yes", "No")</f>
        <v>No</v>
      </c>
      <c r="Q80" s="5" t="str">
        <f>IF(AND(L80&lt;0,M80&lt;0), "No", "Yes")</f>
        <v>No</v>
      </c>
      <c r="R80" s="36"/>
      <c r="S80" s="22">
        <f>IF(ISNUMBER(SEARCH("RetlMed",C80)),Lookup!D$2,IF(ISNUMBER(SEARCH("OffSml",C80)),Lookup!A$2,IF(ISNUMBER(SEARCH("OffMed",C80)),Lookup!B$2,IF(ISNUMBER(SEARCH("OffLrg",C80)),Lookup!C$2,IF(ISNUMBER(SEARCH("RetlStrp",C80)),Lookup!E$2)))))</f>
        <v>22500</v>
      </c>
      <c r="T80" s="9"/>
      <c r="U80" s="71"/>
      <c r="V80" s="72"/>
    </row>
    <row r="81" spans="1:22" s="2" customFormat="1" ht="25.5" customHeight="1" x14ac:dyDescent="0.3">
      <c r="A81" s="38"/>
      <c r="B81" s="25" t="str">
        <f t="shared" si="14"/>
        <v>CBECC 20252.0</v>
      </c>
      <c r="C81" s="29" t="s">
        <v>440</v>
      </c>
      <c r="D81" s="5">
        <f>INDEX(Output!$C$5:$JM$192,MATCH($C81,Output!$C$5:$C$192,0),254)</f>
        <v>15.6286</v>
      </c>
      <c r="E81" s="64" t="s">
        <v>705</v>
      </c>
      <c r="F81" s="5">
        <f>'Results LSC'!F81</f>
        <v>7.3820888888888891</v>
      </c>
      <c r="G81" s="70" t="str">
        <f>'Results LSC'!G81</f>
        <v xml:space="preserve">  6.09 </v>
      </c>
      <c r="H81" s="5">
        <f>'Results LSC'!H81</f>
        <v>8.4658222222222218E-2</v>
      </c>
      <c r="I81" s="70" t="str">
        <f>'Results LSC'!I81</f>
        <v xml:space="preserve">  0.13 </v>
      </c>
      <c r="J81" s="5">
        <f>'Results LSC'!J81</f>
        <v>33.652424975306666</v>
      </c>
      <c r="K81" s="70" t="str">
        <f>'Results LSC'!K81</f>
        <v xml:space="preserve">  33.56 </v>
      </c>
      <c r="L81" s="131">
        <f>IF($D$78=0,"",(D81-$D$78)/$D$78)</f>
        <v>4.8672594821545312E-3</v>
      </c>
      <c r="M81" s="132">
        <f>IF($E$78=0,"",(E81-$E$78)/$E$78)</f>
        <v>3.6420395421436153E-3</v>
      </c>
      <c r="N81" s="131">
        <f>IF($J$78=0,"",(J81-$J$78)/$J$78)</f>
        <v>5.1074315774736589E-2</v>
      </c>
      <c r="O81" s="132">
        <f>IF($K$78=0,"",(K81-$K$78)/$K$78)</f>
        <v>1.4817054732385909E-2</v>
      </c>
      <c r="P81" s="129" t="str">
        <f>IF(AND(L81&gt;=0,M81&gt;=0), "Yes", "No")</f>
        <v>Yes</v>
      </c>
      <c r="Q81" s="5" t="str">
        <f>IF(AND(L81&lt;0,M81&lt;0), "No", "Yes")</f>
        <v>Yes</v>
      </c>
      <c r="R81" s="36"/>
      <c r="S81" s="22">
        <f>IF(ISNUMBER(SEARCH("RetlMed",C81)),Lookup!D$2,IF(ISNUMBER(SEARCH("OffSml",C81)),Lookup!A$2,IF(ISNUMBER(SEARCH("OffMed",C81)),Lookup!B$2,IF(ISNUMBER(SEARCH("OffLrg",C81)),Lookup!C$2,IF(ISNUMBER(SEARCH("RetlStrp",C81)),Lookup!E$2)))))</f>
        <v>22500</v>
      </c>
      <c r="T81" s="9"/>
      <c r="U81" s="71"/>
      <c r="V81" s="72"/>
    </row>
    <row r="82" spans="1:22" s="2" customFormat="1" ht="25.5" customHeight="1" x14ac:dyDescent="0.3">
      <c r="A82" s="38"/>
      <c r="B82" s="25" t="str">
        <f t="shared" si="14"/>
        <v>CBECC 20252.0</v>
      </c>
      <c r="C82" s="29" t="s">
        <v>447</v>
      </c>
      <c r="D82" s="5">
        <f>INDEX(Output!$C$5:$JM$192,MATCH($C82,Output!$C$5:$C$192,0),254)</f>
        <v>15.1792</v>
      </c>
      <c r="E82" s="64" t="s">
        <v>706</v>
      </c>
      <c r="F82" s="5">
        <f>'Results LSC'!F82</f>
        <v>6.1322666666666663</v>
      </c>
      <c r="G82" s="70" t="str">
        <f>'Results LSC'!G82</f>
        <v xml:space="preserve">  5.82 </v>
      </c>
      <c r="H82" s="5">
        <f>'Results LSC'!H82</f>
        <v>8.978888888888889E-2</v>
      </c>
      <c r="I82" s="70" t="str">
        <f>'Results LSC'!I82</f>
        <v xml:space="preserve">  0.13 </v>
      </c>
      <c r="J82" s="5">
        <f>'Results LSC'!J82</f>
        <v>29.900852490901332</v>
      </c>
      <c r="K82" s="70" t="str">
        <f>'Results LSC'!K82</f>
        <v xml:space="preserve">  32.82 </v>
      </c>
      <c r="L82" s="131">
        <f>IF($D$78=0,"",(D82-$D$78)/$D$78)</f>
        <v>-2.402767329565544E-2</v>
      </c>
      <c r="M82" s="132">
        <f>IF($E$78=0,"",(E82-$E$78)/$E$78)</f>
        <v>1.040582726326721E-3</v>
      </c>
      <c r="N82" s="131">
        <f>IF($J$78=0,"",(J82-$J$78)/$J$78)</f>
        <v>-6.6099453575290193E-2</v>
      </c>
      <c r="O82" s="132">
        <f>IF($K$78=0,"",(K82-$K$78)/$K$78)</f>
        <v>-7.5597218022376775E-3</v>
      </c>
      <c r="P82" s="129" t="str">
        <f>IF(AND(L82&gt;=0,M82&gt;=0), "Yes", "No")</f>
        <v>No</v>
      </c>
      <c r="Q82" s="5" t="str">
        <f>IF(AND(L82&lt;0,M82&lt;0), "No", "Yes")</f>
        <v>Yes</v>
      </c>
      <c r="R82" s="36"/>
      <c r="S82" s="22">
        <f>IF(ISNUMBER(SEARCH("RetlMed",C82)),Lookup!D$2,IF(ISNUMBER(SEARCH("OffSml",C82)),Lookup!A$2,IF(ISNUMBER(SEARCH("OffMed",C82)),Lookup!B$2,IF(ISNUMBER(SEARCH("OffLrg",C82)),Lookup!C$2,IF(ISNUMBER(SEARCH("RetlStrp",C82)),Lookup!E$2)))))</f>
        <v>22500</v>
      </c>
      <c r="T82" s="9"/>
      <c r="U82" s="71"/>
      <c r="V82" s="72"/>
    </row>
    <row r="83" spans="1:22" s="3" customFormat="1" ht="26.25" customHeight="1" x14ac:dyDescent="0.25">
      <c r="A83" s="39"/>
      <c r="B83" s="25" t="str">
        <f t="shared" si="14"/>
        <v>CBECC 20252.0</v>
      </c>
      <c r="C83" s="62" t="s">
        <v>452</v>
      </c>
      <c r="D83" s="63">
        <f>INDEX(Output!$C$5:$JM$192,MATCH($C83,Output!$C$5:$C$192,0),254)</f>
        <v>14.810600000000001</v>
      </c>
      <c r="E83" s="64" t="s">
        <v>707</v>
      </c>
      <c r="F83" s="63">
        <f>'Results LSC'!F83</f>
        <v>9.4041333333333341</v>
      </c>
      <c r="G83" s="70" t="str">
        <f>'Results LSC'!G83</f>
        <v xml:space="preserve">  7.25 </v>
      </c>
      <c r="H83" s="63">
        <f>'Results LSC'!H83</f>
        <v>5.3962666666666673E-2</v>
      </c>
      <c r="I83" s="70" t="str">
        <f>'Results LSC'!I83</f>
        <v xml:space="preserve">  0.03 </v>
      </c>
      <c r="J83" s="63">
        <f>'Results LSC'!J83</f>
        <v>37.483209154294762</v>
      </c>
      <c r="K83" s="70" t="str">
        <f>'Results LSC'!K83</f>
        <v xml:space="preserve">  28.05 </v>
      </c>
      <c r="L83" s="124"/>
      <c r="M83" s="121"/>
      <c r="N83" s="124"/>
      <c r="O83" s="134"/>
      <c r="P83" s="121"/>
      <c r="Q83" s="63"/>
      <c r="R83" s="35"/>
      <c r="S83" s="22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  <c r="U83" s="42"/>
      <c r="V83" s="42"/>
    </row>
    <row r="84" spans="1:22" s="2" customFormat="1" ht="25.5" customHeight="1" x14ac:dyDescent="0.3">
      <c r="A84" s="38"/>
      <c r="B84" s="25" t="str">
        <f t="shared" si="14"/>
        <v>CBECC 20252.0</v>
      </c>
      <c r="C84" s="29" t="s">
        <v>460</v>
      </c>
      <c r="D84" s="5">
        <f>INDEX(Output!$C$5:$JM$192,MATCH($C84,Output!$C$5:$C$192,0),254)</f>
        <v>14.3902</v>
      </c>
      <c r="E84" s="64" t="s">
        <v>708</v>
      </c>
      <c r="F84" s="5">
        <f>'Results LSC'!F84</f>
        <v>8.7040444444444436</v>
      </c>
      <c r="G84" s="70" t="str">
        <f>'Results LSC'!G84</f>
        <v xml:space="preserve">  7.19 </v>
      </c>
      <c r="H84" s="5">
        <f>'Results LSC'!H84</f>
        <v>5.3962666666666673E-2</v>
      </c>
      <c r="I84" s="70" t="str">
        <f>'Results LSC'!I84</f>
        <v xml:space="preserve">  0.03 </v>
      </c>
      <c r="J84" s="5">
        <f>'Results LSC'!J84</f>
        <v>35.094391567745426</v>
      </c>
      <c r="K84" s="70" t="str">
        <f>'Results LSC'!K84</f>
        <v xml:space="preserve">  27.87 </v>
      </c>
      <c r="L84" s="131">
        <f>IF($D$83=0,"",(D84-$D$83)/$D$83)</f>
        <v>-2.8385075553995161E-2</v>
      </c>
      <c r="M84" s="132">
        <f>IF($E$83=0,"",(E84-$E$83)/$E$83)</f>
        <v>-3.8226299694190144E-3</v>
      </c>
      <c r="N84" s="131">
        <f>IF($J$83=0,"",(J84-$J$83)/$J$83)</f>
        <v>-6.3730337941878976E-2</v>
      </c>
      <c r="O84" s="132">
        <f>IF($K$83=0,"",(K84-$K$83)/$K$83)</f>
        <v>-6.4171122994652304E-3</v>
      </c>
      <c r="P84" s="129" t="str">
        <f>IF(AND(L84&gt;=0,M84&gt;=0), "Yes", "No")</f>
        <v>No</v>
      </c>
      <c r="Q84" s="5" t="str">
        <f>IF(AND(L84&lt;0,M84&lt;0), "No", "Yes")</f>
        <v>No</v>
      </c>
      <c r="R84" s="36"/>
      <c r="S84" s="22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T84" s="9"/>
      <c r="U84" s="71"/>
      <c r="V84" s="72"/>
    </row>
    <row r="85" spans="1:22" s="2" customFormat="1" ht="25.5" customHeight="1" x14ac:dyDescent="0.3">
      <c r="A85" s="38"/>
      <c r="B85" s="25" t="str">
        <f t="shared" si="14"/>
        <v>CBECC 20252.0</v>
      </c>
      <c r="C85" s="29" t="s">
        <v>466</v>
      </c>
      <c r="D85" s="5">
        <f>INDEX(Output!$C$5:$JM$192,MATCH($C85,Output!$C$5:$C$192,0),254)</f>
        <v>15.816599999999999</v>
      </c>
      <c r="E85" s="64" t="s">
        <v>709</v>
      </c>
      <c r="F85" s="5">
        <f>'Results LSC'!F85</f>
        <v>9.0843555555555557</v>
      </c>
      <c r="G85" s="70" t="str">
        <f>'Results LSC'!G85</f>
        <v xml:space="preserve">  7.44 </v>
      </c>
      <c r="H85" s="5">
        <f>'Results LSC'!H85</f>
        <v>7.3397333333333342E-2</v>
      </c>
      <c r="I85" s="70" t="str">
        <f>'Results LSC'!I85</f>
        <v xml:space="preserve">  0.04 </v>
      </c>
      <c r="J85" s="5">
        <f>'Results LSC'!J85</f>
        <v>38.335078352940755</v>
      </c>
      <c r="K85" s="70" t="str">
        <f>'Results LSC'!K85</f>
        <v xml:space="preserve">  29.80 </v>
      </c>
      <c r="L85" s="131">
        <f>IF($D$83=0,"",(D85-$D$83)/$D$83)</f>
        <v>6.7924324470311701E-2</v>
      </c>
      <c r="M85" s="132">
        <f>IF($E$83=0,"",(E85-$E$83)/$E$83)</f>
        <v>0.1032110091743119</v>
      </c>
      <c r="N85" s="131">
        <f>IF($J$83=0,"",(J85-$J$83)/$J$83)</f>
        <v>2.2726687972189998E-2</v>
      </c>
      <c r="O85" s="132">
        <f>IF($K$83=0,"",(K85-$K$83)/$K$83)</f>
        <v>6.2388591800356503E-2</v>
      </c>
      <c r="P85" s="129" t="str">
        <f>IF(AND(L85&gt;=0,M85&gt;=0), "Yes", "No")</f>
        <v>Yes</v>
      </c>
      <c r="Q85" s="5" t="str">
        <f>IF(AND(L85&lt;0,M85&lt;0), "No", "Yes")</f>
        <v>Yes</v>
      </c>
      <c r="R85" s="36"/>
      <c r="S85" s="22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T85" s="9"/>
      <c r="U85" s="71"/>
      <c r="V85" s="72"/>
    </row>
    <row r="86" spans="1:22" s="2" customFormat="1" ht="25.5" hidden="1" customHeight="1" x14ac:dyDescent="0.3">
      <c r="A86" s="38"/>
      <c r="B86" s="68" t="str">
        <f t="shared" si="14"/>
        <v>CBECC 20252.0</v>
      </c>
      <c r="C86" s="29" t="s">
        <v>475</v>
      </c>
      <c r="D86" s="5">
        <f>INDEX(Output!$C$5:$JM$192,MATCH($C86,Output!$C$5:$C$192,0),254)</f>
        <v>14.8276</v>
      </c>
      <c r="E86" s="64"/>
      <c r="F86" s="5">
        <f>'Results LSC'!F86</f>
        <v>8.4968444444444451</v>
      </c>
      <c r="G86" s="70">
        <f>'Results LSC'!G86</f>
        <v>0</v>
      </c>
      <c r="H86" s="5">
        <f>'Results LSC'!H86</f>
        <v>7.5973333333333337E-2</v>
      </c>
      <c r="I86" s="70">
        <f>'Results LSC'!I86</f>
        <v>0</v>
      </c>
      <c r="J86" s="5">
        <f>'Results LSC'!J86</f>
        <v>36.587916577647164</v>
      </c>
      <c r="K86" s="70">
        <f>'Results LSC'!K86</f>
        <v>0</v>
      </c>
      <c r="L86" s="131">
        <f>IF($D$83=0,"",(D86-$D$83)/$D$83)</f>
        <v>1.1478265566553319E-3</v>
      </c>
      <c r="M86" s="132">
        <f>IF($E$83=0,"",(E86-$E$83)/$E$83)</f>
        <v>-1</v>
      </c>
      <c r="N86" s="131">
        <f>IF($J$83=0,"",(J86-$J$83)/$J$83)</f>
        <v>-2.3885163433105285E-2</v>
      </c>
      <c r="O86" s="132">
        <f>IF($K$83=0,"",(K86-$K$83)/$K$83)</f>
        <v>-1</v>
      </c>
      <c r="P86" s="129" t="str">
        <f>IF(AND(L86&gt;=0,M86&gt;=0), "Yes", "No")</f>
        <v>No</v>
      </c>
      <c r="Q86" s="5" t="str">
        <f>IF(AND(L86&lt;0,M86&lt;0), "No", "Yes")</f>
        <v>Yes</v>
      </c>
      <c r="R86" s="36"/>
      <c r="S86" s="22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T86" s="9"/>
      <c r="U86" s="71"/>
      <c r="V86" s="72"/>
    </row>
    <row r="87" spans="1:22" s="3" customFormat="1" ht="26.25" customHeight="1" x14ac:dyDescent="0.25">
      <c r="A87" s="39"/>
      <c r="B87" s="25" t="str">
        <f t="shared" si="14"/>
        <v>CBECC 20252.0</v>
      </c>
      <c r="C87" s="62" t="s">
        <v>476</v>
      </c>
      <c r="D87" s="63">
        <f>INDEX(Output!$C$5:$JM$192,MATCH($C87,Output!$C$5:$C$192,0),254)</f>
        <v>13.8347</v>
      </c>
      <c r="E87" s="64" t="s">
        <v>710</v>
      </c>
      <c r="F87" s="63">
        <f>'Results LSC'!F87</f>
        <v>6.3285333333333336</v>
      </c>
      <c r="G87" s="70" t="str">
        <f>'Results LSC'!G87</f>
        <v xml:space="preserve">  5.41 </v>
      </c>
      <c r="H87" s="63">
        <f>'Results LSC'!H87</f>
        <v>6.173066666666667E-2</v>
      </c>
      <c r="I87" s="70" t="str">
        <f>'Results LSC'!I87</f>
        <v xml:space="preserve">  0.04 </v>
      </c>
      <c r="J87" s="63">
        <f>'Results LSC'!J87</f>
        <v>27.765467314467553</v>
      </c>
      <c r="K87" s="70" t="str">
        <f>'Results LSC'!K87</f>
        <v xml:space="preserve">  22.29 </v>
      </c>
      <c r="L87" s="124"/>
      <c r="M87" s="121"/>
      <c r="N87" s="124"/>
      <c r="O87" s="134"/>
      <c r="P87" s="121"/>
      <c r="Q87" s="63"/>
      <c r="R87" s="35"/>
      <c r="S87" s="22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U87" s="42"/>
      <c r="V87" s="42"/>
    </row>
    <row r="88" spans="1:22" s="2" customFormat="1" ht="25.5" customHeight="1" x14ac:dyDescent="0.3">
      <c r="A88" s="38"/>
      <c r="B88" s="25" t="str">
        <f t="shared" si="14"/>
        <v>CBECC 20252.0</v>
      </c>
      <c r="C88" s="29" t="s">
        <v>484</v>
      </c>
      <c r="D88" s="5">
        <f>INDEX(Output!$C$5:$JM$192,MATCH($C88,Output!$C$5:$C$192,0),254)</f>
        <v>13.732200000000001</v>
      </c>
      <c r="E88" s="64" t="s">
        <v>711</v>
      </c>
      <c r="F88" s="5">
        <f>'Results LSC'!F88</f>
        <v>6.124311111111111</v>
      </c>
      <c r="G88" s="70" t="str">
        <f>'Results LSC'!G88</f>
        <v xml:space="preserve">  5.38 </v>
      </c>
      <c r="H88" s="5">
        <f>'Results LSC'!H88</f>
        <v>6.173066666666667E-2</v>
      </c>
      <c r="I88" s="70" t="str">
        <f>'Results LSC'!I88</f>
        <v xml:space="preserve">  0.04 </v>
      </c>
      <c r="J88" s="5">
        <f>'Results LSC'!J88</f>
        <v>27.068586679157331</v>
      </c>
      <c r="K88" s="70" t="str">
        <f>'Results LSC'!K88</f>
        <v xml:space="preserve">  22.21 </v>
      </c>
      <c r="L88" s="131">
        <f>IF($D$87=0,"",(D88-$D$87)/$D$87)</f>
        <v>-7.4089065899512925E-3</v>
      </c>
      <c r="M88" s="132">
        <f>IF($E$87=0,"",(E88-$E$87)/$E$87)</f>
        <v>-1.6116035455277658E-3</v>
      </c>
      <c r="N88" s="131">
        <f>IF($J$87=0,"",(J88-$J$87)/$J$87)</f>
        <v>-2.5098826085563623E-2</v>
      </c>
      <c r="O88" s="132">
        <f>IF($K$87=0,"",(K88-$K$87)/$K$87)</f>
        <v>-3.5890533871690577E-3</v>
      </c>
      <c r="P88" s="129" t="str">
        <f>IF(AND(L88&gt;=0,M88&gt;=0), "Yes", "No")</f>
        <v>No</v>
      </c>
      <c r="Q88" s="5" t="str">
        <f>IF(AND(L88&lt;0,M88&lt;0), "No", "Yes")</f>
        <v>No</v>
      </c>
      <c r="R88" s="36"/>
      <c r="S88" s="22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T88" s="9"/>
      <c r="U88" s="71"/>
      <c r="V88" s="72"/>
    </row>
    <row r="89" spans="1:22" s="3" customFormat="1" ht="26.25" customHeight="1" x14ac:dyDescent="0.25">
      <c r="A89" s="39"/>
      <c r="B89" s="25" t="str">
        <f t="shared" si="14"/>
        <v>CBECC 20252.0</v>
      </c>
      <c r="C89" s="29" t="s">
        <v>489</v>
      </c>
      <c r="D89" s="5">
        <f>INDEX(Output!$C$5:$JM$192,MATCH($C89,Output!$C$5:$C$192,0),254)</f>
        <v>15.7681</v>
      </c>
      <c r="E89" s="64" t="s">
        <v>712</v>
      </c>
      <c r="F89" s="5">
        <f>'Results LSC'!F89</f>
        <v>5.4764444444444447</v>
      </c>
      <c r="G89" s="70" t="str">
        <f>'Results LSC'!G89</f>
        <v xml:space="preserve">  5.31 </v>
      </c>
      <c r="H89" s="5">
        <f>'Results LSC'!H89</f>
        <v>0.10894622222222222</v>
      </c>
      <c r="I89" s="70" t="str">
        <f>'Results LSC'!I89</f>
        <v xml:space="preserve">  0.05 </v>
      </c>
      <c r="J89" s="5">
        <f>'Results LSC'!J89</f>
        <v>29.578392251808513</v>
      </c>
      <c r="K89" s="70" t="str">
        <f>'Results LSC'!K89</f>
        <v xml:space="preserve">  23.10 </v>
      </c>
      <c r="L89" s="131">
        <f>IF($D$87=0,"",(D89-$D$87)/$D$87)</f>
        <v>0.13975004879036051</v>
      </c>
      <c r="M89" s="132">
        <f>IF($E$87=0,"",(E89-$E$87)/$E$87)</f>
        <v>6.688154713940371E-2</v>
      </c>
      <c r="N89" s="131">
        <f>IF($J$87=0,"",(J89-$J$87)/$J$87)</f>
        <v>6.5294234626345052E-2</v>
      </c>
      <c r="O89" s="132">
        <f>IF($K$87=0,"",(K89-$K$87)/$K$87)</f>
        <v>3.6339165545087586E-2</v>
      </c>
      <c r="P89" s="129" t="str">
        <f>IF(AND(L89&gt;=0,M89&gt;=0), "Yes", "No")</f>
        <v>Yes</v>
      </c>
      <c r="Q89" s="5" t="str">
        <f>IF(AND(L89&lt;0,M89&lt;0), "No", "Yes")</f>
        <v>Yes</v>
      </c>
      <c r="R89" s="35"/>
      <c r="S89" s="22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U89" s="42"/>
      <c r="V89" s="42"/>
    </row>
    <row r="90" spans="1:22" s="2" customFormat="1" ht="25.5" customHeight="1" x14ac:dyDescent="0.3">
      <c r="A90" s="38"/>
      <c r="B90" s="25" t="str">
        <f t="shared" si="14"/>
        <v>CBECC 20252.0</v>
      </c>
      <c r="C90" s="29" t="s">
        <v>498</v>
      </c>
      <c r="D90" s="5">
        <f>INDEX(Output!$C$5:$JM$192,MATCH($C90,Output!$C$5:$C$192,0),254)</f>
        <v>15.665699999999999</v>
      </c>
      <c r="E90" s="64"/>
      <c r="F90" s="5">
        <f>'Results LSC'!F90</f>
        <v>5.5101333333333331</v>
      </c>
      <c r="G90" s="70">
        <f>'Results LSC'!G90</f>
        <v>0</v>
      </c>
      <c r="H90" s="5">
        <f>'Results LSC'!H90</f>
        <v>0.10596844444444445</v>
      </c>
      <c r="I90" s="70">
        <f>'Results LSC'!I90</f>
        <v>0</v>
      </c>
      <c r="J90" s="5">
        <f>'Results LSC'!J90</f>
        <v>29.395752256961426</v>
      </c>
      <c r="K90" s="70">
        <f>'Results LSC'!K90</f>
        <v>0</v>
      </c>
      <c r="L90" s="131">
        <f>IF($D$87=0,"",(D90-$D$87)/$D$87)</f>
        <v>0.13234837040196026</v>
      </c>
      <c r="M90" s="132">
        <f>IF($E$87=0,"",(E90-$E$87)/$E$87)</f>
        <v>-1</v>
      </c>
      <c r="N90" s="131">
        <f>IF($J$87=0,"",(J90-$J$87)/$J$87)</f>
        <v>5.8716279615592566E-2</v>
      </c>
      <c r="O90" s="132">
        <f>IF($K$87=0,"",(K90-$K$87)/$K$87)</f>
        <v>-1</v>
      </c>
      <c r="P90" s="129" t="str">
        <f>IF(AND(L90&gt;=0,M90&gt;=0), "Yes", "No")</f>
        <v>No</v>
      </c>
      <c r="Q90" s="5" t="str">
        <f>IF(AND(L90&lt;0,M90&lt;0), "No", "Yes")</f>
        <v>Yes</v>
      </c>
      <c r="R90" s="36"/>
      <c r="S90" s="22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T90" s="9"/>
      <c r="U90" s="71"/>
      <c r="V90" s="72"/>
    </row>
    <row r="91" spans="1:22" s="3" customFormat="1" ht="26.25" customHeight="1" x14ac:dyDescent="0.25">
      <c r="A91" s="39"/>
      <c r="B91" s="25" t="str">
        <f t="shared" si="14"/>
        <v>CBECC 20252.0</v>
      </c>
      <c r="C91" s="62" t="s">
        <v>499</v>
      </c>
      <c r="D91" s="63">
        <f>INDEX(Output!$C$5:$JM$192,MATCH($C91,Output!$C$5:$C$192,0),254)</f>
        <v>33.501800000000003</v>
      </c>
      <c r="E91" s="64" t="s">
        <v>713</v>
      </c>
      <c r="F91" s="63">
        <f>'Results LSC'!F91</f>
        <v>4.3128377446026125</v>
      </c>
      <c r="G91" s="70" t="str">
        <f>'Results LSC'!G91</f>
        <v xml:space="preserve">  4.84 </v>
      </c>
      <c r="H91" s="63">
        <f>'Results LSC'!H91</f>
        <v>0.31309134441465064</v>
      </c>
      <c r="I91" s="70" t="str">
        <f>'Results LSC'!I91</f>
        <v xml:space="preserve">  0.43 </v>
      </c>
      <c r="J91" s="63">
        <f>'Results LSC'!J91</f>
        <v>46.017603936089998</v>
      </c>
      <c r="K91" s="70" t="str">
        <f>'Results LSC'!K91</f>
        <v xml:space="preserve">  67.40 </v>
      </c>
      <c r="L91" s="124"/>
      <c r="M91" s="121"/>
      <c r="N91" s="124"/>
      <c r="O91" s="134"/>
      <c r="P91" s="121"/>
      <c r="Q91" s="63"/>
      <c r="R91" s="35"/>
      <c r="S91" s="22">
        <f>IF(ISNUMBER(SEARCH("RetlMed",C91)),Lookup!D$2,IF(ISNUMBER(SEARCH("OffSml",C91)),Lookup!A$2,IF(ISNUMBER(SEARCH("OffMed",C91)),Lookup!B$2,IF(ISNUMBER(SEARCH("OffLrg",C91)),Lookup!C$2,IF(ISNUMBER(SEARCH("RetlStrp",C91)),Lookup!E$2)))))</f>
        <v>53627.8</v>
      </c>
      <c r="U91" s="42"/>
      <c r="V91" s="42"/>
    </row>
    <row r="92" spans="1:22" s="2" customFormat="1" ht="25.5" customHeight="1" x14ac:dyDescent="0.3">
      <c r="A92" s="38"/>
      <c r="B92" s="25" t="str">
        <f t="shared" si="14"/>
        <v>CBECC 20252.0</v>
      </c>
      <c r="C92" s="29" t="s">
        <v>510</v>
      </c>
      <c r="D92" s="5">
        <f>INDEX(Output!$C$5:$JM$192,MATCH($C92,Output!$C$5:$C$192,0),254)</f>
        <v>34.003500000000003</v>
      </c>
      <c r="E92" s="64" t="s">
        <v>714</v>
      </c>
      <c r="F92" s="5">
        <f>'Results LSC'!F92</f>
        <v>6.1749503056250674</v>
      </c>
      <c r="G92" s="70">
        <f>'Results LSC'!G92</f>
        <v>0</v>
      </c>
      <c r="H92" s="5">
        <f>'Results LSC'!H92</f>
        <v>0.28159275599595734</v>
      </c>
      <c r="I92" s="70">
        <f>'Results LSC'!I92</f>
        <v>0</v>
      </c>
      <c r="J92" s="5">
        <f>'Results LSC'!J92</f>
        <v>49.222275926342476</v>
      </c>
      <c r="K92" s="70">
        <f>'Results LSC'!K92</f>
        <v>0</v>
      </c>
      <c r="L92" s="131">
        <f>IF($D$91=0,"",(D92-D$91)/D$91)</f>
        <v>1.4975314759206954E-2</v>
      </c>
      <c r="M92" s="132">
        <f>IF($E$91=0,"",(E92-E$91)/E$91)</f>
        <v>-9.3209342560553674E-2</v>
      </c>
      <c r="N92" s="131">
        <f>IF($J$91=0,"",(J92-$J$91)/$J$91)</f>
        <v>6.9640131517998624E-2</v>
      </c>
      <c r="O92" s="132">
        <f>IF($K$91=0,"",(K92-$K$91)/$K$91)</f>
        <v>-1</v>
      </c>
      <c r="P92" s="129" t="str">
        <f>IF(AND(L92&gt;=0,M92&gt;=0), "Yes", "No")</f>
        <v>No</v>
      </c>
      <c r="Q92" s="5" t="str">
        <f>IF(AND(L92&lt;0,M92&lt;0), "No", "Yes")</f>
        <v>Yes</v>
      </c>
      <c r="R92" s="35"/>
      <c r="S92" s="22">
        <f>IF(ISNUMBER(SEARCH("RetlMed",C92)),Lookup!D$2,IF(ISNUMBER(SEARCH("OffSml",C92)),Lookup!A$2,IF(ISNUMBER(SEARCH("OffMed",C92)),Lookup!B$2,IF(ISNUMBER(SEARCH("OffLrg",C92)),Lookup!C$2,IF(ISNUMBER(SEARCH("RetlStrp",C92)),Lookup!E$2)))))</f>
        <v>53627.8</v>
      </c>
      <c r="T92" s="9"/>
      <c r="U92" s="71"/>
      <c r="V92" s="72"/>
    </row>
    <row r="93" spans="1:22" s="2" customFormat="1" ht="25.5" customHeight="1" x14ac:dyDescent="0.3">
      <c r="A93" s="38"/>
      <c r="B93" s="25" t="str">
        <f t="shared" si="14"/>
        <v>CBECC 20252.0</v>
      </c>
      <c r="C93" s="62" t="s">
        <v>511</v>
      </c>
      <c r="D93" s="63">
        <f>INDEX(Output!$C$5:$JM$192,MATCH($C93,Output!$C$5:$C$192,0),254)</f>
        <v>18.4057</v>
      </c>
      <c r="E93" s="64" t="s">
        <v>373</v>
      </c>
      <c r="F93" s="63">
        <f>'Results LSC'!F93</f>
        <v>5.5814335102316335</v>
      </c>
      <c r="G93" s="70" t="str">
        <f>'Results LSC'!G93</f>
        <v xml:space="preserve">  6.40 </v>
      </c>
      <c r="H93" s="63">
        <f>'Results LSC'!H93</f>
        <v>0.13703042078921754</v>
      </c>
      <c r="I93" s="70" t="str">
        <f>'Results LSC'!I93</f>
        <v xml:space="preserve">  0.15 </v>
      </c>
      <c r="J93" s="63">
        <f>'Results LSC'!J93</f>
        <v>32.744373979085957</v>
      </c>
      <c r="K93" s="70" t="str">
        <f>'Results LSC'!K93</f>
        <v xml:space="preserve">  44.45 </v>
      </c>
      <c r="L93" s="124"/>
      <c r="M93" s="121"/>
      <c r="N93" s="124"/>
      <c r="O93" s="134"/>
      <c r="P93" s="121"/>
      <c r="Q93" s="63"/>
      <c r="R93" s="35"/>
      <c r="S93" s="22">
        <f>IF(ISNUMBER(SEARCH("RetlMed",C93)),Lookup!D$2,IF(ISNUMBER(SEARCH("OffSml",C93)),Lookup!A$2,IF(ISNUMBER(SEARCH("OffMed",C93)),Lookup!B$2,IF(ISNUMBER(SEARCH("OffLrg",C93)),Lookup!C$2,IF(ISNUMBER(SEARCH("RetlStrp",C93)),Lookup!E$2)))))</f>
        <v>53627.8</v>
      </c>
      <c r="T93" s="9"/>
      <c r="U93" s="71"/>
      <c r="V93" s="72"/>
    </row>
    <row r="94" spans="1:22" s="2" customFormat="1" ht="25.5" customHeight="1" x14ac:dyDescent="0.3">
      <c r="A94" s="38"/>
      <c r="B94" s="25" t="str">
        <f t="shared" si="14"/>
        <v>CBECC 20252.0</v>
      </c>
      <c r="C94" s="29" t="s">
        <v>520</v>
      </c>
      <c r="D94" s="5">
        <f>INDEX(Output!$C$5:$JM$192,MATCH($C94,Output!$C$5:$C$192,0),254)</f>
        <v>18.805900000000001</v>
      </c>
      <c r="E94" s="64" t="s">
        <v>715</v>
      </c>
      <c r="F94" s="5">
        <f>'Results LSC'!F94</f>
        <v>7.2046774247684962</v>
      </c>
      <c r="G94" s="70" t="str">
        <f>'Results LSC'!G94</f>
        <v xml:space="preserve">  8.15 </v>
      </c>
      <c r="H94" s="5">
        <f>'Results LSC'!H94</f>
        <v>0.10928082076833283</v>
      </c>
      <c r="I94" s="70" t="str">
        <f>'Results LSC'!I94</f>
        <v xml:space="preserve">  0.08 </v>
      </c>
      <c r="J94" s="5">
        <f>'Results LSC'!J94</f>
        <v>35.508826402914224</v>
      </c>
      <c r="K94" s="70" t="str">
        <f>'Results LSC'!K94</f>
        <v xml:space="preserve">  35.71 </v>
      </c>
      <c r="L94" s="131">
        <f>IF($D$93=0,"",(D94-D$93)/D$93)</f>
        <v>2.1743264314859075E-2</v>
      </c>
      <c r="M94" s="132">
        <f>IF($E$93=0,"",(E94-E$93)/E$93)</f>
        <v>-5.4889298892988991E-2</v>
      </c>
      <c r="N94" s="131">
        <f>IF($J$93=0,"",(J94-$J$93)/$J$93)</f>
        <v>8.4425264187183449E-2</v>
      </c>
      <c r="O94" s="132">
        <f>IF($K$93=0,"",(K94-$K$93)/$K$93)</f>
        <v>-0.19662542182227224</v>
      </c>
      <c r="P94" s="129" t="str">
        <f>IF(AND(L94&gt;=0,M94&gt;=0), "Yes", "No")</f>
        <v>No</v>
      </c>
      <c r="Q94" s="5" t="str">
        <f>IF(AND(L94&lt;0,M94&lt;0), "No", "Yes")</f>
        <v>Yes</v>
      </c>
      <c r="R94" s="35"/>
      <c r="S94" s="22">
        <f>IF(ISNUMBER(SEARCH("RetlMed",C94)),Lookup!D$2,IF(ISNUMBER(SEARCH("OffSml",C94)),Lookup!A$2,IF(ISNUMBER(SEARCH("OffMed",C94)),Lookup!B$2,IF(ISNUMBER(SEARCH("OffLrg",C94)),Lookup!C$2,IF(ISNUMBER(SEARCH("RetlStrp",C94)),Lookup!E$2)))))</f>
        <v>53627.8</v>
      </c>
      <c r="T94" s="9"/>
      <c r="U94" s="71"/>
      <c r="V94" s="72"/>
    </row>
    <row r="95" spans="1:22" s="2" customFormat="1" ht="27" customHeight="1" x14ac:dyDescent="0.3">
      <c r="A95" s="38"/>
      <c r="B95" s="25" t="str">
        <f t="shared" si="14"/>
        <v>CBECC 20252.0</v>
      </c>
      <c r="C95" s="62" t="s">
        <v>530</v>
      </c>
      <c r="D95" s="63">
        <f>INDEX(Output!$C$5:$JM$192,MATCH($C95,Output!$C$5:$C$192,0),254)</f>
        <v>14.0791</v>
      </c>
      <c r="E95" s="64" t="s">
        <v>716</v>
      </c>
      <c r="F95" s="63">
        <f>'Results LSC'!F95</f>
        <v>3.2790936021452537</v>
      </c>
      <c r="G95" s="70" t="str">
        <f>'Results LSC'!G95</f>
        <v xml:space="preserve">  5.28 </v>
      </c>
      <c r="H95" s="63">
        <f>'Results LSC'!H95</f>
        <v>0.11236148410815321</v>
      </c>
      <c r="I95" s="70" t="str">
        <f>'Results LSC'!I95</f>
        <v xml:space="preserve">  0.08 </v>
      </c>
      <c r="J95" s="63">
        <f>'Results LSC'!J95</f>
        <v>22.422201499317048</v>
      </c>
      <c r="K95" s="70" t="str">
        <f>'Results LSC'!K95</f>
        <v xml:space="preserve">  26.52 </v>
      </c>
      <c r="L95" s="124"/>
      <c r="M95" s="121"/>
      <c r="N95" s="124"/>
      <c r="O95" s="134"/>
      <c r="P95" s="121"/>
      <c r="Q95" s="63"/>
      <c r="R95" s="35"/>
      <c r="S95" s="22">
        <f>IF(ISNUMBER(SEARCH("RetlMed",C95)),Lookup!D$2,IF(ISNUMBER(SEARCH("OffSml",C95)),Lookup!A$2,IF(ISNUMBER(SEARCH("OffMed",C95)),Lookup!B$2,IF(ISNUMBER(SEARCH("OffLrg",C95)),Lookup!C$2,IF(ISNUMBER(SEARCH("RetlStrp",C95)),Lookup!E$2)))))</f>
        <v>498589</v>
      </c>
      <c r="T95" s="9"/>
      <c r="U95" s="71"/>
      <c r="V95" s="72"/>
    </row>
    <row r="96" spans="1:22" s="3" customFormat="1" ht="26.25" customHeight="1" x14ac:dyDescent="0.25">
      <c r="A96" s="39"/>
      <c r="B96" s="25" t="str">
        <f t="shared" ref="B96:B125" si="15">B95</f>
        <v>CBECC 20252.0</v>
      </c>
      <c r="C96" s="29" t="s">
        <v>539</v>
      </c>
      <c r="D96" s="5">
        <f>INDEX(Output!$C$5:$JM$192,MATCH($C96,Output!$C$5:$C$192,0),254)</f>
        <v>14.1768</v>
      </c>
      <c r="E96" s="64" t="s">
        <v>717</v>
      </c>
      <c r="F96" s="5">
        <f>'Results LSC'!F96</f>
        <v>3.4002154078810403</v>
      </c>
      <c r="G96" s="70" t="str">
        <f>'Results LSC'!G96</f>
        <v xml:space="preserve">  5.32 </v>
      </c>
      <c r="H96" s="5">
        <f>'Results LSC'!H96</f>
        <v>0.11236288807013392</v>
      </c>
      <c r="I96" s="70" t="str">
        <f>'Results LSC'!I96</f>
        <v xml:space="preserve">  0.09 </v>
      </c>
      <c r="J96" s="5">
        <f>'Results LSC'!J96</f>
        <v>22.835647575772249</v>
      </c>
      <c r="K96" s="70" t="str">
        <f>'Results LSC'!K96</f>
        <v xml:space="preserve">  26.65 </v>
      </c>
      <c r="L96" s="131">
        <f>IF($D$95=0,"",(D96-D$95)/D$95)</f>
        <v>6.9393640218479644E-3</v>
      </c>
      <c r="M96" s="132">
        <f>IF($E$95=0,"",(E96-E$95)/E$95)</f>
        <v>-1.5775034293552842E-2</v>
      </c>
      <c r="N96" s="131">
        <f>IF($J$95=0,"",(J96-$J$95)/$J$95)</f>
        <v>1.8439138390036979E-2</v>
      </c>
      <c r="O96" s="132">
        <f>IF($K$95=0,"",(K96-$K$95)/$K$95)</f>
        <v>4.9019607843136881E-3</v>
      </c>
      <c r="P96" s="129" t="str">
        <f>IF(AND(L96&gt;=0,M96&gt;=0), "Yes", "No")</f>
        <v>No</v>
      </c>
      <c r="Q96" s="5" t="str">
        <f>IF(AND(L96&lt;0,M96&lt;0), "No", "Yes")</f>
        <v>Yes</v>
      </c>
      <c r="R96" s="35"/>
      <c r="S96" s="22">
        <f>IF(ISNUMBER(SEARCH("RetlMed",C96)),Lookup!D$2,IF(ISNUMBER(SEARCH("OffSml",C96)),Lookup!A$2,IF(ISNUMBER(SEARCH("OffMed",C96)),Lookup!B$2,IF(ISNUMBER(SEARCH("OffLrg",C96)),Lookup!C$2,IF(ISNUMBER(SEARCH("RetlStrp",C96)),Lookup!E$2)))))</f>
        <v>498589</v>
      </c>
      <c r="U96" s="42"/>
      <c r="V96" s="42"/>
    </row>
    <row r="97" spans="1:22" s="2" customFormat="1" ht="25.5" customHeight="1" x14ac:dyDescent="0.3">
      <c r="A97" s="38"/>
      <c r="B97" s="25" t="str">
        <f t="shared" si="15"/>
        <v>CBECC 20252.0</v>
      </c>
      <c r="C97" s="62" t="s">
        <v>547</v>
      </c>
      <c r="D97" s="63">
        <f>INDEX(Output!$C$5:$JM$192,MATCH($C97,Output!$C$5:$C$192,0),254)</f>
        <v>7.9361899999999999</v>
      </c>
      <c r="E97" s="64" t="s">
        <v>718</v>
      </c>
      <c r="F97" s="63">
        <f>'Results LSC'!F97</f>
        <v>3.8473371855375871</v>
      </c>
      <c r="G97" s="70" t="str">
        <f>'Results LSC'!G97</f>
        <v xml:space="preserve">  6.44 </v>
      </c>
      <c r="H97" s="63">
        <f>'Results LSC'!H97</f>
        <v>4.038957939304718E-2</v>
      </c>
      <c r="I97" s="70" t="str">
        <f>'Results LSC'!I97</f>
        <v xml:space="preserve">  0.02 </v>
      </c>
      <c r="J97" s="63">
        <f>'Results LSC'!J97</f>
        <v>17.165621263402969</v>
      </c>
      <c r="K97" s="70" t="str">
        <f>'Results LSC'!K97</f>
        <v xml:space="preserve">  23.74 </v>
      </c>
      <c r="L97" s="124"/>
      <c r="M97" s="121"/>
      <c r="N97" s="124"/>
      <c r="O97" s="134"/>
      <c r="P97" s="121"/>
      <c r="Q97" s="63"/>
      <c r="R97" s="36"/>
      <c r="S97" s="22">
        <f>IF(ISNUMBER(SEARCH("RetlMed",C97)),Lookup!D$2,IF(ISNUMBER(SEARCH("OffSml",C97)),Lookup!A$2,IF(ISNUMBER(SEARCH("OffMed",C97)),Lookup!B$2,IF(ISNUMBER(SEARCH("OffLrg",C97)),Lookup!C$2,IF(ISNUMBER(SEARCH("RetlStrp",C97)),Lookup!E$2)))))</f>
        <v>498589</v>
      </c>
      <c r="T97" s="9"/>
      <c r="U97" s="71"/>
      <c r="V97" s="72"/>
    </row>
    <row r="98" spans="1:22" s="2" customFormat="1" ht="25.5" customHeight="1" x14ac:dyDescent="0.3">
      <c r="A98" s="38"/>
      <c r="B98" s="25" t="str">
        <f t="shared" si="15"/>
        <v>CBECC 20252.0</v>
      </c>
      <c r="C98" s="29" t="s">
        <v>556</v>
      </c>
      <c r="D98" s="5">
        <f>INDEX(Output!$C$5:$JM$192,MATCH($C98,Output!$C$5:$C$192,0),254)</f>
        <v>8.0574200000000005</v>
      </c>
      <c r="E98" s="64" t="s">
        <v>719</v>
      </c>
      <c r="F98" s="5">
        <f>'Results LSC'!F98</f>
        <v>4.0785496671607273</v>
      </c>
      <c r="G98" s="70" t="str">
        <f>'Results LSC'!G98</f>
        <v xml:space="preserve">  6.65 </v>
      </c>
      <c r="H98" s="5">
        <f>'Results LSC'!H98</f>
        <v>4.039018109103891E-2</v>
      </c>
      <c r="I98" s="70" t="str">
        <f>'Results LSC'!I98</f>
        <v xml:space="preserve">  0.02 </v>
      </c>
      <c r="J98" s="5">
        <f>'Results LSC'!J98</f>
        <v>17.954652155310583</v>
      </c>
      <c r="K98" s="70" t="str">
        <f>'Results LSC'!K98</f>
        <v xml:space="preserve">  24.46 </v>
      </c>
      <c r="L98" s="131">
        <f>IF($D$97=0,"",(D98-$D$97)/$D$97)</f>
        <v>1.5275591940213202E-2</v>
      </c>
      <c r="M98" s="132">
        <f>IF($E$97=0,"",(E98-$E$97)/$E$97)</f>
        <v>-4.0120361083250677E-3</v>
      </c>
      <c r="N98" s="131">
        <f>IF($J$97=0,"",(J98-$J$97)/$J$97)</f>
        <v>4.5965763767014091E-2</v>
      </c>
      <c r="O98" s="132">
        <f>IF($K$97=0,"",(K98-$K$97)/$K$97)</f>
        <v>3.0328559393428916E-2</v>
      </c>
      <c r="P98" s="129" t="str">
        <f>IF(AND(L98&gt;=0,M98&gt;=0), "Yes", "No")</f>
        <v>No</v>
      </c>
      <c r="Q98" s="5" t="str">
        <f>IF(AND(L98&lt;0,M98&lt;0), "No", "Yes")</f>
        <v>Yes</v>
      </c>
      <c r="R98" s="36"/>
      <c r="S98" s="22">
        <f>IF(ISNUMBER(SEARCH("RetlMed",C98)),Lookup!D$2,IF(ISNUMBER(SEARCH("OffSml",C98)),Lookup!A$2,IF(ISNUMBER(SEARCH("OffMed",C98)),Lookup!B$2,IF(ISNUMBER(SEARCH("OffLrg",C98)),Lookup!C$2,IF(ISNUMBER(SEARCH("RetlStrp",C98)),Lookup!E$2)))))</f>
        <v>498589</v>
      </c>
      <c r="T98" s="9"/>
      <c r="U98" s="71"/>
      <c r="V98" s="72"/>
    </row>
    <row r="99" spans="1:22" s="2" customFormat="1" ht="25.5" customHeight="1" x14ac:dyDescent="0.3">
      <c r="A99" s="38"/>
      <c r="B99" s="25" t="str">
        <f t="shared" si="15"/>
        <v>CBECC 20252.0</v>
      </c>
      <c r="C99" s="62" t="s">
        <v>251</v>
      </c>
      <c r="D99" s="63">
        <f>INDEX(Output!$C$5:$JM$192,MATCH($C99,Output!$C$5:$C$192,0),254)</f>
        <v>13.100099999999999</v>
      </c>
      <c r="E99" s="64" t="s">
        <v>681</v>
      </c>
      <c r="F99" s="63">
        <f>'Results LSC'!F99</f>
        <v>2.5094820223839127</v>
      </c>
      <c r="G99" s="70" t="str">
        <f>'Results LSC'!G99</f>
        <v xml:space="preserve">  2.32 </v>
      </c>
      <c r="H99" s="63">
        <f>'Results LSC'!H99</f>
        <v>0.1164731724963545</v>
      </c>
      <c r="I99" s="70" t="str">
        <f>'Results LSC'!I99</f>
        <v xml:space="preserve">  0.16 </v>
      </c>
      <c r="J99" s="63">
        <f>'Results LSC'!J99</f>
        <v>20.207256835928462</v>
      </c>
      <c r="K99" s="70" t="str">
        <f>'Results LSC'!K99</f>
        <v xml:space="preserve">  24.00 </v>
      </c>
      <c r="L99" s="124"/>
      <c r="M99" s="121"/>
      <c r="N99" s="124"/>
      <c r="O99" s="134"/>
      <c r="P99" s="121"/>
      <c r="Q99" s="63"/>
      <c r="R99" s="36"/>
      <c r="S99" s="22">
        <f>IF(ISNUMBER(SEARCH("RetlMed",C99)),Lookup!D$2,IF(ISNUMBER(SEARCH("OffSml",C99)),Lookup!A$2,IF(ISNUMBER(SEARCH("OffMed",C99)),Lookup!B$2,IF(ISNUMBER(SEARCH("OffLrg",C99)),Lookup!C$2,IF(ISNUMBER(SEARCH("RetlStrp",C99)),Lookup!E$2)))))</f>
        <v>53627.8</v>
      </c>
      <c r="T99" s="9"/>
      <c r="U99" s="71"/>
      <c r="V99" s="72"/>
    </row>
    <row r="100" spans="1:22" s="3" customFormat="1" ht="26.25" customHeight="1" x14ac:dyDescent="0.25">
      <c r="A100" s="39"/>
      <c r="B100" s="25" t="str">
        <f t="shared" si="15"/>
        <v>CBECC 20252.0</v>
      </c>
      <c r="C100" s="29" t="s">
        <v>563</v>
      </c>
      <c r="D100" s="5">
        <f>INDEX(Output!$C$5:$JM$192,MATCH($C100,Output!$C$5:$C$192,0),254)</f>
        <v>12.9314</v>
      </c>
      <c r="E100" s="64" t="s">
        <v>720</v>
      </c>
      <c r="F100" s="5">
        <f>'Results LSC'!F100</f>
        <v>2.5198311323604545</v>
      </c>
      <c r="G100" s="70" t="str">
        <f>'Results LSC'!G100</f>
        <v xml:space="preserve">  2.29 </v>
      </c>
      <c r="H100" s="5">
        <f>'Results LSC'!H100</f>
        <v>0.11456259626536981</v>
      </c>
      <c r="I100" s="70" t="str">
        <f>'Results LSC'!I100</f>
        <v xml:space="preserve">  0.16 </v>
      </c>
      <c r="J100" s="5">
        <f>'Results LSC'!J100</f>
        <v>20.051511757103018</v>
      </c>
      <c r="K100" s="70" t="str">
        <f>'Results LSC'!K100</f>
        <v xml:space="preserve">  23.58 </v>
      </c>
      <c r="L100" s="131">
        <f>IF($D$99=0,"",(D100-$D$99)/$D$99)</f>
        <v>-1.287776429187559E-2</v>
      </c>
      <c r="M100" s="132">
        <f>IF($E$99=0,"",(E100-$E$99)/$E$99)</f>
        <v>-1.9976498237367794E-2</v>
      </c>
      <c r="N100" s="131">
        <f>IF($J$99=0,"",(J100-$J$99)/$J$99)</f>
        <v>-7.7073835449316943E-3</v>
      </c>
      <c r="O100" s="132">
        <f>IF($K$99=0,"",(K100-$K$99)/$K$99)</f>
        <v>-1.7500000000000071E-2</v>
      </c>
      <c r="P100" s="129" t="str">
        <f>IF(AND(L100&gt;=0,M100&gt;=0), "Yes", "No")</f>
        <v>No</v>
      </c>
      <c r="Q100" s="5" t="str">
        <f>IF(AND(L100&lt;0,M100&lt;0), "No", "Yes")</f>
        <v>No</v>
      </c>
      <c r="R100" s="35"/>
      <c r="S100" s="22">
        <f>IF(ISNUMBER(SEARCH("RetlMed",C100)),Lookup!D$2,IF(ISNUMBER(SEARCH("OffSml",C100)),Lookup!A$2,IF(ISNUMBER(SEARCH("OffMed",C100)),Lookup!B$2,IF(ISNUMBER(SEARCH("OffLrg",C100)),Lookup!C$2,IF(ISNUMBER(SEARCH("RetlStrp",C100)),Lookup!E$2)))))</f>
        <v>53627.8</v>
      </c>
      <c r="U100" s="42"/>
      <c r="V100" s="42"/>
    </row>
    <row r="101" spans="1:22" s="2" customFormat="1" ht="25.5" customHeight="1" x14ac:dyDescent="0.3">
      <c r="A101" s="38"/>
      <c r="B101" s="25" t="str">
        <f t="shared" si="15"/>
        <v>CBECC 20252.0</v>
      </c>
      <c r="C101" s="29" t="s">
        <v>569</v>
      </c>
      <c r="D101" s="5">
        <f>INDEX(Output!$C$5:$JM$192,MATCH($C101,Output!$C$5:$C$192,0),254)</f>
        <v>12.4391</v>
      </c>
      <c r="E101" s="64" t="s">
        <v>721</v>
      </c>
      <c r="F101" s="5">
        <f>'Results LSC'!F101</f>
        <v>2.5239521293060689</v>
      </c>
      <c r="G101" s="70" t="str">
        <f>'Results LSC'!G101</f>
        <v xml:space="preserve">  2.33 </v>
      </c>
      <c r="H101" s="5">
        <f>'Results LSC'!H101</f>
        <v>0.10919467142042</v>
      </c>
      <c r="I101" s="70" t="str">
        <f>'Results LSC'!I101</f>
        <v xml:space="preserve">  0.15 </v>
      </c>
      <c r="J101" s="5">
        <f>'Results LSC'!J101</f>
        <v>19.528953461911414</v>
      </c>
      <c r="K101" s="70" t="str">
        <f>'Results LSC'!K101</f>
        <v xml:space="preserve">  23.40 </v>
      </c>
      <c r="L101" s="131">
        <f>IF($D$99=0,"",(D101-$D$99)/$D$99)</f>
        <v>-5.0457630094426734E-2</v>
      </c>
      <c r="M101" s="132">
        <f>IF($E$99=0,"",(E101-$E$99)/$E$99)</f>
        <v>-3.4665099882491182E-2</v>
      </c>
      <c r="N101" s="131">
        <f>IF($J$99=0,"",(J101-$J$99)/$J$99)</f>
        <v>-3.3567315916479372E-2</v>
      </c>
      <c r="O101" s="132">
        <f>IF($K$99=0,"",(K101-$K$99)/$K$99)</f>
        <v>-2.500000000000006E-2</v>
      </c>
      <c r="P101" s="129" t="str">
        <f>IF(AND(L101&gt;=0,M101&gt;=0), "Yes", "No")</f>
        <v>No</v>
      </c>
      <c r="Q101" s="5" t="str">
        <f>IF(AND(L101&lt;0,M101&lt;0), "No", "Yes")</f>
        <v>No</v>
      </c>
      <c r="R101" s="36"/>
      <c r="S101" s="22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T101" s="9"/>
      <c r="U101" s="71"/>
      <c r="V101" s="72"/>
    </row>
    <row r="102" spans="1:22" s="2" customFormat="1" ht="25.5" customHeight="1" x14ac:dyDescent="0.3">
      <c r="A102" s="38"/>
      <c r="B102" s="25" t="str">
        <f t="shared" si="15"/>
        <v>CBECC 20252.0</v>
      </c>
      <c r="C102" s="29" t="s">
        <v>575</v>
      </c>
      <c r="D102" s="5">
        <f>INDEX(Output!$C$5:$JM$192,MATCH($C102,Output!$C$5:$C$192,0),254)</f>
        <v>13.4872</v>
      </c>
      <c r="E102" s="64" t="s">
        <v>722</v>
      </c>
      <c r="F102" s="5">
        <f>'Results LSC'!F102</f>
        <v>2.4407117204136659</v>
      </c>
      <c r="G102" s="70" t="str">
        <f>'Results LSC'!G102</f>
        <v xml:space="preserve">  2.25 </v>
      </c>
      <c r="H102" s="5">
        <f>'Results LSC'!H102</f>
        <v>0.1211362390401993</v>
      </c>
      <c r="I102" s="70" t="str">
        <f>'Results LSC'!I102</f>
        <v xml:space="preserve">  0.17 </v>
      </c>
      <c r="J102" s="5">
        <f>'Results LSC'!J102</f>
        <v>20.438768790316942</v>
      </c>
      <c r="K102" s="70" t="str">
        <f>'Results LSC'!K102</f>
        <v xml:space="preserve">  24.35 </v>
      </c>
      <c r="L102" s="131">
        <f>IF($D$99=0,"",(D102-$D$99)/$D$99)</f>
        <v>2.9549392752727097E-2</v>
      </c>
      <c r="M102" s="132">
        <f>IF($E$99=0,"",(E102-$E$99)/$E$99)</f>
        <v>2.643948296122205E-2</v>
      </c>
      <c r="N102" s="131">
        <f>IF($J$99=0,"",(J102-$J$99)/$J$99)</f>
        <v>1.1456871967740456E-2</v>
      </c>
      <c r="O102" s="132">
        <f>IF($K$99=0,"",(K102-$K$99)/$K$99)</f>
        <v>1.4583333333333393E-2</v>
      </c>
      <c r="P102" s="129" t="str">
        <f>IF(AND(L102&gt;=0,M102&gt;=0), "Yes", "No")</f>
        <v>Yes</v>
      </c>
      <c r="Q102" s="5" t="str">
        <f>IF(AND(L102&lt;0,M102&lt;0), "No", "Yes")</f>
        <v>Yes</v>
      </c>
      <c r="R102" s="36"/>
      <c r="S102" s="22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T102" s="9"/>
      <c r="U102" s="71"/>
      <c r="V102" s="72"/>
    </row>
    <row r="103" spans="1:22" s="3" customFormat="1" ht="26.25" customHeight="1" x14ac:dyDescent="0.25">
      <c r="A103" s="39"/>
      <c r="B103" s="25" t="str">
        <f t="shared" si="15"/>
        <v>CBECC 20252.0</v>
      </c>
      <c r="C103" s="29" t="s">
        <v>581</v>
      </c>
      <c r="D103" s="5">
        <f>INDEX(Output!$C$5:$JM$192,MATCH($C103,Output!$C$5:$C$192,0),254)</f>
        <v>12.794</v>
      </c>
      <c r="E103" s="64" t="s">
        <v>723</v>
      </c>
      <c r="F103" s="5">
        <f>'Results LSC'!F103</f>
        <v>2.4530747112505078</v>
      </c>
      <c r="G103" s="70" t="str">
        <f>'Results LSC'!G103</f>
        <v xml:space="preserve">  2.29 </v>
      </c>
      <c r="H103" s="5">
        <f>'Results LSC'!H103</f>
        <v>0.11352097233151462</v>
      </c>
      <c r="I103" s="70" t="str">
        <f>'Results LSC'!I103</f>
        <v xml:space="preserve">  0.16 </v>
      </c>
      <c r="J103" s="5">
        <f>'Results LSC'!J103</f>
        <v>19.719619532275956</v>
      </c>
      <c r="K103" s="70" t="str">
        <f>'Results LSC'!K103</f>
        <v xml:space="preserve">  23.88 </v>
      </c>
      <c r="L103" s="131">
        <f>IF($D$99=0,"",(D103-$D$99)/$D$99)</f>
        <v>-2.3366233845543084E-2</v>
      </c>
      <c r="M103" s="132">
        <f>IF($E$99=0,"",(E103-$E$99)/$E$99)</f>
        <v>-2.9377203290247185E-3</v>
      </c>
      <c r="N103" s="131">
        <f>IF($J$99=0,"",(J103-$J$99)/$J$99)</f>
        <v>-2.413179124766144E-2</v>
      </c>
      <c r="O103" s="132">
        <f>IF($K$99=0,"",(K103-$K$99)/$K$99)</f>
        <v>-5.0000000000000417E-3</v>
      </c>
      <c r="P103" s="129" t="str">
        <f>IF(AND(L103&gt;=0,M103&gt;=0), "Yes", "No")</f>
        <v>No</v>
      </c>
      <c r="Q103" s="5" t="str">
        <f>IF(AND(L103&lt;0,M103&lt;0), "No", "Yes")</f>
        <v>No</v>
      </c>
      <c r="R103" s="35"/>
      <c r="S103" s="22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U103" s="42"/>
      <c r="V103" s="42"/>
    </row>
    <row r="104" spans="1:22" s="2" customFormat="1" ht="25.5" customHeight="1" x14ac:dyDescent="0.3">
      <c r="A104" s="38"/>
      <c r="B104" s="25" t="str">
        <f t="shared" si="15"/>
        <v>CBECC 20252.0</v>
      </c>
      <c r="C104" s="62" t="s">
        <v>31</v>
      </c>
      <c r="D104" s="63">
        <f>INDEX(Output!$C$5:$JM$192,MATCH($C104,Output!$C$5:$C$192,0),254)</f>
        <v>6.2907500000000001</v>
      </c>
      <c r="E104" s="64" t="s">
        <v>655</v>
      </c>
      <c r="F104" s="63">
        <f>'Results LSC'!F104</f>
        <v>3.3860796079645259</v>
      </c>
      <c r="G104" s="70" t="str">
        <f>'Results LSC'!G104</f>
        <v xml:space="preserve">  3.28 </v>
      </c>
      <c r="H104" s="63">
        <f>'Results LSC'!H104</f>
        <v>3.7880353100444172E-2</v>
      </c>
      <c r="I104" s="70" t="str">
        <f>'Results LSC'!I104</f>
        <v xml:space="preserve">  0.04 </v>
      </c>
      <c r="J104" s="63">
        <f>'Results LSC'!J104</f>
        <v>15.340882439060659</v>
      </c>
      <c r="K104" s="70" t="str">
        <f>'Results LSC'!K104</f>
        <v xml:space="preserve">  14.71 </v>
      </c>
      <c r="L104" s="124"/>
      <c r="M104" s="121"/>
      <c r="N104" s="124"/>
      <c r="O104" s="134"/>
      <c r="P104" s="121"/>
      <c r="Q104" s="63"/>
      <c r="R104" s="36"/>
      <c r="S104" s="22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T104" s="9"/>
      <c r="U104" s="71"/>
      <c r="V104" s="72"/>
    </row>
    <row r="105" spans="1:22" s="3" customFormat="1" ht="26.25" customHeight="1" x14ac:dyDescent="0.25">
      <c r="A105" s="39"/>
      <c r="B105" s="25" t="str">
        <f t="shared" si="15"/>
        <v>CBECC 20252.0</v>
      </c>
      <c r="C105" s="29" t="s">
        <v>586</v>
      </c>
      <c r="D105" s="5">
        <f>INDEX(Output!$C$5:$JM$192,MATCH($C105,Output!$C$5:$C$192,0),254)</f>
        <v>6.2589499999999996</v>
      </c>
      <c r="E105" s="64" t="s">
        <v>724</v>
      </c>
      <c r="F105" s="5">
        <f>'Results LSC'!F105</f>
        <v>3.3996360096815454</v>
      </c>
      <c r="G105" s="70" t="str">
        <f>'Results LSC'!G105</f>
        <v xml:space="preserve">  3.29 </v>
      </c>
      <c r="H105" s="5">
        <f>'Results LSC'!H105</f>
        <v>3.7438231663428294E-2</v>
      </c>
      <c r="I105" s="70" t="str">
        <f>'Results LSC'!I105</f>
        <v xml:space="preserve">  0.03 </v>
      </c>
      <c r="J105" s="5">
        <f>'Results LSC'!J105</f>
        <v>15.342934221405402</v>
      </c>
      <c r="K105" s="70" t="str">
        <f>'Results LSC'!K105</f>
        <v xml:space="preserve">  14.66 </v>
      </c>
      <c r="L105" s="131">
        <f>IF($D$104=0,"",(D105-$D$104)/$D$104)</f>
        <v>-5.0550411318206088E-3</v>
      </c>
      <c r="M105" s="132">
        <f>IF($E$104=0,"",(E105-$E$104)/$E$104)</f>
        <v>-9.3457943925233031E-3</v>
      </c>
      <c r="N105" s="131">
        <f>IF($J$104=0,"",(J105-$J$104)/$J$104)</f>
        <v>1.3374604445955791E-4</v>
      </c>
      <c r="O105" s="132">
        <f>IF($K$104=0,"",(K105-$K$104)/$K$104)</f>
        <v>-3.3990482664854322E-3</v>
      </c>
      <c r="P105" s="129" t="str">
        <f>IF(AND(L105&gt;=0,M105&gt;=0), "Yes", "No")</f>
        <v>No</v>
      </c>
      <c r="Q105" s="5" t="str">
        <f>IF(AND(L105&lt;0,M105&lt;0), "No", "Yes")</f>
        <v>No</v>
      </c>
      <c r="R105" s="35"/>
      <c r="S105" s="22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U105" s="42"/>
      <c r="V105" s="42"/>
    </row>
    <row r="106" spans="1:22" s="2" customFormat="1" ht="25.5" customHeight="1" x14ac:dyDescent="0.3">
      <c r="A106" s="38"/>
      <c r="B106" s="25" t="str">
        <f t="shared" si="15"/>
        <v>CBECC 20252.0</v>
      </c>
      <c r="C106" s="29" t="s">
        <v>591</v>
      </c>
      <c r="D106" s="5">
        <f>INDEX(Output!$C$5:$JM$192,MATCH($C106,Output!$C$5:$C$192,0),254)</f>
        <v>6.11707</v>
      </c>
      <c r="E106" s="64" t="s">
        <v>725</v>
      </c>
      <c r="F106" s="5">
        <f>'Results LSC'!F106</f>
        <v>3.4144790575037574</v>
      </c>
      <c r="G106" s="70" t="str">
        <f>'Results LSC'!G106</f>
        <v xml:space="preserve">  3.25 </v>
      </c>
      <c r="H106" s="5">
        <f>'Results LSC'!H106</f>
        <v>3.5795613469133548E-2</v>
      </c>
      <c r="I106" s="70" t="str">
        <f>'Results LSC'!I106</f>
        <v xml:space="preserve">  0.03 </v>
      </c>
      <c r="J106" s="5">
        <f>'Results LSC'!J106</f>
        <v>15.229377543340325</v>
      </c>
      <c r="K106" s="70" t="str">
        <f>'Results LSC'!K106</f>
        <v xml:space="preserve">  14.44 </v>
      </c>
      <c r="L106" s="131">
        <f>IF($D$104=0,"",(D106-$D$104)/$D$104)</f>
        <v>-2.7608790684735533E-2</v>
      </c>
      <c r="M106" s="132">
        <f>IF($E$104=0,"",(E106-$E$104)/$E$104)</f>
        <v>-3.2710280373831772E-2</v>
      </c>
      <c r="N106" s="131">
        <f>IF($J$104=0,"",(J106-$J$104)/$J$104)</f>
        <v>-7.2684799041560933E-3</v>
      </c>
      <c r="O106" s="132">
        <f>IF($K$104=0,"",(K106-$K$104)/$K$104)</f>
        <v>-1.8354860639021166E-2</v>
      </c>
      <c r="P106" s="129" t="str">
        <f>IF(AND(L106&gt;=0,M106&gt;=0), "Yes", "No")</f>
        <v>No</v>
      </c>
      <c r="Q106" s="5" t="str">
        <f>IF(AND(L106&lt;0,M106&lt;0), "No", "Yes")</f>
        <v>No</v>
      </c>
      <c r="R106" s="36"/>
      <c r="S106" s="22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T106" s="9"/>
      <c r="U106" s="71"/>
      <c r="V106" s="72"/>
    </row>
    <row r="107" spans="1:22" ht="26.25" customHeight="1" x14ac:dyDescent="0.3">
      <c r="B107" s="25" t="str">
        <f t="shared" si="15"/>
        <v>CBECC 20252.0</v>
      </c>
      <c r="C107" s="29" t="s">
        <v>593</v>
      </c>
      <c r="D107" s="5">
        <f>INDEX(Output!$C$5:$JM$192,MATCH($C107,Output!$C$5:$C$192,0),254)</f>
        <v>6.3604500000000002</v>
      </c>
      <c r="E107" s="64" t="s">
        <v>726</v>
      </c>
      <c r="F107" s="5">
        <f>'Results LSC'!F107</f>
        <v>3.2656942854265885</v>
      </c>
      <c r="G107" s="70" t="str">
        <f>'Results LSC'!G107</f>
        <v xml:space="preserve">  3.21 </v>
      </c>
      <c r="H107" s="5">
        <f>'Results LSC'!H107</f>
        <v>3.9382372575417969E-2</v>
      </c>
      <c r="I107" s="70" t="str">
        <f>'Results LSC'!I107</f>
        <v xml:space="preserve">  0.04 </v>
      </c>
      <c r="J107" s="5">
        <f>'Results LSC'!J107</f>
        <v>15.080289770265978</v>
      </c>
      <c r="K107" s="70" t="str">
        <f>'Results LSC'!K107</f>
        <v xml:space="preserve">  14.73 </v>
      </c>
      <c r="L107" s="131">
        <f>IF($D$104=0,"",(D107-$D$104)/$D$104)</f>
        <v>1.1079759965028033E-2</v>
      </c>
      <c r="M107" s="132">
        <f>IF($E$104=0,"",(E107-$E$104)/$E$104)</f>
        <v>2.8037383177570048E-2</v>
      </c>
      <c r="N107" s="131">
        <f>IF($J$104=0,"",(J107-$J$104)/$J$104)</f>
        <v>-1.6986810884565863E-2</v>
      </c>
      <c r="O107" s="132">
        <f>IF($K$104=0,"",(K107-$K$104)/$K$104)</f>
        <v>1.3596193065941245E-3</v>
      </c>
      <c r="P107" s="129" t="str">
        <f>IF(AND(L107&gt;=0,M107&gt;=0), "Yes", "No")</f>
        <v>Yes</v>
      </c>
      <c r="Q107" s="5" t="str">
        <f>IF(AND(L107&lt;0,M107&lt;0), "No", "Yes")</f>
        <v>Yes</v>
      </c>
      <c r="S107" s="22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U107" s="72"/>
      <c r="V107" s="72"/>
    </row>
    <row r="108" spans="1:22" ht="26.25" customHeight="1" x14ac:dyDescent="0.3">
      <c r="B108" s="25" t="str">
        <f t="shared" si="15"/>
        <v>CBECC 20252.0</v>
      </c>
      <c r="C108" s="29" t="s">
        <v>599</v>
      </c>
      <c r="D108" s="5">
        <f>INDEX(Output!$C$5:$JM$192,MATCH($C108,Output!$C$5:$C$192,0),254)</f>
        <v>6.1834499999999997</v>
      </c>
      <c r="E108" s="64" t="s">
        <v>727</v>
      </c>
      <c r="F108" s="5">
        <f>'Results LSC'!F108</f>
        <v>3.2914085604854195</v>
      </c>
      <c r="G108" s="70" t="str">
        <f>'Results LSC'!G108</f>
        <v xml:space="preserve">  3.22 </v>
      </c>
      <c r="H108" s="5">
        <f>'Results LSC'!H108</f>
        <v>3.7287750010255874E-2</v>
      </c>
      <c r="I108" s="70" t="str">
        <f>'Results LSC'!I108</f>
        <v xml:space="preserve">  0.03 </v>
      </c>
      <c r="J108" s="5">
        <f>'Results LSC'!J108</f>
        <v>14.958593672879088</v>
      </c>
      <c r="K108" s="70" t="str">
        <f>'Results LSC'!K108</f>
        <v xml:space="preserve">  14.46 </v>
      </c>
      <c r="L108" s="131">
        <f>IF($D$104=0,"",(D108-$D$104)/$D$104)</f>
        <v>-1.7056789730954241E-2</v>
      </c>
      <c r="M108" s="132">
        <f>IF($E$104=0,"",(E108-$E$104)/$E$104)</f>
        <v>-1.4018691588785024E-2</v>
      </c>
      <c r="N108" s="131">
        <f>IF($J$104=0,"",(J108-$J$104)/$J$104)</f>
        <v>-2.4919607310736853E-2</v>
      </c>
      <c r="O108" s="132">
        <f>IF($K$104=0,"",(K108-$K$104)/$K$104)</f>
        <v>-1.6995241332426921E-2</v>
      </c>
      <c r="P108" s="129" t="str">
        <f>IF(AND(L108&gt;=0,M108&gt;=0), "Yes", "No")</f>
        <v>No</v>
      </c>
      <c r="Q108" s="5" t="str">
        <f>IF(AND(L108&lt;0,M108&lt;0), "No", "Yes")</f>
        <v>No</v>
      </c>
      <c r="S108" s="22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U108" s="72"/>
      <c r="V108" s="72"/>
    </row>
    <row r="109" spans="1:22" ht="26.25" customHeight="1" x14ac:dyDescent="0.3">
      <c r="B109" s="25" t="str">
        <f t="shared" si="15"/>
        <v>CBECC 20252.0</v>
      </c>
      <c r="C109" s="62" t="s">
        <v>606</v>
      </c>
      <c r="D109" s="63">
        <f>INDEX(Output!$C$5:$JM$192,MATCH($C109,Output!$C$5:$C$192,0),254)</f>
        <v>5.37704</v>
      </c>
      <c r="E109" s="64" t="s">
        <v>689</v>
      </c>
      <c r="F109" s="63">
        <f>'Results LSC'!F109</f>
        <v>2.6904324002334588</v>
      </c>
      <c r="G109" s="70" t="str">
        <f>'Results LSC'!G109</f>
        <v xml:space="preserve">  4.11 </v>
      </c>
      <c r="H109" s="63">
        <f>'Results LSC'!H109</f>
        <v>2.9152067133450598E-2</v>
      </c>
      <c r="I109" s="70" t="str">
        <f>'Results LSC'!I109</f>
        <v xml:space="preserve">  0.02 </v>
      </c>
      <c r="J109" s="63">
        <f>'Results LSC'!J109</f>
        <v>12.094671637159365</v>
      </c>
      <c r="K109" s="70" t="str">
        <f>'Results LSC'!K109</f>
        <v xml:space="preserve">  15.71 </v>
      </c>
      <c r="L109" s="124"/>
      <c r="M109" s="121"/>
      <c r="N109" s="124"/>
      <c r="O109" s="134"/>
      <c r="P109" s="121"/>
      <c r="Q109" s="63"/>
      <c r="S109" s="22">
        <f>IF(ISNUMBER(SEARCH("RetlMed",C109)),Lookup!D$2,IF(ISNUMBER(SEARCH("OffSml",C109)),Lookup!A$2,IF(ISNUMBER(SEARCH("OffMed",C109)),Lookup!B$2,IF(ISNUMBER(SEARCH("OffLrg",C109)),Lookup!C$2,IF(ISNUMBER(SEARCH("RetlStrp",C109)),Lookup!E$2)))))</f>
        <v>498589</v>
      </c>
      <c r="U109" s="72"/>
      <c r="V109" s="72"/>
    </row>
    <row r="110" spans="1:22" ht="26.25" customHeight="1" x14ac:dyDescent="0.3">
      <c r="B110" s="25" t="str">
        <f t="shared" si="15"/>
        <v>CBECC 20252.0</v>
      </c>
      <c r="C110" s="29" t="s">
        <v>613</v>
      </c>
      <c r="D110" s="5">
        <f>INDEX(Output!$C$5:$JM$192,MATCH($C110,Output!$C$5:$C$192,0),254)</f>
        <v>5.1382599999999998</v>
      </c>
      <c r="E110" s="64" t="s">
        <v>442</v>
      </c>
      <c r="F110" s="5">
        <f>'Results LSC'!F110</f>
        <v>2.609945265539352</v>
      </c>
      <c r="G110" s="70" t="str">
        <f>'Results LSC'!G110</f>
        <v xml:space="preserve">  4.05 </v>
      </c>
      <c r="H110" s="5">
        <f>'Results LSC'!H110</f>
        <v>2.700220020898977E-2</v>
      </c>
      <c r="I110" s="70" t="str">
        <f>'Results LSC'!I110</f>
        <v xml:space="preserve">  0.02 </v>
      </c>
      <c r="J110" s="5">
        <f>'Results LSC'!J110</f>
        <v>11.605072301535161</v>
      </c>
      <c r="K110" s="70" t="str">
        <f>'Results LSC'!K110</f>
        <v xml:space="preserve">  15.33 </v>
      </c>
      <c r="L110" s="131">
        <f>IF($D$109=0,"",(D110-$D$109)/$D$109)</f>
        <v>-4.4407331914956966E-2</v>
      </c>
      <c r="M110" s="132">
        <f>IF($E$109=0,"",(E110-$E$109)/$E$109)</f>
        <v>-3.3333333333333326E-2</v>
      </c>
      <c r="N110" s="131">
        <f>IF($J$109=0,"",(J110-$J$109)/$J$109)</f>
        <v>-4.0480581061826552E-2</v>
      </c>
      <c r="O110" s="132">
        <f>IF($K$109=0,"",(K110-$K$109)/$K$109)</f>
        <v>-2.418841502227885E-2</v>
      </c>
      <c r="P110" s="129" t="str">
        <f>IF(AND(L110&gt;=0,M110&gt;=0), "Yes", "No")</f>
        <v>No</v>
      </c>
      <c r="Q110" s="5" t="str">
        <f>IF(AND(L110&lt;0,M110&lt;0), "No", "Yes")</f>
        <v>No</v>
      </c>
      <c r="S110" s="22">
        <f>IF(ISNUMBER(SEARCH("RetlMed",C110)),Lookup!D$2,IF(ISNUMBER(SEARCH("OffSml",C110)),Lookup!A$2,IF(ISNUMBER(SEARCH("OffMed",C110)),Lookup!B$2,IF(ISNUMBER(SEARCH("OffLrg",C110)),Lookup!C$2,IF(ISNUMBER(SEARCH("RetlStrp",C110)),Lookup!E$2)))))</f>
        <v>498589</v>
      </c>
      <c r="U110" s="72"/>
      <c r="V110" s="72"/>
    </row>
    <row r="111" spans="1:22" ht="26.25" customHeight="1" x14ac:dyDescent="0.3">
      <c r="B111" s="25" t="str">
        <f t="shared" si="15"/>
        <v>CBECC 20252.0</v>
      </c>
      <c r="C111" s="29" t="s">
        <v>620</v>
      </c>
      <c r="D111" s="5">
        <f>INDEX(Output!$C$5:$JM$192,MATCH($C111,Output!$C$5:$C$192,0),254)</f>
        <v>5.37242</v>
      </c>
      <c r="E111" s="64" t="s">
        <v>728</v>
      </c>
      <c r="F111" s="5">
        <f>'Results LSC'!F111</f>
        <v>2.6816877227536109</v>
      </c>
      <c r="G111" s="70" t="str">
        <f>'Results LSC'!G111</f>
        <v xml:space="preserve">  4.10 </v>
      </c>
      <c r="H111" s="5">
        <f>'Results LSC'!H111</f>
        <v>2.9164903357274227E-2</v>
      </c>
      <c r="I111" s="70" t="str">
        <f>'Results LSC'!I111</f>
        <v xml:space="preserve">  0.02 </v>
      </c>
      <c r="J111" s="5">
        <f>'Results LSC'!J111</f>
        <v>12.066048608751078</v>
      </c>
      <c r="K111" s="70" t="str">
        <f>'Results LSC'!K111</f>
        <v xml:space="preserve">  15.68 </v>
      </c>
      <c r="L111" s="131">
        <f>IF($D$109=0,"",(D111-$D$109)/$D$109)</f>
        <v>-8.5920878401500979E-4</v>
      </c>
      <c r="M111" s="132">
        <f>IF($E$109=0,"",(E111-$E$109)/$E$109)</f>
        <v>-1.5873015873015535E-3</v>
      </c>
      <c r="N111" s="131">
        <f>IF($J$109=0,"",(J111-$J$109)/$J$109)</f>
        <v>-2.3665816871246198E-3</v>
      </c>
      <c r="O111" s="132">
        <f>IF($K$109=0,"",(K111-$K$109)/$K$109)</f>
        <v>-1.9096117122852408E-3</v>
      </c>
      <c r="P111" s="129" t="str">
        <f>IF(AND(L111&gt;=0,M111&gt;=0), "Yes", "No")</f>
        <v>No</v>
      </c>
      <c r="Q111" s="5" t="str">
        <f>IF(AND(L111&lt;0,M111&lt;0), "No", "Yes")</f>
        <v>No</v>
      </c>
      <c r="S111" s="22">
        <f>IF(ISNUMBER(SEARCH("RetlMed",C111)),Lookup!D$2,IF(ISNUMBER(SEARCH("OffSml",C111)),Lookup!A$2,IF(ISNUMBER(SEARCH("OffMed",C111)),Lookup!B$2,IF(ISNUMBER(SEARCH("OffLrg",C111)),Lookup!C$2,IF(ISNUMBER(SEARCH("RetlStrp",C111)),Lookup!E$2)))))</f>
        <v>498589</v>
      </c>
      <c r="U111" s="72"/>
      <c r="V111" s="72"/>
    </row>
    <row r="112" spans="1:22" ht="26.25" customHeight="1" x14ac:dyDescent="0.3">
      <c r="B112" s="25" t="str">
        <f t="shared" si="15"/>
        <v>CBECC 20252.0</v>
      </c>
      <c r="C112" s="29" t="s">
        <v>626</v>
      </c>
      <c r="D112" s="5">
        <f>INDEX(Output!$C$5:$JM$192,MATCH($C112,Output!$C$5:$C$192,0),254)</f>
        <v>5.3776900000000003</v>
      </c>
      <c r="E112" s="64" t="s">
        <v>689</v>
      </c>
      <c r="F112" s="5">
        <f>'Results LSC'!F112</f>
        <v>2.6876645894714883</v>
      </c>
      <c r="G112" s="70" t="str">
        <f>'Results LSC'!G112</f>
        <v xml:space="preserve">  4.10 </v>
      </c>
      <c r="H112" s="5">
        <f>'Results LSC'!H112</f>
        <v>2.9140033173615944E-2</v>
      </c>
      <c r="I112" s="70" t="str">
        <f>'Results LSC'!I112</f>
        <v xml:space="preserve">  0.02 </v>
      </c>
      <c r="J112" s="5">
        <f>'Results LSC'!J112</f>
        <v>12.083988113070504</v>
      </c>
      <c r="K112" s="70" t="str">
        <f>'Results LSC'!K112</f>
        <v xml:space="preserve">  15.69 </v>
      </c>
      <c r="L112" s="131">
        <f>IF($D$109=0,"",(D112-$D$109)/$D$109)</f>
        <v>1.2088435272943133E-4</v>
      </c>
      <c r="M112" s="132">
        <f>IF($E$109=0,"",(E112-$E$109)/$E$109)</f>
        <v>0</v>
      </c>
      <c r="N112" s="131">
        <f>IF($J$109=0,"",(J112-$J$109)/$J$109)</f>
        <v>-8.8332485654572281E-4</v>
      </c>
      <c r="O112" s="132">
        <f>IF($K$109=0,"",(K112-$K$109)/$K$109)</f>
        <v>-1.2730744748568649E-3</v>
      </c>
      <c r="P112" s="129" t="str">
        <f>IF(AND(L112&gt;=0,M112&gt;=0), "Yes", "No")</f>
        <v>Yes</v>
      </c>
      <c r="Q112" s="5" t="str">
        <f>IF(AND(L112&lt;0,M112&lt;0), "No", "Yes")</f>
        <v>Yes</v>
      </c>
      <c r="S112" s="22">
        <f>IF(ISNUMBER(SEARCH("RetlMed",C112)),Lookup!D$2,IF(ISNUMBER(SEARCH("OffSml",C112)),Lookup!A$2,IF(ISNUMBER(SEARCH("OffMed",C112)),Lookup!B$2,IF(ISNUMBER(SEARCH("OffLrg",C112)),Lookup!C$2,IF(ISNUMBER(SEARCH("RetlStrp",C112)),Lookup!E$2)))))</f>
        <v>498589</v>
      </c>
      <c r="U112" s="72"/>
      <c r="V112" s="72"/>
    </row>
    <row r="113" spans="2:22" ht="26.25" hidden="1" customHeight="1" x14ac:dyDescent="0.3">
      <c r="B113" s="25" t="str">
        <f t="shared" si="15"/>
        <v>CBECC 20252.0</v>
      </c>
      <c r="C113" s="29" t="s">
        <v>630</v>
      </c>
      <c r="D113" s="5">
        <f>INDEX(Output!$C$5:$JM$192,MATCH($C113,Output!$C$5:$C$192,0),254)</f>
        <v>5.6568800000000001</v>
      </c>
      <c r="E113" s="64"/>
      <c r="F113" s="5">
        <f>'Results LSC'!F113</f>
        <v>2.6669661785558847</v>
      </c>
      <c r="G113" s="70">
        <f>'Results LSC'!G113</f>
        <v>0</v>
      </c>
      <c r="H113" s="5">
        <f>'Results LSC'!H113</f>
        <v>3.2368343465258964E-2</v>
      </c>
      <c r="I113" s="70">
        <f>'Results LSC'!I113</f>
        <v>0</v>
      </c>
      <c r="J113" s="5">
        <f>'Results LSC'!J113</f>
        <v>12.336145115667723</v>
      </c>
      <c r="K113" s="70">
        <f>'Results LSC'!K113</f>
        <v>0</v>
      </c>
      <c r="L113" s="131">
        <f>IF($D$109=0,"",(D113-$D$109)/$D$109)</f>
        <v>5.2043503488908412E-2</v>
      </c>
      <c r="M113" s="132">
        <f>IF($E$109=0,"",(E113-$E$109)/$E$109)</f>
        <v>-1</v>
      </c>
      <c r="N113" s="131">
        <f>IF($J$109=0,"",(J113-$J$109)/$J$109)</f>
        <v>1.996527774813335E-2</v>
      </c>
      <c r="O113" s="132">
        <f>IF($K$109=0,"",(K113-$K$109)/$K$109)</f>
        <v>-1</v>
      </c>
      <c r="P113" s="129" t="str">
        <f>IF(AND(L113&gt;=0,M113&gt;=0), "Yes", "No")</f>
        <v>No</v>
      </c>
      <c r="Q113" s="5" t="str">
        <f>IF(AND(L113&lt;0,M113&lt;0), "No", "Yes")</f>
        <v>Yes</v>
      </c>
      <c r="S113" s="22">
        <f>IF(ISNUMBER(SEARCH("RetlMed",C113)),Lookup!D$2,IF(ISNUMBER(SEARCH("OffSml",C113)),Lookup!A$2,IF(ISNUMBER(SEARCH("OffMed",C113)),Lookup!B$2,IF(ISNUMBER(SEARCH("OffLrg",C113)),Lookup!C$2,IF(ISNUMBER(SEARCH("RetlStrp",C113)),Lookup!E$2)))))</f>
        <v>498589</v>
      </c>
      <c r="U113" s="72"/>
      <c r="V113" s="72"/>
    </row>
    <row r="114" spans="2:22" ht="26.25" customHeight="1" x14ac:dyDescent="0.3">
      <c r="B114" s="25" t="str">
        <f t="shared" si="15"/>
        <v>CBECC 20252.0</v>
      </c>
      <c r="C114" s="62" t="s">
        <v>631</v>
      </c>
      <c r="D114" s="63">
        <f>INDEX(Output!$C$5:$JM$192,MATCH($C114,Output!$C$5:$C$192,0),254)</f>
        <v>12.2225</v>
      </c>
      <c r="E114" s="64" t="s">
        <v>729</v>
      </c>
      <c r="F114" s="63">
        <f>'Results LSC'!F114</f>
        <v>5.7396664101843822</v>
      </c>
      <c r="G114" s="70" t="str">
        <f>'Results LSC'!G114</f>
        <v xml:space="preserve">  4.82 </v>
      </c>
      <c r="H114" s="63">
        <f>'Results LSC'!H114</f>
        <v>5.9129344423138781E-2</v>
      </c>
      <c r="I114" s="70" t="str">
        <f>'Results LSC'!I114</f>
        <v xml:space="preserve">  0.05 </v>
      </c>
      <c r="J114" s="63">
        <f>'Results LSC'!J114</f>
        <v>25.496089508682541</v>
      </c>
      <c r="K114" s="70" t="str">
        <f>'Results LSC'!K114</f>
        <v xml:space="preserve">  20.94 </v>
      </c>
      <c r="L114" s="124"/>
      <c r="M114" s="121"/>
      <c r="N114" s="124"/>
      <c r="O114" s="134"/>
      <c r="P114" s="121"/>
      <c r="Q114" s="63"/>
      <c r="S114" s="22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  <c r="U114" s="72"/>
      <c r="V114" s="72"/>
    </row>
    <row r="115" spans="2:22" ht="26.25" customHeight="1" x14ac:dyDescent="0.3">
      <c r="B115" s="25" t="str">
        <f t="shared" si="15"/>
        <v>CBECC 20252.0</v>
      </c>
      <c r="C115" s="29" t="s">
        <v>636</v>
      </c>
      <c r="D115" s="5">
        <f>INDEX(Output!$C$5:$JM$192,MATCH($C115,Output!$C$5:$C$192,0),254)</f>
        <v>12.145300000000001</v>
      </c>
      <c r="E115" s="64" t="s">
        <v>730</v>
      </c>
      <c r="F115" s="5">
        <f>'Results LSC'!F115</f>
        <v>5.6104889040878394</v>
      </c>
      <c r="G115" s="70" t="str">
        <f>'Results LSC'!G115</f>
        <v xml:space="preserve">  4.64 </v>
      </c>
      <c r="H115" s="5">
        <f>'Results LSC'!H115</f>
        <v>5.9227866189528196E-2</v>
      </c>
      <c r="I115" s="70" t="str">
        <f>'Results LSC'!I115</f>
        <v xml:space="preserve">  0.05 </v>
      </c>
      <c r="J115" s="5">
        <f>'Results LSC'!J115</f>
        <v>25.065085711295399</v>
      </c>
      <c r="K115" s="70" t="str">
        <f>'Results LSC'!K115</f>
        <v xml:space="preserve">  20.34 </v>
      </c>
      <c r="L115" s="131">
        <f>IF($D$114=0,"",(D115-$D$114)/$D$114)</f>
        <v>-6.3162200859070965E-3</v>
      </c>
      <c r="M115" s="132">
        <f>IF($E$114=0,"",(E115-$E$114)/$E$114)</f>
        <v>-1.7595307917888534E-2</v>
      </c>
      <c r="N115" s="131">
        <f>IF($J$114=0,"",(J115-$J$114)/$J$114)</f>
        <v>-1.6904702081484532E-2</v>
      </c>
      <c r="O115" s="132">
        <f>IF($K$114=0,"",(K115-$K$114)/$K$114)</f>
        <v>-2.8653295128939896E-2</v>
      </c>
      <c r="P115" s="129" t="str">
        <f>IF(AND(L115&gt;=0,M115&gt;=0), "Yes", "No")</f>
        <v>No</v>
      </c>
      <c r="Q115" s="5" t="str">
        <f>IF(AND(L115&lt;0,M115&lt;0), "No", "Yes")</f>
        <v>No</v>
      </c>
      <c r="S115" s="22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U115" s="72"/>
      <c r="V115" s="72"/>
    </row>
    <row r="116" spans="2:22" ht="26.25" customHeight="1" x14ac:dyDescent="0.3">
      <c r="B116" s="25" t="str">
        <f t="shared" si="15"/>
        <v>CBECC 20252.0</v>
      </c>
      <c r="C116" s="29" t="s">
        <v>642</v>
      </c>
      <c r="D116" s="5">
        <f>INDEX(Output!$C$5:$JM$192,MATCH($C116,Output!$C$5:$C$192,0),254)</f>
        <v>12.0741</v>
      </c>
      <c r="E116" s="64" t="s">
        <v>731</v>
      </c>
      <c r="F116" s="5">
        <f>'Results LSC'!F116</f>
        <v>5.5222671405482213</v>
      </c>
      <c r="G116" s="70">
        <f>'Results LSC'!G116</f>
        <v>4.3</v>
      </c>
      <c r="H116" s="5">
        <f>'Results LSC'!H116</f>
        <v>6.0009526484849231E-2</v>
      </c>
      <c r="I116" s="70">
        <f>'Results LSC'!I116</f>
        <v>0.05</v>
      </c>
      <c r="J116" s="5">
        <f>'Results LSC'!J116</f>
        <v>24.842270828717876</v>
      </c>
      <c r="K116" s="70">
        <f>'Results LSC'!K116</f>
        <v>19.38</v>
      </c>
      <c r="L116" s="131">
        <f>IF($D$114=0,"",(D116-$D$114)/$D$114)</f>
        <v>-1.214154223767646E-2</v>
      </c>
      <c r="M116" s="132">
        <f>IF($E$114=0,"",(E116-$E$114)/$E$114)</f>
        <v>8.4066471163245296E-2</v>
      </c>
      <c r="N116" s="131">
        <f>IF($J$114=0,"",(J116-$J$114)/$J$114)</f>
        <v>-2.5643880789719194E-2</v>
      </c>
      <c r="O116" s="132">
        <f>IF($K$114=0,"",(K116-$K$114)/$K$114)</f>
        <v>-7.4498567335243654E-2</v>
      </c>
      <c r="P116" s="129" t="str">
        <f>IF(AND(L116&gt;=0,M116&gt;=0), "Yes", "No")</f>
        <v>No</v>
      </c>
      <c r="Q116" s="5" t="str">
        <f>IF(AND(L116&lt;0,M116&lt;0), "No", "Yes")</f>
        <v>Yes</v>
      </c>
      <c r="S116" s="22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U116" s="72"/>
      <c r="V116" s="72"/>
    </row>
    <row r="117" spans="2:22" ht="26.25" hidden="1" customHeight="1" x14ac:dyDescent="0.3">
      <c r="B117" s="25" t="str">
        <f t="shared" si="15"/>
        <v>CBECC 20252.0</v>
      </c>
      <c r="C117" s="29" t="s">
        <v>643</v>
      </c>
      <c r="D117" s="5">
        <f>INDEX(Output!$C$5:$JM$192,MATCH($C117,Output!$C$5:$C$192,0),254)</f>
        <v>12.1288</v>
      </c>
      <c r="E117" s="64"/>
      <c r="F117" s="5">
        <f>'Results LSC'!F117</f>
        <v>5.5096465836966839</v>
      </c>
      <c r="G117" s="70">
        <f>'Results LSC'!G117</f>
        <v>0</v>
      </c>
      <c r="H117" s="5">
        <f>'Results LSC'!H117</f>
        <v>6.0717906127483914E-2</v>
      </c>
      <c r="I117" s="70">
        <f>'Results LSC'!I117</f>
        <v>0</v>
      </c>
      <c r="J117" s="5">
        <f>'Results LSC'!J117</f>
        <v>24.870066977174709</v>
      </c>
      <c r="K117" s="70">
        <f>'Results LSC'!K117</f>
        <v>0</v>
      </c>
      <c r="L117" s="131">
        <f>IF($D$114=0,"",(D117-$D$114)/$D$114)</f>
        <v>-7.6661894047862639E-3</v>
      </c>
      <c r="M117" s="132">
        <f>IF($E$114=0,"",(E117-$E$114)/$E$114)</f>
        <v>-1</v>
      </c>
      <c r="N117" s="131">
        <f>IF($J$114=0,"",(J117-$J$114)/$J$114)</f>
        <v>-2.4553668565316419E-2</v>
      </c>
      <c r="O117" s="132">
        <f>IF($K$114=0,"",(K117-$K$114)/$K$114)</f>
        <v>-1</v>
      </c>
      <c r="P117" s="129" t="str">
        <f>IF(AND(L117&gt;=0,M117&gt;=0), "Yes", "No")</f>
        <v>No</v>
      </c>
      <c r="Q117" s="5" t="str">
        <f>IF(AND(L117&lt;0,M117&lt;0), "No", "Yes")</f>
        <v>No</v>
      </c>
      <c r="S117" s="22">
        <f>IF(ISNUMBER(SEARCH("RetlMed",C117)),Lookup!D$2,IF(ISNUMBER(SEARCH("OffSml",C117)),Lookup!A$2,IF(ISNUMBER(SEARCH("OffMed",C117)),Lookup!B$2,IF(ISNUMBER(SEARCH("OffLrg",C117)),Lookup!C$2,IF(ISNUMBER(SEARCH("RetlStrp",C117)),Lookup!E$2)))))</f>
        <v>24563.1</v>
      </c>
      <c r="U117" s="72"/>
      <c r="V117" s="72"/>
    </row>
    <row r="118" spans="2:22" ht="26.25" customHeight="1" x14ac:dyDescent="0.3">
      <c r="B118" s="25" t="str">
        <f t="shared" si="15"/>
        <v>CBECC 20252.0</v>
      </c>
      <c r="C118" s="62" t="s">
        <v>644</v>
      </c>
      <c r="D118" s="63">
        <f>INDEX(Output!$C$5:$JM$192,MATCH($C118,Output!$C$5:$C$192,0),254)</f>
        <v>9.5959000000000003</v>
      </c>
      <c r="E118" s="64"/>
      <c r="F118" s="63">
        <f>'Results LSC'!F118</f>
        <v>-1.198561022819886</v>
      </c>
      <c r="G118" s="70">
        <f>'Results LSC'!G118</f>
        <v>0</v>
      </c>
      <c r="H118" s="63">
        <f>'Results LSC'!H118</f>
        <v>8.8153015484922576E-2</v>
      </c>
      <c r="I118" s="70">
        <f>'Results LSC'!I118</f>
        <v>0</v>
      </c>
      <c r="J118" s="63">
        <f>'Results LSC'!J118</f>
        <v>14.363103797460655</v>
      </c>
      <c r="K118" s="70">
        <f>'Results LSC'!K118</f>
        <v>0</v>
      </c>
      <c r="L118" s="124"/>
      <c r="M118" s="121"/>
      <c r="N118" s="124"/>
      <c r="O118" s="134"/>
      <c r="P118" s="121"/>
      <c r="Q118" s="63"/>
      <c r="S118" s="22">
        <f>IF(ISNUMBER(SEARCH("RetlMed",C118)),Lookup!D$2,IF(ISNUMBER(SEARCH("OffSml",C118)),Lookup!A$2,IF(ISNUMBER(SEARCH("OffMed",C118)),Lookup!B$2,IF(ISNUMBER(SEARCH("OffLrg",C118)),Lookup!C$2,IF(ISNUMBER(SEARCH("RetlStrp",C118)),Lookup!E$2,IF(ISNUMBER(SEARCH("MF36Unit",C118)),Lookup!F$2,IF(ISNUMBER(SEARCH("MF88Unit",C118)),Lookup!G$2)))))))</f>
        <v>39264</v>
      </c>
      <c r="U118" s="72"/>
      <c r="V118" s="72"/>
    </row>
    <row r="119" spans="2:22" ht="26.25" customHeight="1" x14ac:dyDescent="0.3">
      <c r="B119" s="25" t="str">
        <f t="shared" si="15"/>
        <v>CBECC 20252.0</v>
      </c>
      <c r="C119" s="29" t="s">
        <v>645</v>
      </c>
      <c r="D119" s="5">
        <f>INDEX(Output!$C$5:$JM$192,MATCH($C119,Output!$C$5:$C$192,0),254)</f>
        <v>8.7091100000000008</v>
      </c>
      <c r="E119" s="64"/>
      <c r="F119" s="5">
        <f>'Results LSC'!F119</f>
        <v>-1.198561022819886</v>
      </c>
      <c r="G119" s="70">
        <f>'Results LSC'!G119</f>
        <v>0</v>
      </c>
      <c r="H119" s="5">
        <f>'Results LSC'!H119</f>
        <v>7.8358292583537076E-2</v>
      </c>
      <c r="I119" s="70">
        <f>'Results LSC'!I119</f>
        <v>0</v>
      </c>
      <c r="J119" s="5">
        <f>'Results LSC'!J119</f>
        <v>13.383866580671739</v>
      </c>
      <c r="K119" s="70">
        <f>'Results LSC'!K119</f>
        <v>0</v>
      </c>
      <c r="L119" s="131">
        <f>IF($D$118=0,"",(D119-$D$118)/$D$118)</f>
        <v>-9.2413426567596518E-2</v>
      </c>
      <c r="M119" s="132" t="str">
        <f>IF($E$118=0,"",(E119-$E$118)/$E$118)</f>
        <v/>
      </c>
      <c r="N119" s="131">
        <f>IF($J$118=0,"",(J119-$J$118)/$J$118)</f>
        <v>-6.8177270776393115E-2</v>
      </c>
      <c r="O119" s="132" t="str">
        <f>IF($K$118=0,"",(K119-$K$118)/$K$118)</f>
        <v/>
      </c>
      <c r="P119" s="129" t="str">
        <f>IF(AND(L119&gt;=0,M119&gt;=0), "Yes", "No")</f>
        <v>No</v>
      </c>
      <c r="Q119" s="5" t="str">
        <f>IF(AND(L119&lt;0,M119&lt;0), "No", "Yes")</f>
        <v>Yes</v>
      </c>
      <c r="S119" s="22">
        <f>IF(ISNUMBER(SEARCH("RetlMed",C119)),Lookup!D$2,IF(ISNUMBER(SEARCH("OffSml",C119)),Lookup!A$2,IF(ISNUMBER(SEARCH("OffMed",C119)),Lookup!B$2,IF(ISNUMBER(SEARCH("OffLrg",C119)),Lookup!C$2,IF(ISNUMBER(SEARCH("RetlStrp",C119)),Lookup!E$2,IF(ISNUMBER(SEARCH("MF36Unit",C119)),Lookup!F$2,IF(ISNUMBER(SEARCH("MF88Unit",C119)),Lookup!G$2)))))))</f>
        <v>39264</v>
      </c>
      <c r="U119" s="72"/>
      <c r="V119" s="72"/>
    </row>
    <row r="120" spans="2:22" ht="26.25" customHeight="1" x14ac:dyDescent="0.3">
      <c r="B120" s="25" t="str">
        <f t="shared" si="15"/>
        <v>CBECC 20252.0</v>
      </c>
      <c r="C120" s="29" t="s">
        <v>646</v>
      </c>
      <c r="D120" s="5">
        <f>INDEX(Output!$C$5:$JM$192,MATCH($C120,Output!$C$5:$C$192,0),254)</f>
        <v>9.4471000000000007</v>
      </c>
      <c r="E120" s="64"/>
      <c r="F120" s="5">
        <f>'Results LSC'!F120</f>
        <v>-1.2697432762836185</v>
      </c>
      <c r="G120" s="70">
        <f>'Results LSC'!G120</f>
        <v>0</v>
      </c>
      <c r="H120" s="5">
        <f>'Results LSC'!H120</f>
        <v>8.8153015484922576E-2</v>
      </c>
      <c r="I120" s="70">
        <f>'Results LSC'!I120</f>
        <v>0</v>
      </c>
      <c r="J120" s="5">
        <f>'Results LSC'!J120</f>
        <v>14.120217262158903</v>
      </c>
      <c r="K120" s="70">
        <f>'Results LSC'!K120</f>
        <v>0</v>
      </c>
      <c r="L120" s="131">
        <f>IF($D$118=0,"",(D120-$D$118)/$D$118)</f>
        <v>-1.5506622620077282E-2</v>
      </c>
      <c r="M120" s="132" t="str">
        <f>IF($E$118=0,"",(E120-$E$118)/$E$118)</f>
        <v/>
      </c>
      <c r="N120" s="131">
        <f>IF($J$118=0,"",(J120-$J$118)/$J$118)</f>
        <v>-1.6910449073318904E-2</v>
      </c>
      <c r="O120" s="132" t="str">
        <f>IF($K$118=0,"",(K120-$K$118)/$K$118)</f>
        <v/>
      </c>
      <c r="P120" s="129" t="str">
        <f>IF(AND(L120&gt;=0,M120&gt;=0), "Yes", "No")</f>
        <v>No</v>
      </c>
      <c r="Q120" s="5" t="str">
        <f>IF(AND(L120&lt;0,M120&lt;0), "No", "Yes")</f>
        <v>Yes</v>
      </c>
      <c r="S120" s="22">
        <f>IF(ISNUMBER(SEARCH("RetlMed",C120)),Lookup!D$2,IF(ISNUMBER(SEARCH("OffSml",C120)),Lookup!A$2,IF(ISNUMBER(SEARCH("OffMed",C120)),Lookup!B$2,IF(ISNUMBER(SEARCH("OffLrg",C120)),Lookup!C$2,IF(ISNUMBER(SEARCH("RetlStrp",C120)),Lookup!E$2,IF(ISNUMBER(SEARCH("MF36Unit",C120)),Lookup!F$2,IF(ISNUMBER(SEARCH("MF88Unit",C120)),Lookup!G$2)))))))</f>
        <v>39264</v>
      </c>
      <c r="U120" s="72"/>
      <c r="V120" s="72"/>
    </row>
    <row r="121" spans="2:22" ht="26.25" customHeight="1" x14ac:dyDescent="0.3">
      <c r="B121" s="25" t="str">
        <f t="shared" si="15"/>
        <v>CBECC 20252.0</v>
      </c>
      <c r="C121" s="29" t="s">
        <v>647</v>
      </c>
      <c r="D121" s="5">
        <f>INDEX(Output!$C$5:$JM$192,MATCH($C121,Output!$C$5:$C$192,0),254)</f>
        <v>10.103999999999999</v>
      </c>
      <c r="E121" s="64"/>
      <c r="F121" s="5">
        <f>'Results LSC'!F121</f>
        <v>-1.0784815607171965</v>
      </c>
      <c r="G121" s="70">
        <f>'Results LSC'!G121</f>
        <v>0</v>
      </c>
      <c r="H121" s="5">
        <f>'Results LSC'!H121</f>
        <v>8.8153015484922576E-2</v>
      </c>
      <c r="I121" s="70">
        <f>'Results LSC'!I121</f>
        <v>0</v>
      </c>
      <c r="J121" s="5">
        <f>'Results LSC'!J121</f>
        <v>14.772833663457803</v>
      </c>
      <c r="K121" s="70">
        <f>'Results LSC'!K121</f>
        <v>0</v>
      </c>
      <c r="L121" s="131">
        <f>IF($D$118=0,"",(D121-$D$118)/$D$118)</f>
        <v>5.29496972665408E-2</v>
      </c>
      <c r="M121" s="132" t="str">
        <f>IF($E$118=0,"",(E121-$E$118)/$E$118)</f>
        <v/>
      </c>
      <c r="N121" s="131">
        <f>IF($J$118=0,"",(J121-$J$118)/$J$118)</f>
        <v>2.8526554690051532E-2</v>
      </c>
      <c r="O121" s="132" t="str">
        <f>IF($K$118=0,"",(K121-$K$118)/$K$118)</f>
        <v/>
      </c>
      <c r="P121" s="129" t="str">
        <f>IF(AND(L121&gt;=0,M121&gt;=0), "Yes", "No")</f>
        <v>Yes</v>
      </c>
      <c r="Q121" s="5" t="str">
        <f>IF(AND(L121&lt;0,M121&lt;0), "No", "Yes")</f>
        <v>Yes</v>
      </c>
      <c r="S121" s="22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  <c r="U121" s="72"/>
      <c r="V121" s="72"/>
    </row>
    <row r="122" spans="2:22" ht="26.25" customHeight="1" x14ac:dyDescent="0.3">
      <c r="B122" s="25" t="str">
        <f t="shared" si="15"/>
        <v>CBECC 20252.0</v>
      </c>
      <c r="C122" s="62" t="s">
        <v>648</v>
      </c>
      <c r="D122" s="63">
        <f>INDEX(Output!$C$5:$JM$192,MATCH($C122,Output!$C$5:$C$192,0),254)</f>
        <v>5.0267999999999997</v>
      </c>
      <c r="E122" s="64"/>
      <c r="F122" s="63">
        <f>'Results LSC'!F122</f>
        <v>0.39099351035590951</v>
      </c>
      <c r="G122" s="70">
        <f>'Results LSC'!G122</f>
        <v>0</v>
      </c>
      <c r="H122" s="63">
        <f>'Results LSC'!H122</f>
        <v>1.3861293845047539E-2</v>
      </c>
      <c r="I122" s="70">
        <f>'Results LSC'!I122</f>
        <v>0</v>
      </c>
      <c r="J122" s="63">
        <f>'Results LSC'!J122</f>
        <v>15.196626817941885</v>
      </c>
      <c r="K122" s="70">
        <f>'Results LSC'!K122</f>
        <v>0</v>
      </c>
      <c r="L122" s="124"/>
      <c r="M122" s="121"/>
      <c r="N122" s="124"/>
      <c r="O122" s="134"/>
      <c r="P122" s="121"/>
      <c r="Q122" s="63"/>
      <c r="S122" s="22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112641</v>
      </c>
      <c r="U122" s="72"/>
      <c r="V122" s="72"/>
    </row>
    <row r="123" spans="2:22" ht="26.25" customHeight="1" x14ac:dyDescent="0.3">
      <c r="B123" s="25" t="str">
        <f t="shared" si="15"/>
        <v>CBECC 20252.0</v>
      </c>
      <c r="C123" s="29" t="s">
        <v>649</v>
      </c>
      <c r="D123" s="5">
        <f>INDEX(Output!$C$5:$JM$192,MATCH($C123,Output!$C$5:$C$192,0),254)</f>
        <v>4.6615099999999998</v>
      </c>
      <c r="E123" s="64"/>
      <c r="F123" s="5">
        <f>'Results LSC'!F123</f>
        <v>0.15805257410711909</v>
      </c>
      <c r="G123" s="70">
        <f>'Results LSC'!G123</f>
        <v>0</v>
      </c>
      <c r="H123" s="5">
        <f>'Results LSC'!H123</f>
        <v>1.3861293845047539E-2</v>
      </c>
      <c r="I123" s="70">
        <f>'Results LSC'!I123</f>
        <v>0</v>
      </c>
      <c r="J123" s="5">
        <f>'Results LSC'!J123</f>
        <v>14.39853992031065</v>
      </c>
      <c r="K123" s="70">
        <f>'Results LSC'!K123</f>
        <v>0</v>
      </c>
      <c r="L123" s="131">
        <f>IF($D$122=0,"",(D123-$D$122)/$D$122)</f>
        <v>-7.2668496856847287E-2</v>
      </c>
      <c r="M123" s="132" t="str">
        <f>IF($E$122=0,"",(E123-$E$122)/$E$122)</f>
        <v/>
      </c>
      <c r="N123" s="131">
        <f>IF($J$122=0,"",(J123-$J$122)/$J$122)</f>
        <v>-5.251737159781894E-2</v>
      </c>
      <c r="O123" s="132" t="str">
        <f>IF($K$122=0,"",(K123-$K$122)/$K$122)</f>
        <v/>
      </c>
      <c r="P123" s="129" t="str">
        <f>IF(AND(L123&gt;=0,M123&gt;=0), "Yes", "No")</f>
        <v>No</v>
      </c>
      <c r="Q123" s="5" t="str">
        <f>IF(AND(L123&lt;0,M123&lt;0), "No", "Yes")</f>
        <v>Yes</v>
      </c>
      <c r="S123" s="22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112641</v>
      </c>
      <c r="U123" s="72"/>
      <c r="V123" s="72"/>
    </row>
    <row r="124" spans="2:22" ht="26.25" customHeight="1" x14ac:dyDescent="0.3">
      <c r="B124" s="25" t="str">
        <f t="shared" si="15"/>
        <v>CBECC 20252.0</v>
      </c>
      <c r="C124" s="29" t="s">
        <v>650</v>
      </c>
      <c r="D124" s="5">
        <f>INDEX(Output!$C$5:$JM$192,MATCH($C124,Output!$C$5:$C$192,0),254)</f>
        <v>4.88931</v>
      </c>
      <c r="E124" s="64"/>
      <c r="F124" s="5">
        <f>'Results LSC'!F124</f>
        <v>0.31232588489093666</v>
      </c>
      <c r="G124" s="70">
        <f>'Results LSC'!G124</f>
        <v>0</v>
      </c>
      <c r="H124" s="5">
        <f>'Results LSC'!H124</f>
        <v>1.3861293845047539E-2</v>
      </c>
      <c r="I124" s="70">
        <f>'Results LSC'!I124</f>
        <v>0</v>
      </c>
      <c r="J124" s="5">
        <f>'Results LSC'!J124</f>
        <v>14.923701534057544</v>
      </c>
      <c r="K124" s="70">
        <f>'Results LSC'!K124</f>
        <v>0</v>
      </c>
      <c r="L124" s="131">
        <f>IF($D$122=0,"",(D124-$D$122)/$D$122)</f>
        <v>-2.7351396514681242E-2</v>
      </c>
      <c r="M124" s="132" t="str">
        <f>IF($E$122=0,"",(E124-$E$122)/$E$122)</f>
        <v/>
      </c>
      <c r="N124" s="131">
        <f>IF($J$122=0,"",(J124-$J$122)/$J$122)</f>
        <v>-1.7959596373197228E-2</v>
      </c>
      <c r="O124" s="132" t="str">
        <f>IF($K$122=0,"",(K124-$K$122)/$K$122)</f>
        <v/>
      </c>
      <c r="P124" s="129" t="str">
        <f>IF(AND(L124&gt;=0,M124&gt;=0), "Yes", "No")</f>
        <v>No</v>
      </c>
      <c r="Q124" s="5" t="str">
        <f>IF(AND(L124&lt;0,M124&lt;0), "No", "Yes")</f>
        <v>Yes</v>
      </c>
      <c r="S124" s="22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112641</v>
      </c>
      <c r="U124" s="72"/>
      <c r="V124" s="72"/>
    </row>
    <row r="125" spans="2:22" ht="26.25" customHeight="1" x14ac:dyDescent="0.3">
      <c r="B125" s="25" t="str">
        <f t="shared" si="15"/>
        <v>CBECC 20252.0</v>
      </c>
      <c r="C125" s="29" t="s">
        <v>651</v>
      </c>
      <c r="D125" s="5">
        <f>INDEX(Output!$C$5:$JM$192,MATCH($C125,Output!$C$5:$C$192,0),254)</f>
        <v>5.3175299999999996</v>
      </c>
      <c r="E125" s="64"/>
      <c r="F125" s="5">
        <f>'Results LSC'!F125</f>
        <v>0.44176543176995942</v>
      </c>
      <c r="G125" s="70">
        <f>'Results LSC'!G125</f>
        <v>0</v>
      </c>
      <c r="H125" s="5">
        <f>'Results LSC'!H125</f>
        <v>1.3861293845047539E-2</v>
      </c>
      <c r="I125" s="70">
        <f>'Results LSC'!I125</f>
        <v>0</v>
      </c>
      <c r="J125" s="5">
        <f>'Results LSC'!J125</f>
        <v>15.364816884791576</v>
      </c>
      <c r="K125" s="70">
        <f>'Results LSC'!K125</f>
        <v>0</v>
      </c>
      <c r="L125" s="131">
        <f>IF($D$122=0,"",(D125-$D$122)/$D$122)</f>
        <v>5.7835999045118158E-2</v>
      </c>
      <c r="M125" s="132" t="str">
        <f>IF($E$122=0,"",(E125-$E$122)/$E$122)</f>
        <v/>
      </c>
      <c r="N125" s="131">
        <f>IF($J$122=0,"",(J125-$J$122)/$J$122)</f>
        <v>1.1067592095577271E-2</v>
      </c>
      <c r="O125" s="132" t="str">
        <f>IF($K$122=0,"",(K125-$K$122)/$K$122)</f>
        <v/>
      </c>
      <c r="P125" s="129" t="str">
        <f>IF(AND(L125&gt;=0,M125&gt;=0), "Yes", "No")</f>
        <v>Yes</v>
      </c>
      <c r="Q125" s="5" t="str">
        <f>IF(AND(L125&lt;0,M125&lt;0), "No", "Yes")</f>
        <v>Yes</v>
      </c>
      <c r="S125" s="22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  <c r="U125" s="72"/>
      <c r="V125" s="72"/>
    </row>
  </sheetData>
  <sheetProtection formatCells="0" formatColumns="0" formatRows="0"/>
  <mergeCells count="1">
    <mergeCell ref="N3:O3"/>
  </mergeCells>
  <conditionalFormatting sqref="D19:D20">
    <cfRule type="expression" priority="198" stopIfTrue="1">
      <formula>SEARCH("Baseline",$C19)="False"</formula>
    </cfRule>
    <cfRule type="expression" priority="197" stopIfTrue="1">
      <formula>SEARCH("Baserun",#REF!)="False"</formula>
    </cfRule>
  </conditionalFormatting>
  <conditionalFormatting sqref="D27">
    <cfRule type="expression" priority="200" stopIfTrue="1">
      <formula>SEARCH("Baseline",$C27)="False"</formula>
    </cfRule>
    <cfRule type="expression" priority="199" stopIfTrue="1">
      <formula>SEARCH("Baserun",$C46)="False"</formula>
    </cfRule>
  </conditionalFormatting>
  <conditionalFormatting sqref="D28">
    <cfRule type="expression" priority="211" stopIfTrue="1">
      <formula>SEARCH("Baserun",#REF!)="False"</formula>
    </cfRule>
    <cfRule type="expression" priority="212" stopIfTrue="1">
      <formula>SEARCH("Baseline",$C28)="False"</formula>
    </cfRule>
  </conditionalFormatting>
  <conditionalFormatting sqref="D29:D30">
    <cfRule type="expression" priority="210" stopIfTrue="1">
      <formula>SEARCH("Baseline",$C29)="False"</formula>
    </cfRule>
    <cfRule type="expression" priority="209" stopIfTrue="1">
      <formula>SEARCH("Baserun",$C47)="False"</formula>
    </cfRule>
  </conditionalFormatting>
  <conditionalFormatting sqref="D32:D35">
    <cfRule type="expression" priority="214" stopIfTrue="1">
      <formula>SEARCH("Baseline",$C32)="False"</formula>
    </cfRule>
    <cfRule type="expression" priority="213" stopIfTrue="1">
      <formula>SEARCH("Baserun",$C49)="False"</formula>
    </cfRule>
  </conditionalFormatting>
  <conditionalFormatting sqref="D37:D38 D40:D42">
    <cfRule type="expression" priority="220" stopIfTrue="1">
      <formula>SEARCH("Baseline",$C37)="False"</formula>
    </cfRule>
    <cfRule type="expression" priority="219" stopIfTrue="1">
      <formula>SEARCH("Baserun",$C66)="False"</formula>
    </cfRule>
  </conditionalFormatting>
  <conditionalFormatting sqref="D44:D46">
    <cfRule type="expression" priority="218" stopIfTrue="1">
      <formula>SEARCH("Baseline",$C44)="False"</formula>
    </cfRule>
    <cfRule type="expression" priority="217" stopIfTrue="1">
      <formula>SEARCH("Baserun",$C74)="False"</formula>
    </cfRule>
  </conditionalFormatting>
  <conditionalFormatting sqref="D48:D54">
    <cfRule type="expression" priority="216" stopIfTrue="1">
      <formula>SEARCH("Baseline",$C48)="False"</formula>
    </cfRule>
    <cfRule type="expression" priority="215" stopIfTrue="1">
      <formula>SEARCH("Baserun",$C79)="False"</formula>
    </cfRule>
  </conditionalFormatting>
  <conditionalFormatting sqref="D56:D59 D100:D103 D105:D108 D110:D113 D115:D117">
    <cfRule type="expression" priority="202" stopIfTrue="1">
      <formula>SEARCH("Baseline",$C56)="False"</formula>
    </cfRule>
    <cfRule type="expression" priority="201" stopIfTrue="1">
      <formula>SEARCH("Baserun",$C91)="False"</formula>
    </cfRule>
  </conditionalFormatting>
  <conditionalFormatting sqref="D60:D62 D64 D66">
    <cfRule type="expression" priority="204" stopIfTrue="1">
      <formula>SEARCH("Baseline",$C60)="False"</formula>
    </cfRule>
    <cfRule type="expression" priority="203" stopIfTrue="1">
      <formula>SEARCH("Baserun",#REF!)="False"</formula>
    </cfRule>
  </conditionalFormatting>
  <conditionalFormatting sqref="D68:D69 D71:D72 D74:D77 D79:D82 D84:D86 D88:D90">
    <cfRule type="expression" priority="205" stopIfTrue="1">
      <formula>SEARCH("Baserun",$C95)="False"</formula>
    </cfRule>
    <cfRule type="expression" priority="206" stopIfTrue="1">
      <formula>SEARCH("Baseline",$C68)="False"</formula>
    </cfRule>
  </conditionalFormatting>
  <conditionalFormatting sqref="D92 D94">
    <cfRule type="expression" priority="208" stopIfTrue="1">
      <formula>SEARCH("Baseline",$C92)="False"</formula>
    </cfRule>
    <cfRule type="expression" priority="207" stopIfTrue="1">
      <formula>SEARCH("Baserun",$C118)="False"</formula>
    </cfRule>
  </conditionalFormatting>
  <conditionalFormatting sqref="D96 D98">
    <cfRule type="expression" priority="195" stopIfTrue="1">
      <formula>SEARCH("Baserun",$C134)="False"</formula>
    </cfRule>
    <cfRule type="expression" priority="196" stopIfTrue="1">
      <formula>SEARCH("Baseline",$C96)="False"</formula>
    </cfRule>
  </conditionalFormatting>
  <conditionalFormatting sqref="D119:D121">
    <cfRule type="expression" priority="25" stopIfTrue="1">
      <formula>SEARCH("Baserun",$C154)="False"</formula>
    </cfRule>
    <cfRule type="expression" priority="26" stopIfTrue="1">
      <formula>SEARCH("Baseline",$C119)="False"</formula>
    </cfRule>
  </conditionalFormatting>
  <conditionalFormatting sqref="D123:D125">
    <cfRule type="expression" priority="14" stopIfTrue="1">
      <formula>SEARCH("Baseline",$C123)="False"</formula>
    </cfRule>
    <cfRule type="expression" priority="13" stopIfTrue="1">
      <formula>SEARCH("Baserun",$C158)="False"</formula>
    </cfRule>
  </conditionalFormatting>
  <conditionalFormatting sqref="F19:F20">
    <cfRule type="expression" priority="172" stopIfTrue="1">
      <formula>SEARCH("Baseline",$C19)="False"</formula>
    </cfRule>
    <cfRule type="expression" priority="171" stopIfTrue="1">
      <formula>SEARCH("Baserun",#REF!)="False"</formula>
    </cfRule>
  </conditionalFormatting>
  <conditionalFormatting sqref="F27">
    <cfRule type="expression" priority="174" stopIfTrue="1">
      <formula>SEARCH("Baseline",$C27)="False"</formula>
    </cfRule>
    <cfRule type="expression" priority="173" stopIfTrue="1">
      <formula>SEARCH("Baserun",$C46)="False"</formula>
    </cfRule>
  </conditionalFormatting>
  <conditionalFormatting sqref="F28">
    <cfRule type="expression" priority="186" stopIfTrue="1">
      <formula>SEARCH("Baseline",$C28)="False"</formula>
    </cfRule>
    <cfRule type="expression" priority="185" stopIfTrue="1">
      <formula>SEARCH("Baserun",#REF!)="False"</formula>
    </cfRule>
  </conditionalFormatting>
  <conditionalFormatting sqref="F29:F30">
    <cfRule type="expression" priority="184" stopIfTrue="1">
      <formula>SEARCH("Baseline",$C29)="False"</formula>
    </cfRule>
    <cfRule type="expression" priority="183" stopIfTrue="1">
      <formula>SEARCH("Baserun",$C47)="False"</formula>
    </cfRule>
  </conditionalFormatting>
  <conditionalFormatting sqref="F32:F35">
    <cfRule type="expression" priority="188" stopIfTrue="1">
      <formula>SEARCH("Baseline",$C32)="False"</formula>
    </cfRule>
    <cfRule type="expression" priority="187" stopIfTrue="1">
      <formula>SEARCH("Baserun",$C49)="False"</formula>
    </cfRule>
  </conditionalFormatting>
  <conditionalFormatting sqref="F37:F38 F40:F42">
    <cfRule type="expression" priority="194" stopIfTrue="1">
      <formula>SEARCH("Baseline",$C37)="False"</formula>
    </cfRule>
    <cfRule type="expression" priority="193" stopIfTrue="1">
      <formula>SEARCH("Baserun",$C66)="False"</formula>
    </cfRule>
  </conditionalFormatting>
  <conditionalFormatting sqref="F44:F46">
    <cfRule type="expression" priority="191" stopIfTrue="1">
      <formula>SEARCH("Baserun",$C74)="False"</formula>
    </cfRule>
    <cfRule type="expression" priority="192" stopIfTrue="1">
      <formula>SEARCH("Baseline",$C44)="False"</formula>
    </cfRule>
  </conditionalFormatting>
  <conditionalFormatting sqref="F48:F54">
    <cfRule type="expression" priority="190" stopIfTrue="1">
      <formula>SEARCH("Baseline",$C48)="False"</formula>
    </cfRule>
    <cfRule type="expression" priority="189" stopIfTrue="1">
      <formula>SEARCH("Baserun",$C79)="False"</formula>
    </cfRule>
  </conditionalFormatting>
  <conditionalFormatting sqref="F56:F59 F100:F103 F105:F108 F110:F113 F115:F117">
    <cfRule type="expression" priority="176" stopIfTrue="1">
      <formula>SEARCH("Baseline",$C56)="False"</formula>
    </cfRule>
    <cfRule type="expression" priority="175" stopIfTrue="1">
      <formula>SEARCH("Baserun",$C91)="False"</formula>
    </cfRule>
  </conditionalFormatting>
  <conditionalFormatting sqref="F60:F62 F64 F66">
    <cfRule type="expression" priority="177" stopIfTrue="1">
      <formula>SEARCH("Baserun",#REF!)="False"</formula>
    </cfRule>
    <cfRule type="expression" priority="178" stopIfTrue="1">
      <formula>SEARCH("Baseline",$C60)="False"</formula>
    </cfRule>
  </conditionalFormatting>
  <conditionalFormatting sqref="F68:F69 F71:F72 F74:F77 F79:F82 F84:F86 F88:F90">
    <cfRule type="expression" priority="180" stopIfTrue="1">
      <formula>SEARCH("Baseline",$C68)="False"</formula>
    </cfRule>
    <cfRule type="expression" priority="179" stopIfTrue="1">
      <formula>SEARCH("Baserun",$C95)="False"</formula>
    </cfRule>
  </conditionalFormatting>
  <conditionalFormatting sqref="F92 F94">
    <cfRule type="expression" priority="181" stopIfTrue="1">
      <formula>SEARCH("Baserun",$C118)="False"</formula>
    </cfRule>
    <cfRule type="expression" priority="182" stopIfTrue="1">
      <formula>SEARCH("Baseline",$C92)="False"</formula>
    </cfRule>
  </conditionalFormatting>
  <conditionalFormatting sqref="F96 F98">
    <cfRule type="expression" priority="170" stopIfTrue="1">
      <formula>SEARCH("Baseline",$C96)="False"</formula>
    </cfRule>
    <cfRule type="expression" priority="169" stopIfTrue="1">
      <formula>SEARCH("Baserun",$C134)="False"</formula>
    </cfRule>
  </conditionalFormatting>
  <conditionalFormatting sqref="F119:F121">
    <cfRule type="expression" priority="23" stopIfTrue="1">
      <formula>SEARCH("Baserun",$C154)="False"</formula>
    </cfRule>
    <cfRule type="expression" priority="24" stopIfTrue="1">
      <formula>SEARCH("Baseline",$C119)="False"</formula>
    </cfRule>
  </conditionalFormatting>
  <conditionalFormatting sqref="F123:F125">
    <cfRule type="expression" priority="11" stopIfTrue="1">
      <formula>SEARCH("Baserun",$C158)="False"</formula>
    </cfRule>
    <cfRule type="expression" priority="12" stopIfTrue="1">
      <formula>SEARCH("Baseline",$C123)="False"</formula>
    </cfRule>
  </conditionalFormatting>
  <conditionalFormatting sqref="H19:H20">
    <cfRule type="expression" priority="146" stopIfTrue="1">
      <formula>SEARCH("Baseline",$C19)="False"</formula>
    </cfRule>
    <cfRule type="expression" priority="145" stopIfTrue="1">
      <formula>SEARCH("Baserun",#REF!)="False"</formula>
    </cfRule>
  </conditionalFormatting>
  <conditionalFormatting sqref="H27">
    <cfRule type="expression" priority="148" stopIfTrue="1">
      <formula>SEARCH("Baseline",$C27)="False"</formula>
    </cfRule>
    <cfRule type="expression" priority="147" stopIfTrue="1">
      <formula>SEARCH("Baserun",$C46)="False"</formula>
    </cfRule>
  </conditionalFormatting>
  <conditionalFormatting sqref="H28">
    <cfRule type="expression" priority="159" stopIfTrue="1">
      <formula>SEARCH("Baserun",#REF!)="False"</formula>
    </cfRule>
    <cfRule type="expression" priority="160" stopIfTrue="1">
      <formula>SEARCH("Baseline",$C28)="False"</formula>
    </cfRule>
  </conditionalFormatting>
  <conditionalFormatting sqref="H29:H30">
    <cfRule type="expression" priority="157" stopIfTrue="1">
      <formula>SEARCH("Baserun",$C47)="False"</formula>
    </cfRule>
    <cfRule type="expression" priority="158" stopIfTrue="1">
      <formula>SEARCH("Baseline",$C29)="False"</formula>
    </cfRule>
  </conditionalFormatting>
  <conditionalFormatting sqref="H32:H35">
    <cfRule type="expression" priority="161" stopIfTrue="1">
      <formula>SEARCH("Baserun",$C49)="False"</formula>
    </cfRule>
    <cfRule type="expression" priority="162" stopIfTrue="1">
      <formula>SEARCH("Baseline",$C32)="False"</formula>
    </cfRule>
  </conditionalFormatting>
  <conditionalFormatting sqref="H37:H38 H40:H42">
    <cfRule type="expression" priority="168" stopIfTrue="1">
      <formula>SEARCH("Baseline",$C37)="False"</formula>
    </cfRule>
    <cfRule type="expression" priority="167" stopIfTrue="1">
      <formula>SEARCH("Baserun",$C66)="False"</formula>
    </cfRule>
  </conditionalFormatting>
  <conditionalFormatting sqref="H44:H46">
    <cfRule type="expression" priority="165" stopIfTrue="1">
      <formula>SEARCH("Baserun",$C74)="False"</formula>
    </cfRule>
    <cfRule type="expression" priority="166" stopIfTrue="1">
      <formula>SEARCH("Baseline",$C44)="False"</formula>
    </cfRule>
  </conditionalFormatting>
  <conditionalFormatting sqref="H48:H54">
    <cfRule type="expression" priority="164" stopIfTrue="1">
      <formula>SEARCH("Baseline",$C48)="False"</formula>
    </cfRule>
    <cfRule type="expression" priority="163" stopIfTrue="1">
      <formula>SEARCH("Baserun",$C79)="False"</formula>
    </cfRule>
  </conditionalFormatting>
  <conditionalFormatting sqref="H56:H59 H100:H103 H105:H108 H110:H113 H115:H117">
    <cfRule type="expression" priority="149" stopIfTrue="1">
      <formula>SEARCH("Baserun",$C91)="False"</formula>
    </cfRule>
    <cfRule type="expression" priority="150" stopIfTrue="1">
      <formula>SEARCH("Baseline",$C56)="False"</formula>
    </cfRule>
  </conditionalFormatting>
  <conditionalFormatting sqref="H60:H62 H64 H66">
    <cfRule type="expression" priority="151" stopIfTrue="1">
      <formula>SEARCH("Baserun",#REF!)="False"</formula>
    </cfRule>
    <cfRule type="expression" priority="152" stopIfTrue="1">
      <formula>SEARCH("Baseline",$C60)="False"</formula>
    </cfRule>
  </conditionalFormatting>
  <conditionalFormatting sqref="H68:H69 H71:H72 H74:H77 H79:H82 H84:H86 H88:H90">
    <cfRule type="expression" priority="153" stopIfTrue="1">
      <formula>SEARCH("Baserun",$C95)="False"</formula>
    </cfRule>
    <cfRule type="expression" priority="154" stopIfTrue="1">
      <formula>SEARCH("Baseline",$C68)="False"</formula>
    </cfRule>
  </conditionalFormatting>
  <conditionalFormatting sqref="H92 H94">
    <cfRule type="expression" priority="156" stopIfTrue="1">
      <formula>SEARCH("Baseline",$C92)="False"</formula>
    </cfRule>
    <cfRule type="expression" priority="155" stopIfTrue="1">
      <formula>SEARCH("Baserun",$C118)="False"</formula>
    </cfRule>
  </conditionalFormatting>
  <conditionalFormatting sqref="H96 H98">
    <cfRule type="expression" priority="143" stopIfTrue="1">
      <formula>SEARCH("Baserun",$C134)="False"</formula>
    </cfRule>
    <cfRule type="expression" priority="144" stopIfTrue="1">
      <formula>SEARCH("Baseline",$C96)="False"</formula>
    </cfRule>
  </conditionalFormatting>
  <conditionalFormatting sqref="H119:H121">
    <cfRule type="expression" priority="22" stopIfTrue="1">
      <formula>SEARCH("Baseline",$C119)="False"</formula>
    </cfRule>
    <cfRule type="expression" priority="21" stopIfTrue="1">
      <formula>SEARCH("Baserun",$C154)="False"</formula>
    </cfRule>
  </conditionalFormatting>
  <conditionalFormatting sqref="H123:H125">
    <cfRule type="expression" priority="9" stopIfTrue="1">
      <formula>SEARCH("Baserun",$C158)="False"</formula>
    </cfRule>
    <cfRule type="expression" priority="10" stopIfTrue="1">
      <formula>SEARCH("Baseline",$C123)="False"</formula>
    </cfRule>
  </conditionalFormatting>
  <conditionalFormatting sqref="J19:J20">
    <cfRule type="expression" priority="120" stopIfTrue="1">
      <formula>SEARCH("Baseline",$C19)="False"</formula>
    </cfRule>
    <cfRule type="expression" priority="119" stopIfTrue="1">
      <formula>SEARCH("Baserun",#REF!)="False"</formula>
    </cfRule>
  </conditionalFormatting>
  <conditionalFormatting sqref="J27">
    <cfRule type="expression" priority="122" stopIfTrue="1">
      <formula>SEARCH("Baseline",$C27)="False"</formula>
    </cfRule>
    <cfRule type="expression" priority="121" stopIfTrue="1">
      <formula>SEARCH("Baserun",$C46)="False"</formula>
    </cfRule>
  </conditionalFormatting>
  <conditionalFormatting sqref="J28">
    <cfRule type="expression" priority="134" stopIfTrue="1">
      <formula>SEARCH("Baseline",$C28)="False"</formula>
    </cfRule>
    <cfRule type="expression" priority="133" stopIfTrue="1">
      <formula>SEARCH("Baserun",#REF!)="False"</formula>
    </cfRule>
  </conditionalFormatting>
  <conditionalFormatting sqref="J29:J30">
    <cfRule type="expression" priority="131" stopIfTrue="1">
      <formula>SEARCH("Baserun",$C47)="False"</formula>
    </cfRule>
    <cfRule type="expression" priority="132" stopIfTrue="1">
      <formula>SEARCH("Baseline",$C29)="False"</formula>
    </cfRule>
  </conditionalFormatting>
  <conditionalFormatting sqref="J32:J35">
    <cfRule type="expression" priority="136" stopIfTrue="1">
      <formula>SEARCH("Baseline",$C32)="False"</formula>
    </cfRule>
    <cfRule type="expression" priority="135" stopIfTrue="1">
      <formula>SEARCH("Baserun",$C49)="False"</formula>
    </cfRule>
  </conditionalFormatting>
  <conditionalFormatting sqref="J37:J38 J40:J42">
    <cfRule type="expression" priority="141" stopIfTrue="1">
      <formula>SEARCH("Baserun",$C66)="False"</formula>
    </cfRule>
    <cfRule type="expression" priority="142" stopIfTrue="1">
      <formula>SEARCH("Baseline",$C37)="False"</formula>
    </cfRule>
  </conditionalFormatting>
  <conditionalFormatting sqref="J44:J46">
    <cfRule type="expression" priority="139" stopIfTrue="1">
      <formula>SEARCH("Baserun",$C74)="False"</formula>
    </cfRule>
    <cfRule type="expression" priority="140" stopIfTrue="1">
      <formula>SEARCH("Baseline",$C44)="False"</formula>
    </cfRule>
  </conditionalFormatting>
  <conditionalFormatting sqref="J48:J54">
    <cfRule type="expression" priority="137" stopIfTrue="1">
      <formula>SEARCH("Baserun",$C79)="False"</formula>
    </cfRule>
    <cfRule type="expression" priority="138" stopIfTrue="1">
      <formula>SEARCH("Baseline",$C48)="False"</formula>
    </cfRule>
  </conditionalFormatting>
  <conditionalFormatting sqref="J56:J59 J100:J103 J105:J108 J110:J113 J115:J117">
    <cfRule type="expression" priority="124" stopIfTrue="1">
      <formula>SEARCH("Baseline",$C56)="False"</formula>
    </cfRule>
    <cfRule type="expression" priority="123" stopIfTrue="1">
      <formula>SEARCH("Baserun",$C91)="False"</formula>
    </cfRule>
  </conditionalFormatting>
  <conditionalFormatting sqref="J60:J62 J64 J66">
    <cfRule type="expression" priority="126" stopIfTrue="1">
      <formula>SEARCH("Baseline",$C60)="False"</formula>
    </cfRule>
    <cfRule type="expression" priority="125" stopIfTrue="1">
      <formula>SEARCH("Baserun",#REF!)="False"</formula>
    </cfRule>
  </conditionalFormatting>
  <conditionalFormatting sqref="J68:J69 J71:J72 J74:J77 J79:J82 J84:J86 J88:J90">
    <cfRule type="expression" priority="128" stopIfTrue="1">
      <formula>SEARCH("Baseline",$C68)="False"</formula>
    </cfRule>
    <cfRule type="expression" priority="127" stopIfTrue="1">
      <formula>SEARCH("Baserun",$C95)="False"</formula>
    </cfRule>
  </conditionalFormatting>
  <conditionalFormatting sqref="J92 J94">
    <cfRule type="expression" priority="130" stopIfTrue="1">
      <formula>SEARCH("Baseline",$C92)="False"</formula>
    </cfRule>
    <cfRule type="expression" priority="129" stopIfTrue="1">
      <formula>SEARCH("Baserun",$C118)="False"</formula>
    </cfRule>
  </conditionalFormatting>
  <conditionalFormatting sqref="J96 J98">
    <cfRule type="expression" priority="118" stopIfTrue="1">
      <formula>SEARCH("Baseline",$C96)="False"</formula>
    </cfRule>
    <cfRule type="expression" priority="117" stopIfTrue="1">
      <formula>SEARCH("Baserun",$C134)="False"</formula>
    </cfRule>
  </conditionalFormatting>
  <conditionalFormatting sqref="J119:J121">
    <cfRule type="expression" priority="20" stopIfTrue="1">
      <formula>SEARCH("Baseline",$C119)="False"</formula>
    </cfRule>
    <cfRule type="expression" priority="19" stopIfTrue="1">
      <formula>SEARCH("Baserun",$C154)="False"</formula>
    </cfRule>
  </conditionalFormatting>
  <conditionalFormatting sqref="J123:J125">
    <cfRule type="expression" priority="7" stopIfTrue="1">
      <formula>SEARCH("Baserun",$C158)="False"</formula>
    </cfRule>
    <cfRule type="expression" priority="8" stopIfTrue="1">
      <formula>SEARCH("Baseline",$C123)="False"</formula>
    </cfRule>
  </conditionalFormatting>
  <conditionalFormatting sqref="L5 N5">
    <cfRule type="expression" priority="222" stopIfTrue="1">
      <formula>SEARCH("Baseline",$C5)="False"</formula>
    </cfRule>
    <cfRule type="expression" priority="221" stopIfTrue="1">
      <formula>SEARCH("Baserun",#REF!)="False"</formula>
    </cfRule>
  </conditionalFormatting>
  <conditionalFormatting sqref="L10:L21">
    <cfRule type="expression" priority="94" stopIfTrue="1">
      <formula>SEARCH("Baseline",$C10)="False"</formula>
    </cfRule>
    <cfRule type="expression" priority="93" stopIfTrue="1">
      <formula>SEARCH("Baserun",#REF!)="False"</formula>
    </cfRule>
  </conditionalFormatting>
  <conditionalFormatting sqref="L26">
    <cfRule type="expression" priority="92" stopIfTrue="1">
      <formula>SEARCH("Baseline",$C26)="False"</formula>
    </cfRule>
    <cfRule type="expression" priority="91" stopIfTrue="1">
      <formula>SEARCH("Baserun",#REF!)="False"</formula>
    </cfRule>
  </conditionalFormatting>
  <conditionalFormatting sqref="L27">
    <cfRule type="expression" priority="96" stopIfTrue="1">
      <formula>SEARCH("Baseline",$C27)="False"</formula>
    </cfRule>
    <cfRule type="expression" priority="95" stopIfTrue="1">
      <formula>SEARCH("Baserun",$C46)="False"</formula>
    </cfRule>
  </conditionalFormatting>
  <conditionalFormatting sqref="L28">
    <cfRule type="expression" priority="108" stopIfTrue="1">
      <formula>SEARCH("Baseline",$C28)="False"</formula>
    </cfRule>
    <cfRule type="expression" priority="107" stopIfTrue="1">
      <formula>SEARCH("Baserun",#REF!)="False"</formula>
    </cfRule>
  </conditionalFormatting>
  <conditionalFormatting sqref="L29:L30">
    <cfRule type="expression" priority="105" stopIfTrue="1">
      <formula>SEARCH("Baserun",$C47)="False"</formula>
    </cfRule>
    <cfRule type="expression" priority="106" stopIfTrue="1">
      <formula>SEARCH("Baseline",$C29)="False"</formula>
    </cfRule>
  </conditionalFormatting>
  <conditionalFormatting sqref="L31">
    <cfRule type="expression" priority="90" stopIfTrue="1">
      <formula>SEARCH("Baseline",$C31)="False"</formula>
    </cfRule>
    <cfRule type="expression" priority="89" stopIfTrue="1">
      <formula>SEARCH("Baserun",#REF!)="False"</formula>
    </cfRule>
  </conditionalFormatting>
  <conditionalFormatting sqref="L32:L35 N33:N35">
    <cfRule type="expression" priority="109" stopIfTrue="1">
      <formula>SEARCH("Baserun",$C49)="False"</formula>
    </cfRule>
    <cfRule type="expression" priority="110" stopIfTrue="1">
      <formula>SEARCH("Baseline",$C32)="False"</formula>
    </cfRule>
  </conditionalFormatting>
  <conditionalFormatting sqref="L36">
    <cfRule type="expression" priority="88" stopIfTrue="1">
      <formula>SEARCH("Baseline",$C36)="False"</formula>
    </cfRule>
    <cfRule type="expression" priority="87" stopIfTrue="1">
      <formula>SEARCH("Baserun",#REF!)="False"</formula>
    </cfRule>
  </conditionalFormatting>
  <conditionalFormatting sqref="L37:L38 N38 L40:L42">
    <cfRule type="expression" priority="116" stopIfTrue="1">
      <formula>SEARCH("Baseline",$C37)="False"</formula>
    </cfRule>
    <cfRule type="expression" priority="115" stopIfTrue="1">
      <formula>SEARCH("Baserun",$C66)="False"</formula>
    </cfRule>
  </conditionalFormatting>
  <conditionalFormatting sqref="L39">
    <cfRule type="expression" priority="86" stopIfTrue="1">
      <formula>SEARCH("Baseline",$C39)="False"</formula>
    </cfRule>
    <cfRule type="expression" priority="85" stopIfTrue="1">
      <formula>SEARCH("Baserun",#REF!)="False"</formula>
    </cfRule>
  </conditionalFormatting>
  <conditionalFormatting sqref="L43">
    <cfRule type="expression" priority="83" stopIfTrue="1">
      <formula>SEARCH("Baserun",#REF!)="False"</formula>
    </cfRule>
    <cfRule type="expression" priority="84" stopIfTrue="1">
      <formula>SEARCH("Baseline",$C43)="False"</formula>
    </cfRule>
  </conditionalFormatting>
  <conditionalFormatting sqref="L44:L46 N45:N46">
    <cfRule type="expression" priority="113" stopIfTrue="1">
      <formula>SEARCH("Baserun",$C74)="False"</formula>
    </cfRule>
    <cfRule type="expression" priority="114" stopIfTrue="1">
      <formula>SEARCH("Baseline",$C44)="False"</formula>
    </cfRule>
  </conditionalFormatting>
  <conditionalFormatting sqref="L47">
    <cfRule type="expression" priority="82" stopIfTrue="1">
      <formula>SEARCH("Baseline",$C47)="False"</formula>
    </cfRule>
    <cfRule type="expression" priority="81" stopIfTrue="1">
      <formula>SEARCH("Baserun",#REF!)="False"</formula>
    </cfRule>
  </conditionalFormatting>
  <conditionalFormatting sqref="L48:L54 N49:N54">
    <cfRule type="expression" priority="111" stopIfTrue="1">
      <formula>SEARCH("Baserun",$C79)="False"</formula>
    </cfRule>
    <cfRule type="expression" priority="112" stopIfTrue="1">
      <formula>SEARCH("Baseline",$C48)="False"</formula>
    </cfRule>
  </conditionalFormatting>
  <conditionalFormatting sqref="L55">
    <cfRule type="expression" priority="79" stopIfTrue="1">
      <formula>SEARCH("Baserun",#REF!)="False"</formula>
    </cfRule>
    <cfRule type="expression" priority="80" stopIfTrue="1">
      <formula>SEARCH("Baseline",$C55)="False"</formula>
    </cfRule>
  </conditionalFormatting>
  <conditionalFormatting sqref="L56:L59 N57:N59">
    <cfRule type="expression" priority="97" stopIfTrue="1">
      <formula>SEARCH("Baserun",$C91)="False"</formula>
    </cfRule>
  </conditionalFormatting>
  <conditionalFormatting sqref="L56:L62 N57:N62">
    <cfRule type="expression" priority="98" stopIfTrue="1">
      <formula>SEARCH("Baseline",$C56)="False"</formula>
    </cfRule>
  </conditionalFormatting>
  <conditionalFormatting sqref="L60:L70">
    <cfRule type="expression" priority="43" stopIfTrue="1">
      <formula>SEARCH("Baserun",#REF!)="False"</formula>
    </cfRule>
  </conditionalFormatting>
  <conditionalFormatting sqref="L63:L70">
    <cfRule type="expression" priority="44" stopIfTrue="1">
      <formula>SEARCH("Baseline",$C63)="False"</formula>
    </cfRule>
  </conditionalFormatting>
  <conditionalFormatting sqref="L71:L72 L84:L86">
    <cfRule type="expression" priority="101" stopIfTrue="1">
      <formula>SEARCH("Baserun",$C97)="False"</formula>
    </cfRule>
    <cfRule type="expression" priority="102" stopIfTrue="1">
      <formula>SEARCH("Baseline",$C71)="False"</formula>
    </cfRule>
  </conditionalFormatting>
  <conditionalFormatting sqref="L73">
    <cfRule type="expression" priority="77" stopIfTrue="1">
      <formula>SEARCH("Baserun",#REF!)="False"</formula>
    </cfRule>
    <cfRule type="expression" priority="78" stopIfTrue="1">
      <formula>SEARCH("Baseline",$C73)="False"</formula>
    </cfRule>
  </conditionalFormatting>
  <conditionalFormatting sqref="L74">
    <cfRule type="expression" priority="42" stopIfTrue="1">
      <formula>SEARCH("Baseline",$C74)="False"</formula>
    </cfRule>
  </conditionalFormatting>
  <conditionalFormatting sqref="L74:L77">
    <cfRule type="expression" priority="41" stopIfTrue="1">
      <formula>SEARCH("Baserun",$C100)="False"</formula>
    </cfRule>
  </conditionalFormatting>
  <conditionalFormatting sqref="L75:L78">
    <cfRule type="expression" priority="76" stopIfTrue="1">
      <formula>SEARCH("Baseline",$C75)="False"</formula>
    </cfRule>
  </conditionalFormatting>
  <conditionalFormatting sqref="L78">
    <cfRule type="expression" priority="75" stopIfTrue="1">
      <formula>SEARCH("Baserun",#REF!)="False"</formula>
    </cfRule>
  </conditionalFormatting>
  <conditionalFormatting sqref="L79">
    <cfRule type="expression" priority="40" stopIfTrue="1">
      <formula>SEARCH("Baseline",$C79)="False"</formula>
    </cfRule>
  </conditionalFormatting>
  <conditionalFormatting sqref="L79:L82">
    <cfRule type="expression" priority="39" stopIfTrue="1">
      <formula>SEARCH("Baserun",$C105)="False"</formula>
    </cfRule>
  </conditionalFormatting>
  <conditionalFormatting sqref="L80:L83">
    <cfRule type="expression" priority="74" stopIfTrue="1">
      <formula>SEARCH("Baseline",$C80)="False"</formula>
    </cfRule>
  </conditionalFormatting>
  <conditionalFormatting sqref="L83">
    <cfRule type="expression" priority="73" stopIfTrue="1">
      <formula>SEARCH("Baserun",#REF!)="False"</formula>
    </cfRule>
  </conditionalFormatting>
  <conditionalFormatting sqref="L87">
    <cfRule type="expression" priority="71" stopIfTrue="1">
      <formula>SEARCH("Baserun",#REF!)="False"</formula>
    </cfRule>
    <cfRule type="expression" priority="72" stopIfTrue="1">
      <formula>SEARCH("Baseline",$C87)="False"</formula>
    </cfRule>
  </conditionalFormatting>
  <conditionalFormatting sqref="L88:L90">
    <cfRule type="expression" priority="38" stopIfTrue="1">
      <formula>SEARCH("Baseline",$C88)="False"</formula>
    </cfRule>
    <cfRule type="expression" priority="37" stopIfTrue="1">
      <formula>SEARCH("Baserun",$C114)="False"</formula>
    </cfRule>
  </conditionalFormatting>
  <conditionalFormatting sqref="L91:L93">
    <cfRule type="expression" priority="69" stopIfTrue="1">
      <formula>SEARCH("Baserun",#REF!)="False"</formula>
    </cfRule>
    <cfRule type="expression" priority="70" stopIfTrue="1">
      <formula>SEARCH("Baseline",$C91)="False"</formula>
    </cfRule>
  </conditionalFormatting>
  <conditionalFormatting sqref="L94">
    <cfRule type="expression" priority="103" stopIfTrue="1">
      <formula>SEARCH("Baserun",$C119)="False"</formula>
    </cfRule>
    <cfRule type="expression" priority="104" stopIfTrue="1">
      <formula>SEARCH("Baseline",$C94)="False"</formula>
    </cfRule>
  </conditionalFormatting>
  <conditionalFormatting sqref="L95">
    <cfRule type="expression" priority="55" stopIfTrue="1">
      <formula>SEARCH("Baserun",#REF!)="False"</formula>
    </cfRule>
    <cfRule type="expression" priority="56" stopIfTrue="1">
      <formula>SEARCH("Baseline",$C95)="False"</formula>
    </cfRule>
  </conditionalFormatting>
  <conditionalFormatting sqref="L96">
    <cfRule type="expression" priority="36" stopIfTrue="1">
      <formula>SEARCH("Baseline",$C96)="False"</formula>
    </cfRule>
    <cfRule type="expression" priority="35" stopIfTrue="1">
      <formula>SEARCH("Baserun",$C121)="False"</formula>
    </cfRule>
  </conditionalFormatting>
  <conditionalFormatting sqref="L97">
    <cfRule type="expression" priority="53" stopIfTrue="1">
      <formula>SEARCH("Baserun",#REF!)="False"</formula>
    </cfRule>
    <cfRule type="expression" priority="54" stopIfTrue="1">
      <formula>SEARCH("Baseline",$C97)="False"</formula>
    </cfRule>
  </conditionalFormatting>
  <conditionalFormatting sqref="L98">
    <cfRule type="expression" priority="99" stopIfTrue="1">
      <formula>SEARCH("Baserun",$C135)="False"</formula>
    </cfRule>
    <cfRule type="expression" priority="100" stopIfTrue="1">
      <formula>SEARCH("Baseline",$C98)="False"</formula>
    </cfRule>
  </conditionalFormatting>
  <conditionalFormatting sqref="L99">
    <cfRule type="expression" priority="51" stopIfTrue="1">
      <formula>SEARCH("Baserun",#REF!)="False"</formula>
    </cfRule>
    <cfRule type="expression" priority="52" stopIfTrue="1">
      <formula>SEARCH("Baseline",$C99)="False"</formula>
    </cfRule>
  </conditionalFormatting>
  <conditionalFormatting sqref="L100:L103">
    <cfRule type="expression" priority="34" stopIfTrue="1">
      <formula>SEARCH("Baseline",$C100)="False"</formula>
    </cfRule>
    <cfRule type="expression" priority="33" stopIfTrue="1">
      <formula>SEARCH("Baserun",$C134)="False"</formula>
    </cfRule>
  </conditionalFormatting>
  <conditionalFormatting sqref="L104">
    <cfRule type="expression" priority="50" stopIfTrue="1">
      <formula>SEARCH("Baseline",$C104)="False"</formula>
    </cfRule>
    <cfRule type="expression" priority="49" stopIfTrue="1">
      <formula>SEARCH("Baserun",#REF!)="False"</formula>
    </cfRule>
  </conditionalFormatting>
  <conditionalFormatting sqref="L105:L108">
    <cfRule type="expression" priority="31" stopIfTrue="1">
      <formula>SEARCH("Baserun",$C139)="False"</formula>
    </cfRule>
    <cfRule type="expression" priority="32" stopIfTrue="1">
      <formula>SEARCH("Baseline",$C105)="False"</formula>
    </cfRule>
  </conditionalFormatting>
  <conditionalFormatting sqref="L109">
    <cfRule type="expression" priority="48" stopIfTrue="1">
      <formula>SEARCH("Baseline",$C109)="False"</formula>
    </cfRule>
    <cfRule type="expression" priority="47" stopIfTrue="1">
      <formula>SEARCH("Baserun",#REF!)="False"</formula>
    </cfRule>
  </conditionalFormatting>
  <conditionalFormatting sqref="L110:L113">
    <cfRule type="expression" priority="29" stopIfTrue="1">
      <formula>SEARCH("Baserun",$C144)="False"</formula>
    </cfRule>
    <cfRule type="expression" priority="30" stopIfTrue="1">
      <formula>SEARCH("Baseline",$C110)="False"</formula>
    </cfRule>
  </conditionalFormatting>
  <conditionalFormatting sqref="L114">
    <cfRule type="expression" priority="45" stopIfTrue="1">
      <formula>SEARCH("Baserun",#REF!)="False"</formula>
    </cfRule>
    <cfRule type="expression" priority="46" stopIfTrue="1">
      <formula>SEARCH("Baseline",$C114)="False"</formula>
    </cfRule>
  </conditionalFormatting>
  <conditionalFormatting sqref="L115:L117">
    <cfRule type="expression" priority="27" stopIfTrue="1">
      <formula>SEARCH("Baserun",$C149)="False"</formula>
    </cfRule>
    <cfRule type="expression" priority="28" stopIfTrue="1">
      <formula>SEARCH("Baseline",$C115)="False"</formula>
    </cfRule>
  </conditionalFormatting>
  <conditionalFormatting sqref="L118">
    <cfRule type="expression" priority="18" stopIfTrue="1">
      <formula>SEARCH("Baseline",$C118)="False"</formula>
    </cfRule>
    <cfRule type="expression" priority="17" stopIfTrue="1">
      <formula>SEARCH("Baserun",#REF!)="False"</formula>
    </cfRule>
  </conditionalFormatting>
  <conditionalFormatting sqref="L119:L121">
    <cfRule type="expression" priority="16" stopIfTrue="1">
      <formula>SEARCH("Baseline",$C119)="False"</formula>
    </cfRule>
    <cfRule type="expression" priority="15" stopIfTrue="1">
      <formula>SEARCH("Baserun",$C153)="False"</formula>
    </cfRule>
  </conditionalFormatting>
  <conditionalFormatting sqref="L122">
    <cfRule type="expression" priority="5" stopIfTrue="1">
      <formula>SEARCH("Baserun",#REF!)="False"</formula>
    </cfRule>
    <cfRule type="expression" priority="6" stopIfTrue="1">
      <formula>SEARCH("Baseline",$C122)="False"</formula>
    </cfRule>
  </conditionalFormatting>
  <conditionalFormatting sqref="L123:L125">
    <cfRule type="expression" priority="4" stopIfTrue="1">
      <formula>SEARCH("Baseline",$C123)="False"</formula>
    </cfRule>
    <cfRule type="expression" priority="3" stopIfTrue="1">
      <formula>SEARCH("Baserun",$C157)="False"</formula>
    </cfRule>
  </conditionalFormatting>
  <conditionalFormatting sqref="N10:N22">
    <cfRule type="expression" priority="67" stopIfTrue="1">
      <formula>SEARCH("Baserun",#REF!)="False"</formula>
    </cfRule>
    <cfRule type="expression" priority="68" stopIfTrue="1">
      <formula>SEARCH("Baseline",$C10)="False"</formula>
    </cfRule>
  </conditionalFormatting>
  <conditionalFormatting sqref="N26:N32">
    <cfRule type="expression" priority="65" stopIfTrue="1">
      <formula>SEARCH("Baserun",#REF!)="False"</formula>
    </cfRule>
    <cfRule type="expression" priority="66" stopIfTrue="1">
      <formula>SEARCH("Baseline",$C26)="False"</formula>
    </cfRule>
  </conditionalFormatting>
  <conditionalFormatting sqref="N36:N37">
    <cfRule type="expression" priority="63" stopIfTrue="1">
      <formula>SEARCH("Baserun",#REF!)="False"</formula>
    </cfRule>
    <cfRule type="expression" priority="64" stopIfTrue="1">
      <formula>SEARCH("Baseline",$C36)="False"</formula>
    </cfRule>
  </conditionalFormatting>
  <conditionalFormatting sqref="N39:N44">
    <cfRule type="expression" priority="61" stopIfTrue="1">
      <formula>SEARCH("Baserun",#REF!)="False"</formula>
    </cfRule>
    <cfRule type="expression" priority="62" stopIfTrue="1">
      <formula>SEARCH("Baseline",$C39)="False"</formula>
    </cfRule>
  </conditionalFormatting>
  <conditionalFormatting sqref="N47:N48">
    <cfRule type="expression" priority="60" stopIfTrue="1">
      <formula>SEARCH("Baseline",$C47)="False"</formula>
    </cfRule>
    <cfRule type="expression" priority="59" stopIfTrue="1">
      <formula>SEARCH("Baserun",#REF!)="False"</formula>
    </cfRule>
  </conditionalFormatting>
  <conditionalFormatting sqref="N55:N56">
    <cfRule type="expression" priority="57" stopIfTrue="1">
      <formula>SEARCH("Baserun",#REF!)="False"</formula>
    </cfRule>
    <cfRule type="expression" priority="58" stopIfTrue="1">
      <formula>SEARCH("Baseline",$C55)="False"</formula>
    </cfRule>
  </conditionalFormatting>
  <conditionalFormatting sqref="N60:N125">
    <cfRule type="expression" priority="1" stopIfTrue="1">
      <formula>SEARCH("Baserun",#REF!)="False"</formula>
    </cfRule>
  </conditionalFormatting>
  <conditionalFormatting sqref="N63:N125">
    <cfRule type="expression" priority="2" stopIfTrue="1">
      <formula>SEARCH("Baseline",$C63)="False"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F169"/>
  <sheetViews>
    <sheetView zoomScale="80" zoomScaleNormal="80" workbookViewId="0">
      <selection activeCell="B2" sqref="B2 B2:JR113"/>
    </sheetView>
  </sheetViews>
  <sheetFormatPr defaultColWidth="9.109375" defaultRowHeight="14.4" x14ac:dyDescent="0.3"/>
  <cols>
    <col min="1" max="1" width="9.5546875" bestFit="1" customWidth="1"/>
    <col min="2" max="2" width="21.5546875" style="10" customWidth="1"/>
    <col min="3" max="3" width="48.88671875" customWidth="1"/>
    <col min="4" max="4" width="56.33203125" bestFit="1" customWidth="1"/>
    <col min="5" max="5" width="29" customWidth="1"/>
    <col min="6" max="11" width="9.109375" customWidth="1"/>
    <col min="12" max="12" width="23.88671875" bestFit="1" customWidth="1"/>
    <col min="13" max="21" width="9.109375" customWidth="1"/>
    <col min="22" max="23" width="20.109375" customWidth="1"/>
    <col min="24" max="24" width="8.5546875" bestFit="1" customWidth="1"/>
    <col min="25" max="73" width="9.109375" customWidth="1"/>
    <col min="74" max="74" width="12.5546875" customWidth="1"/>
    <col min="75" max="76" width="9.109375" customWidth="1"/>
    <col min="77" max="77" width="12.5546875" customWidth="1"/>
    <col min="78" max="121" width="9.109375" customWidth="1"/>
    <col min="122" max="122" width="9" bestFit="1" customWidth="1"/>
    <col min="123" max="123" width="11.6640625" customWidth="1"/>
  </cols>
  <sheetData>
    <row r="1" spans="1:292" x14ac:dyDescent="0.3">
      <c r="A1" s="2" t="s">
        <v>732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  <c r="IW1">
        <v>255</v>
      </c>
      <c r="IX1">
        <v>256</v>
      </c>
      <c r="IY1">
        <v>257</v>
      </c>
      <c r="IZ1">
        <v>258</v>
      </c>
      <c r="JA1">
        <v>259</v>
      </c>
      <c r="JB1">
        <v>260</v>
      </c>
      <c r="JC1">
        <v>261</v>
      </c>
      <c r="JD1">
        <v>262</v>
      </c>
      <c r="JE1">
        <v>263</v>
      </c>
      <c r="JF1">
        <v>264</v>
      </c>
      <c r="JG1">
        <v>265</v>
      </c>
      <c r="JH1">
        <v>266</v>
      </c>
      <c r="JI1">
        <v>267</v>
      </c>
      <c r="JJ1">
        <v>268</v>
      </c>
      <c r="JK1">
        <v>269</v>
      </c>
      <c r="JL1">
        <v>270</v>
      </c>
      <c r="JM1">
        <v>271</v>
      </c>
    </row>
    <row r="2" spans="1:292" x14ac:dyDescent="0.3">
      <c r="I2" t="s">
        <v>733</v>
      </c>
      <c r="M2" t="s">
        <v>734</v>
      </c>
      <c r="P2" t="s">
        <v>735</v>
      </c>
      <c r="AE2" t="s">
        <v>735</v>
      </c>
      <c r="AR2" t="s">
        <v>735</v>
      </c>
      <c r="BE2" t="s">
        <v>735</v>
      </c>
      <c r="BU2" t="s">
        <v>735</v>
      </c>
      <c r="BX2" t="s">
        <v>735</v>
      </c>
      <c r="CD2" t="s">
        <v>736</v>
      </c>
      <c r="CE2" t="s">
        <v>737</v>
      </c>
      <c r="CG2" t="s">
        <v>738</v>
      </c>
      <c r="CJ2" t="s">
        <v>739</v>
      </c>
      <c r="CY2" t="s">
        <v>739</v>
      </c>
      <c r="DL2" t="s">
        <v>739</v>
      </c>
      <c r="DY2" t="s">
        <v>739</v>
      </c>
      <c r="EN2" t="s">
        <v>739</v>
      </c>
      <c r="EQ2" t="s">
        <v>739</v>
      </c>
      <c r="EW2" t="s">
        <v>735</v>
      </c>
      <c r="FL2" t="s">
        <v>739</v>
      </c>
      <c r="GA2" t="s">
        <v>740</v>
      </c>
      <c r="GB2" t="s">
        <v>741</v>
      </c>
      <c r="GF2" t="s">
        <v>742</v>
      </c>
      <c r="GI2" t="s">
        <v>743</v>
      </c>
      <c r="GK2" t="s">
        <v>735</v>
      </c>
      <c r="GZ2" t="s">
        <v>735</v>
      </c>
      <c r="HM2" t="s">
        <v>739</v>
      </c>
      <c r="IB2" t="s">
        <v>739</v>
      </c>
      <c r="IO2" t="s">
        <v>735</v>
      </c>
      <c r="JD2" t="s">
        <v>739</v>
      </c>
      <c r="JS2" t="s">
        <v>744</v>
      </c>
    </row>
    <row r="3" spans="1:292" x14ac:dyDescent="0.3">
      <c r="G3" t="s">
        <v>745</v>
      </c>
      <c r="H3" t="s">
        <v>746</v>
      </c>
      <c r="K3" t="s">
        <v>747</v>
      </c>
      <c r="L3" t="s">
        <v>741</v>
      </c>
      <c r="M3" t="s">
        <v>748</v>
      </c>
      <c r="P3" t="s">
        <v>749</v>
      </c>
      <c r="AE3" t="s">
        <v>750</v>
      </c>
      <c r="AR3" t="s">
        <v>751</v>
      </c>
      <c r="BE3" t="s">
        <v>752</v>
      </c>
      <c r="BU3" t="s">
        <v>753</v>
      </c>
      <c r="BX3" t="s">
        <v>754</v>
      </c>
      <c r="CA3" t="s">
        <v>755</v>
      </c>
      <c r="CD3" t="s">
        <v>756</v>
      </c>
      <c r="CE3" t="s">
        <v>757</v>
      </c>
      <c r="CF3" t="s">
        <v>758</v>
      </c>
      <c r="CG3" t="s">
        <v>748</v>
      </c>
      <c r="CJ3" t="s">
        <v>749</v>
      </c>
      <c r="CY3" t="s">
        <v>750</v>
      </c>
      <c r="DL3" t="s">
        <v>751</v>
      </c>
      <c r="DY3" t="s">
        <v>752</v>
      </c>
      <c r="EN3" t="s">
        <v>753</v>
      </c>
      <c r="EQ3" t="s">
        <v>754</v>
      </c>
      <c r="ET3" t="s">
        <v>755</v>
      </c>
      <c r="EW3" t="s">
        <v>759</v>
      </c>
      <c r="FL3" t="s">
        <v>759</v>
      </c>
      <c r="GA3" t="s">
        <v>760</v>
      </c>
      <c r="GB3" t="s">
        <v>761</v>
      </c>
      <c r="GC3" t="s">
        <v>762</v>
      </c>
      <c r="GD3" t="s">
        <v>763</v>
      </c>
      <c r="GE3" t="s">
        <v>764</v>
      </c>
      <c r="GF3" t="s">
        <v>765</v>
      </c>
      <c r="GI3" t="s">
        <v>766</v>
      </c>
      <c r="GK3" t="s">
        <v>767</v>
      </c>
      <c r="GZ3" t="s">
        <v>768</v>
      </c>
      <c r="HM3" t="s">
        <v>767</v>
      </c>
      <c r="IB3" t="s">
        <v>768</v>
      </c>
      <c r="IO3" t="s">
        <v>769</v>
      </c>
      <c r="JD3" t="s">
        <v>769</v>
      </c>
      <c r="JS3" t="s">
        <v>770</v>
      </c>
      <c r="JZ3" t="s">
        <v>769</v>
      </c>
    </row>
    <row r="4" spans="1:292" x14ac:dyDescent="0.3">
      <c r="A4" t="s">
        <v>28</v>
      </c>
      <c r="B4" t="s">
        <v>771</v>
      </c>
      <c r="C4" t="s">
        <v>772</v>
      </c>
      <c r="D4" t="s">
        <v>773</v>
      </c>
      <c r="E4" t="s">
        <v>774</v>
      </c>
      <c r="F4" t="s">
        <v>775</v>
      </c>
      <c r="G4" t="s">
        <v>776</v>
      </c>
      <c r="H4" t="s">
        <v>776</v>
      </c>
      <c r="I4" t="s">
        <v>777</v>
      </c>
      <c r="J4" t="s">
        <v>778</v>
      </c>
      <c r="K4" t="s">
        <v>779</v>
      </c>
      <c r="L4" t="s">
        <v>780</v>
      </c>
      <c r="M4" t="s">
        <v>781</v>
      </c>
      <c r="N4" t="s">
        <v>782</v>
      </c>
      <c r="O4" t="s">
        <v>783</v>
      </c>
      <c r="P4" t="s">
        <v>784</v>
      </c>
      <c r="Q4" t="s">
        <v>785</v>
      </c>
      <c r="R4" t="s">
        <v>786</v>
      </c>
      <c r="S4" t="s">
        <v>787</v>
      </c>
      <c r="T4" t="s">
        <v>788</v>
      </c>
      <c r="U4" t="s">
        <v>789</v>
      </c>
      <c r="V4" t="s">
        <v>790</v>
      </c>
      <c r="W4" t="s">
        <v>791</v>
      </c>
      <c r="X4" t="s">
        <v>792</v>
      </c>
      <c r="Y4" t="s">
        <v>793</v>
      </c>
      <c r="Z4" t="s">
        <v>794</v>
      </c>
      <c r="AA4" t="s">
        <v>795</v>
      </c>
      <c r="AB4" t="s">
        <v>796</v>
      </c>
      <c r="AC4" t="s">
        <v>797</v>
      </c>
      <c r="AD4" t="s">
        <v>798</v>
      </c>
      <c r="AE4" t="s">
        <v>784</v>
      </c>
      <c r="AF4" t="s">
        <v>785</v>
      </c>
      <c r="AG4" t="s">
        <v>786</v>
      </c>
      <c r="AH4" t="s">
        <v>787</v>
      </c>
      <c r="AI4" t="s">
        <v>788</v>
      </c>
      <c r="AJ4" t="s">
        <v>789</v>
      </c>
      <c r="AK4" t="s">
        <v>790</v>
      </c>
      <c r="AL4" t="s">
        <v>791</v>
      </c>
      <c r="AM4" t="s">
        <v>792</v>
      </c>
      <c r="AN4" t="s">
        <v>793</v>
      </c>
      <c r="AO4" t="s">
        <v>794</v>
      </c>
      <c r="AP4" t="s">
        <v>795</v>
      </c>
      <c r="AQ4" t="s">
        <v>798</v>
      </c>
      <c r="AR4" t="s">
        <v>784</v>
      </c>
      <c r="AS4" t="s">
        <v>785</v>
      </c>
      <c r="AT4" t="s">
        <v>786</v>
      </c>
      <c r="AU4" t="s">
        <v>787</v>
      </c>
      <c r="AV4" t="s">
        <v>788</v>
      </c>
      <c r="AW4" t="s">
        <v>789</v>
      </c>
      <c r="AX4" t="s">
        <v>790</v>
      </c>
      <c r="AY4" t="s">
        <v>791</v>
      </c>
      <c r="AZ4" t="s">
        <v>792</v>
      </c>
      <c r="BA4" t="s">
        <v>793</v>
      </c>
      <c r="BB4" t="s">
        <v>794</v>
      </c>
      <c r="BC4" t="s">
        <v>795</v>
      </c>
      <c r="BD4" t="s">
        <v>798</v>
      </c>
      <c r="BE4" t="s">
        <v>784</v>
      </c>
      <c r="BF4" t="s">
        <v>785</v>
      </c>
      <c r="BG4" t="s">
        <v>786</v>
      </c>
      <c r="BH4" t="s">
        <v>787</v>
      </c>
      <c r="BI4" t="s">
        <v>788</v>
      </c>
      <c r="BJ4" t="s">
        <v>789</v>
      </c>
      <c r="BK4" t="s">
        <v>790</v>
      </c>
      <c r="BL4" t="s">
        <v>736</v>
      </c>
      <c r="BM4" t="s">
        <v>791</v>
      </c>
      <c r="BN4" t="s">
        <v>792</v>
      </c>
      <c r="BO4" t="s">
        <v>793</v>
      </c>
      <c r="BP4" t="s">
        <v>794</v>
      </c>
      <c r="BQ4" t="s">
        <v>795</v>
      </c>
      <c r="BR4" t="s">
        <v>796</v>
      </c>
      <c r="BS4" t="s">
        <v>797</v>
      </c>
      <c r="BT4" t="s">
        <v>798</v>
      </c>
      <c r="BU4" t="s">
        <v>799</v>
      </c>
      <c r="BV4" t="s">
        <v>800</v>
      </c>
      <c r="BW4" t="s">
        <v>801</v>
      </c>
      <c r="BX4" t="s">
        <v>802</v>
      </c>
      <c r="BY4" t="s">
        <v>803</v>
      </c>
      <c r="BZ4" t="s">
        <v>804</v>
      </c>
      <c r="CA4" t="s">
        <v>802</v>
      </c>
      <c r="CB4" t="s">
        <v>803</v>
      </c>
      <c r="CC4" t="s">
        <v>804</v>
      </c>
      <c r="CD4" t="s">
        <v>805</v>
      </c>
      <c r="CE4" t="s">
        <v>806</v>
      </c>
      <c r="CF4" t="s">
        <v>806</v>
      </c>
      <c r="CG4" t="s">
        <v>781</v>
      </c>
      <c r="CH4" t="s">
        <v>782</v>
      </c>
      <c r="CI4" t="s">
        <v>783</v>
      </c>
      <c r="CJ4" t="s">
        <v>784</v>
      </c>
      <c r="CK4" t="s">
        <v>785</v>
      </c>
      <c r="CL4" t="s">
        <v>786</v>
      </c>
      <c r="CM4" t="s">
        <v>787</v>
      </c>
      <c r="CN4" t="s">
        <v>788</v>
      </c>
      <c r="CO4" t="s">
        <v>789</v>
      </c>
      <c r="CP4" t="s">
        <v>790</v>
      </c>
      <c r="CQ4" t="s">
        <v>791</v>
      </c>
      <c r="CR4" t="s">
        <v>792</v>
      </c>
      <c r="CS4" t="s">
        <v>793</v>
      </c>
      <c r="CT4" t="s">
        <v>794</v>
      </c>
      <c r="CU4" t="s">
        <v>795</v>
      </c>
      <c r="CV4" t="s">
        <v>796</v>
      </c>
      <c r="CW4" t="s">
        <v>797</v>
      </c>
      <c r="CX4" t="s">
        <v>798</v>
      </c>
      <c r="CY4" t="s">
        <v>784</v>
      </c>
      <c r="CZ4" t="s">
        <v>785</v>
      </c>
      <c r="DA4" t="s">
        <v>786</v>
      </c>
      <c r="DB4" t="s">
        <v>787</v>
      </c>
      <c r="DC4" t="s">
        <v>788</v>
      </c>
      <c r="DD4" t="s">
        <v>789</v>
      </c>
      <c r="DE4" t="s">
        <v>790</v>
      </c>
      <c r="DF4" t="s">
        <v>791</v>
      </c>
      <c r="DG4" t="s">
        <v>792</v>
      </c>
      <c r="DH4" t="s">
        <v>793</v>
      </c>
      <c r="DI4" t="s">
        <v>794</v>
      </c>
      <c r="DJ4" t="s">
        <v>795</v>
      </c>
      <c r="DK4" t="s">
        <v>798</v>
      </c>
      <c r="DL4" t="s">
        <v>784</v>
      </c>
      <c r="DM4" t="s">
        <v>785</v>
      </c>
      <c r="DN4" t="s">
        <v>786</v>
      </c>
      <c r="DO4" t="s">
        <v>787</v>
      </c>
      <c r="DP4" t="s">
        <v>788</v>
      </c>
      <c r="DQ4" t="s">
        <v>789</v>
      </c>
      <c r="DR4" t="s">
        <v>790</v>
      </c>
      <c r="DS4" t="s">
        <v>791</v>
      </c>
      <c r="DT4" t="s">
        <v>792</v>
      </c>
      <c r="DU4" t="s">
        <v>793</v>
      </c>
      <c r="DV4" t="s">
        <v>794</v>
      </c>
      <c r="DW4" t="s">
        <v>795</v>
      </c>
      <c r="DX4" t="s">
        <v>798</v>
      </c>
      <c r="DY4" t="s">
        <v>784</v>
      </c>
      <c r="DZ4" t="s">
        <v>785</v>
      </c>
      <c r="EA4" t="s">
        <v>786</v>
      </c>
      <c r="EB4" t="s">
        <v>787</v>
      </c>
      <c r="EC4" t="s">
        <v>788</v>
      </c>
      <c r="ED4" t="s">
        <v>789</v>
      </c>
      <c r="EE4" t="s">
        <v>790</v>
      </c>
      <c r="EF4" t="s">
        <v>791</v>
      </c>
      <c r="EG4" t="s">
        <v>792</v>
      </c>
      <c r="EH4" t="s">
        <v>793</v>
      </c>
      <c r="EI4" t="s">
        <v>794</v>
      </c>
      <c r="EJ4" t="s">
        <v>795</v>
      </c>
      <c r="EK4" t="s">
        <v>796</v>
      </c>
      <c r="EL4" t="s">
        <v>797</v>
      </c>
      <c r="EM4" t="s">
        <v>798</v>
      </c>
      <c r="EN4" t="s">
        <v>799</v>
      </c>
      <c r="EO4" t="s">
        <v>800</v>
      </c>
      <c r="EP4" t="s">
        <v>801</v>
      </c>
      <c r="EQ4" t="s">
        <v>802</v>
      </c>
      <c r="ER4" t="s">
        <v>803</v>
      </c>
      <c r="ES4" t="s">
        <v>804</v>
      </c>
      <c r="ET4" t="s">
        <v>802</v>
      </c>
      <c r="EU4" t="s">
        <v>803</v>
      </c>
      <c r="EV4" t="s">
        <v>804</v>
      </c>
      <c r="EW4" t="s">
        <v>784</v>
      </c>
      <c r="EX4" t="s">
        <v>785</v>
      </c>
      <c r="EY4" t="s">
        <v>786</v>
      </c>
      <c r="EZ4" t="s">
        <v>787</v>
      </c>
      <c r="FA4" t="s">
        <v>788</v>
      </c>
      <c r="FB4" t="s">
        <v>789</v>
      </c>
      <c r="FC4" t="s">
        <v>790</v>
      </c>
      <c r="FD4" t="s">
        <v>791</v>
      </c>
      <c r="FE4" t="s">
        <v>792</v>
      </c>
      <c r="FF4" t="s">
        <v>793</v>
      </c>
      <c r="FG4" t="s">
        <v>794</v>
      </c>
      <c r="FH4" t="s">
        <v>795</v>
      </c>
      <c r="FI4" t="s">
        <v>796</v>
      </c>
      <c r="FJ4" t="s">
        <v>797</v>
      </c>
      <c r="FK4" t="s">
        <v>798</v>
      </c>
      <c r="FL4" t="s">
        <v>784</v>
      </c>
      <c r="FM4" t="s">
        <v>785</v>
      </c>
      <c r="FN4" t="s">
        <v>786</v>
      </c>
      <c r="FO4" t="s">
        <v>787</v>
      </c>
      <c r="FP4" t="s">
        <v>788</v>
      </c>
      <c r="FQ4" t="s">
        <v>789</v>
      </c>
      <c r="FR4" t="s">
        <v>790</v>
      </c>
      <c r="FS4" t="s">
        <v>791</v>
      </c>
      <c r="FT4" t="s">
        <v>792</v>
      </c>
      <c r="FU4" t="s">
        <v>793</v>
      </c>
      <c r="FV4" t="s">
        <v>794</v>
      </c>
      <c r="FW4" t="s">
        <v>795</v>
      </c>
      <c r="FX4" t="s">
        <v>796</v>
      </c>
      <c r="FY4" t="s">
        <v>797</v>
      </c>
      <c r="FZ4" t="s">
        <v>798</v>
      </c>
      <c r="GA4" t="s">
        <v>807</v>
      </c>
      <c r="GB4" t="s">
        <v>807</v>
      </c>
      <c r="GC4" t="s">
        <v>807</v>
      </c>
      <c r="GD4" t="s">
        <v>807</v>
      </c>
      <c r="GE4" t="s">
        <v>807</v>
      </c>
      <c r="GF4" t="s">
        <v>807</v>
      </c>
      <c r="GG4" t="s">
        <v>808</v>
      </c>
      <c r="GH4" t="s">
        <v>809</v>
      </c>
      <c r="GI4" t="s">
        <v>810</v>
      </c>
      <c r="GJ4" t="s">
        <v>811</v>
      </c>
      <c r="GK4" t="s">
        <v>784</v>
      </c>
      <c r="GL4" t="s">
        <v>785</v>
      </c>
      <c r="GM4" t="s">
        <v>786</v>
      </c>
      <c r="GN4" t="s">
        <v>787</v>
      </c>
      <c r="GO4" t="s">
        <v>788</v>
      </c>
      <c r="GP4" t="s">
        <v>789</v>
      </c>
      <c r="GQ4" t="s">
        <v>790</v>
      </c>
      <c r="GR4" t="s">
        <v>791</v>
      </c>
      <c r="GS4" t="s">
        <v>792</v>
      </c>
      <c r="GT4" t="s">
        <v>793</v>
      </c>
      <c r="GU4" t="s">
        <v>794</v>
      </c>
      <c r="GV4" t="s">
        <v>795</v>
      </c>
      <c r="GW4" t="s">
        <v>796</v>
      </c>
      <c r="GX4" t="s">
        <v>797</v>
      </c>
      <c r="GY4" t="s">
        <v>798</v>
      </c>
      <c r="GZ4" t="s">
        <v>784</v>
      </c>
      <c r="HA4" t="s">
        <v>785</v>
      </c>
      <c r="HB4" t="s">
        <v>786</v>
      </c>
      <c r="HC4" t="s">
        <v>787</v>
      </c>
      <c r="HD4" t="s">
        <v>788</v>
      </c>
      <c r="HE4" t="s">
        <v>789</v>
      </c>
      <c r="HF4" t="s">
        <v>790</v>
      </c>
      <c r="HG4" t="s">
        <v>791</v>
      </c>
      <c r="HH4" t="s">
        <v>792</v>
      </c>
      <c r="HI4" t="s">
        <v>793</v>
      </c>
      <c r="HJ4" t="s">
        <v>794</v>
      </c>
      <c r="HK4" t="s">
        <v>795</v>
      </c>
      <c r="HL4" t="s">
        <v>798</v>
      </c>
      <c r="HM4" t="s">
        <v>784</v>
      </c>
      <c r="HN4" t="s">
        <v>785</v>
      </c>
      <c r="HO4" t="s">
        <v>786</v>
      </c>
      <c r="HP4" t="s">
        <v>787</v>
      </c>
      <c r="HQ4" t="s">
        <v>788</v>
      </c>
      <c r="HR4" t="s">
        <v>789</v>
      </c>
      <c r="HS4" t="s">
        <v>790</v>
      </c>
      <c r="HT4" t="s">
        <v>791</v>
      </c>
      <c r="HU4" t="s">
        <v>792</v>
      </c>
      <c r="HV4" t="s">
        <v>793</v>
      </c>
      <c r="HW4" t="s">
        <v>794</v>
      </c>
      <c r="HX4" t="s">
        <v>795</v>
      </c>
      <c r="HY4" t="s">
        <v>796</v>
      </c>
      <c r="HZ4" t="s">
        <v>797</v>
      </c>
      <c r="IA4" t="s">
        <v>798</v>
      </c>
      <c r="IB4" t="s">
        <v>784</v>
      </c>
      <c r="IC4" t="s">
        <v>785</v>
      </c>
      <c r="ID4" t="s">
        <v>786</v>
      </c>
      <c r="IE4" t="s">
        <v>787</v>
      </c>
      <c r="IF4" t="s">
        <v>788</v>
      </c>
      <c r="IG4" t="s">
        <v>789</v>
      </c>
      <c r="IH4" t="s">
        <v>790</v>
      </c>
      <c r="II4" t="s">
        <v>791</v>
      </c>
      <c r="IJ4" t="s">
        <v>792</v>
      </c>
      <c r="IK4" t="s">
        <v>793</v>
      </c>
      <c r="IL4" t="s">
        <v>794</v>
      </c>
      <c r="IM4" t="s">
        <v>795</v>
      </c>
      <c r="IN4" t="s">
        <v>798</v>
      </c>
      <c r="IO4" t="s">
        <v>784</v>
      </c>
      <c r="IP4" t="s">
        <v>785</v>
      </c>
      <c r="IQ4" t="s">
        <v>786</v>
      </c>
      <c r="IR4" t="s">
        <v>787</v>
      </c>
      <c r="IS4" t="s">
        <v>788</v>
      </c>
      <c r="IT4" t="s">
        <v>789</v>
      </c>
      <c r="IU4" t="s">
        <v>790</v>
      </c>
      <c r="IV4" t="s">
        <v>791</v>
      </c>
      <c r="IW4" t="s">
        <v>792</v>
      </c>
      <c r="IX4" t="s">
        <v>793</v>
      </c>
      <c r="IY4" t="s">
        <v>794</v>
      </c>
      <c r="IZ4" t="s">
        <v>795</v>
      </c>
      <c r="JA4" t="s">
        <v>796</v>
      </c>
      <c r="JB4" t="s">
        <v>797</v>
      </c>
      <c r="JC4" t="s">
        <v>798</v>
      </c>
      <c r="JD4" t="s">
        <v>784</v>
      </c>
      <c r="JE4" t="s">
        <v>785</v>
      </c>
      <c r="JF4" t="s">
        <v>786</v>
      </c>
      <c r="JG4" t="s">
        <v>787</v>
      </c>
      <c r="JH4" t="s">
        <v>788</v>
      </c>
      <c r="JI4" t="s">
        <v>789</v>
      </c>
      <c r="JJ4" t="s">
        <v>790</v>
      </c>
      <c r="JK4" t="s">
        <v>791</v>
      </c>
      <c r="JL4" t="s">
        <v>792</v>
      </c>
      <c r="JM4" t="s">
        <v>793</v>
      </c>
      <c r="JN4" t="s">
        <v>794</v>
      </c>
      <c r="JO4" t="s">
        <v>795</v>
      </c>
      <c r="JP4" t="s">
        <v>796</v>
      </c>
      <c r="JQ4" t="s">
        <v>797</v>
      </c>
      <c r="JR4" t="s">
        <v>798</v>
      </c>
      <c r="JS4" t="s">
        <v>812</v>
      </c>
      <c r="JT4" t="s">
        <v>813</v>
      </c>
      <c r="JU4" t="s">
        <v>792</v>
      </c>
      <c r="JV4" t="s">
        <v>793</v>
      </c>
      <c r="JW4" t="s">
        <v>794</v>
      </c>
      <c r="JX4" t="s">
        <v>795</v>
      </c>
      <c r="JY4" t="s">
        <v>798</v>
      </c>
      <c r="JZ4" t="s">
        <v>812</v>
      </c>
      <c r="KA4" t="s">
        <v>813</v>
      </c>
      <c r="KB4" t="s">
        <v>792</v>
      </c>
      <c r="KC4" t="s">
        <v>793</v>
      </c>
      <c r="KD4" t="s">
        <v>794</v>
      </c>
      <c r="KE4" t="s">
        <v>795</v>
      </c>
      <c r="KF4" t="s">
        <v>798</v>
      </c>
    </row>
    <row r="5" spans="1:292" x14ac:dyDescent="0.3">
      <c r="B5" s="58">
        <v>45968.551284722198</v>
      </c>
      <c r="C5" t="s">
        <v>31</v>
      </c>
      <c r="D5" t="s">
        <v>31</v>
      </c>
      <c r="E5" t="s">
        <v>814</v>
      </c>
      <c r="F5" t="s">
        <v>815</v>
      </c>
      <c r="G5">
        <v>53627.8</v>
      </c>
      <c r="H5">
        <v>53627.8</v>
      </c>
      <c r="I5" t="s">
        <v>816</v>
      </c>
      <c r="J5" s="24">
        <v>5.1388888888888901E-2</v>
      </c>
      <c r="K5" t="s">
        <v>817</v>
      </c>
      <c r="L5">
        <v>-19.600000000000001</v>
      </c>
      <c r="M5" t="s">
        <v>818</v>
      </c>
      <c r="N5" t="s">
        <v>818</v>
      </c>
      <c r="O5" t="s">
        <v>819</v>
      </c>
      <c r="P5">
        <v>9.2417599999999993</v>
      </c>
      <c r="Q5">
        <v>102947</v>
      </c>
      <c r="R5">
        <v>20326.2</v>
      </c>
      <c r="S5">
        <v>0</v>
      </c>
      <c r="T5">
        <v>1308.49</v>
      </c>
      <c r="U5">
        <v>0</v>
      </c>
      <c r="V5">
        <v>56996.5</v>
      </c>
      <c r="W5">
        <v>181588</v>
      </c>
      <c r="X5">
        <v>229701</v>
      </c>
      <c r="Y5">
        <v>0</v>
      </c>
      <c r="Z5">
        <v>0</v>
      </c>
      <c r="AA5">
        <v>0</v>
      </c>
      <c r="AB5">
        <v>0</v>
      </c>
      <c r="AC5">
        <v>0</v>
      </c>
      <c r="AD5">
        <v>411289</v>
      </c>
      <c r="AE5">
        <v>1330.41</v>
      </c>
      <c r="AF5">
        <v>0</v>
      </c>
      <c r="AG5">
        <v>0</v>
      </c>
      <c r="AH5">
        <v>0</v>
      </c>
      <c r="AI5">
        <v>0</v>
      </c>
      <c r="AJ5">
        <v>701.03499999999997</v>
      </c>
      <c r="AK5">
        <v>0</v>
      </c>
      <c r="AL5">
        <v>2031.44</v>
      </c>
      <c r="AM5">
        <v>0</v>
      </c>
      <c r="AN5">
        <v>0</v>
      </c>
      <c r="AO5">
        <v>0</v>
      </c>
      <c r="AP5">
        <v>0</v>
      </c>
      <c r="AQ5">
        <v>2031.44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1.51349</v>
      </c>
      <c r="BF5">
        <v>8.5490300000000001</v>
      </c>
      <c r="BG5">
        <v>1.83673</v>
      </c>
      <c r="BH5">
        <v>0</v>
      </c>
      <c r="BI5">
        <v>0.15104899999999999</v>
      </c>
      <c r="BJ5">
        <v>0.70096199999999997</v>
      </c>
      <c r="BK5">
        <v>5.2521199999999997</v>
      </c>
      <c r="BL5">
        <v>0</v>
      </c>
      <c r="BM5">
        <v>18.003399999999999</v>
      </c>
      <c r="BN5">
        <v>20.146000000000001</v>
      </c>
      <c r="BO5">
        <v>0</v>
      </c>
      <c r="BP5">
        <v>0</v>
      </c>
      <c r="BQ5">
        <v>0</v>
      </c>
      <c r="BR5">
        <v>0</v>
      </c>
      <c r="BS5">
        <v>0</v>
      </c>
      <c r="BT5">
        <v>38.1494</v>
      </c>
      <c r="BU5">
        <v>35.936100000000003</v>
      </c>
      <c r="BV5">
        <v>2.2132999999999998</v>
      </c>
      <c r="BW5">
        <v>0</v>
      </c>
      <c r="BX5">
        <v>0</v>
      </c>
      <c r="BZ5">
        <v>0</v>
      </c>
      <c r="CA5">
        <v>0</v>
      </c>
      <c r="CC5">
        <v>0</v>
      </c>
      <c r="CG5" t="s">
        <v>818</v>
      </c>
      <c r="CH5" t="s">
        <v>818</v>
      </c>
      <c r="CI5" t="s">
        <v>820</v>
      </c>
      <c r="CJ5">
        <v>13752.1</v>
      </c>
      <c r="CK5">
        <v>84906.3</v>
      </c>
      <c r="CL5">
        <v>32200.7</v>
      </c>
      <c r="CM5">
        <v>0</v>
      </c>
      <c r="CN5">
        <v>60.453899999999997</v>
      </c>
      <c r="CO5">
        <v>13770.4</v>
      </c>
      <c r="CP5">
        <v>56996.5</v>
      </c>
      <c r="CQ5">
        <v>-75275.600000000006</v>
      </c>
      <c r="CR5">
        <v>229701</v>
      </c>
      <c r="CS5">
        <v>0</v>
      </c>
      <c r="CT5">
        <v>0</v>
      </c>
      <c r="CU5">
        <v>0</v>
      </c>
      <c r="CV5">
        <v>-279074</v>
      </c>
      <c r="CW5">
        <v>2111.83</v>
      </c>
      <c r="CX5">
        <v>154426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1.7508600000000001</v>
      </c>
      <c r="DZ5">
        <v>7.1171100000000003</v>
      </c>
      <c r="EA5">
        <v>2.8643700000000001</v>
      </c>
      <c r="EB5">
        <v>0</v>
      </c>
      <c r="EC5">
        <v>7.4632500000000003E-3</v>
      </c>
      <c r="ED5">
        <v>1.2516799999999999</v>
      </c>
      <c r="EE5">
        <v>5.2521199999999997</v>
      </c>
      <c r="EF5">
        <v>-1.5887800000000001</v>
      </c>
      <c r="EG5">
        <v>20.146000000000001</v>
      </c>
      <c r="EH5">
        <v>0</v>
      </c>
      <c r="EI5">
        <v>0</v>
      </c>
      <c r="EJ5">
        <v>0</v>
      </c>
      <c r="EK5">
        <v>-19.325299999999999</v>
      </c>
      <c r="EL5">
        <v>-0.50711799999999996</v>
      </c>
      <c r="EM5">
        <v>18.557200000000002</v>
      </c>
      <c r="EN5">
        <v>18.557200000000002</v>
      </c>
      <c r="EO5">
        <v>0</v>
      </c>
      <c r="EP5">
        <v>0</v>
      </c>
      <c r="EQ5">
        <v>0</v>
      </c>
      <c r="ES5">
        <v>0</v>
      </c>
      <c r="ET5">
        <v>0</v>
      </c>
      <c r="EV5">
        <v>0</v>
      </c>
      <c r="EW5">
        <v>2.1571699999999999E-3</v>
      </c>
      <c r="EX5">
        <v>1.79034</v>
      </c>
      <c r="EY5">
        <v>0.78301500000000002</v>
      </c>
      <c r="EZ5">
        <v>0</v>
      </c>
      <c r="FA5">
        <v>0.19137100000000001</v>
      </c>
      <c r="FB5">
        <v>0</v>
      </c>
      <c r="FC5">
        <v>2.2577400000000001</v>
      </c>
      <c r="FD5">
        <v>5.0246300000000002</v>
      </c>
      <c r="FE5">
        <v>5.91967</v>
      </c>
      <c r="FF5">
        <v>0</v>
      </c>
      <c r="FG5">
        <v>0</v>
      </c>
      <c r="FH5">
        <v>0</v>
      </c>
      <c r="FI5">
        <v>0</v>
      </c>
      <c r="FJ5">
        <v>0</v>
      </c>
      <c r="FK5">
        <v>10.9443</v>
      </c>
      <c r="FL5">
        <v>3.5355599999999998</v>
      </c>
      <c r="FM5">
        <v>1.5128299999999999</v>
      </c>
      <c r="FN5">
        <v>1.3076099999999999</v>
      </c>
      <c r="FO5">
        <v>0</v>
      </c>
      <c r="FP5">
        <v>1.3113E-2</v>
      </c>
      <c r="FQ5">
        <v>0.53508100000000003</v>
      </c>
      <c r="FR5">
        <v>2.2577400000000001</v>
      </c>
      <c r="FS5">
        <v>3.92319</v>
      </c>
      <c r="FT5">
        <v>5.91967</v>
      </c>
      <c r="FU5">
        <v>0</v>
      </c>
      <c r="FV5">
        <v>0</v>
      </c>
      <c r="FW5">
        <v>0</v>
      </c>
      <c r="FX5">
        <v>-0.82703300000000002</v>
      </c>
      <c r="FY5">
        <v>-4.4117199999999999</v>
      </c>
      <c r="FZ5">
        <v>9.8428500000000003</v>
      </c>
      <c r="GA5" t="s">
        <v>821</v>
      </c>
      <c r="GB5" t="s">
        <v>822</v>
      </c>
      <c r="GC5" t="s">
        <v>823</v>
      </c>
      <c r="GD5" t="s">
        <v>824</v>
      </c>
      <c r="GE5" t="s">
        <v>825</v>
      </c>
      <c r="GF5" t="s">
        <v>826</v>
      </c>
      <c r="GG5" t="s">
        <v>827</v>
      </c>
      <c r="GH5" t="s">
        <v>828</v>
      </c>
      <c r="GK5">
        <v>1.5193800000000001E-3</v>
      </c>
      <c r="GL5">
        <v>3.2933699999999999</v>
      </c>
      <c r="GM5">
        <v>1.14056</v>
      </c>
      <c r="GN5">
        <v>0</v>
      </c>
      <c r="GO5">
        <v>0.18063100000000001</v>
      </c>
      <c r="GP5">
        <v>0</v>
      </c>
      <c r="GQ5">
        <v>3.5640800000000001</v>
      </c>
      <c r="GR5">
        <v>8.17</v>
      </c>
      <c r="GS5">
        <v>11.9474</v>
      </c>
      <c r="GT5">
        <v>0</v>
      </c>
      <c r="GU5">
        <v>0</v>
      </c>
      <c r="GV5">
        <v>0</v>
      </c>
      <c r="GW5">
        <v>0</v>
      </c>
      <c r="GX5">
        <v>0</v>
      </c>
      <c r="GY5">
        <v>20.12</v>
      </c>
      <c r="GZ5">
        <v>7.2684199999999999</v>
      </c>
      <c r="HA5">
        <v>0</v>
      </c>
      <c r="HB5">
        <v>0</v>
      </c>
      <c r="HC5">
        <v>0</v>
      </c>
      <c r="HD5">
        <v>0</v>
      </c>
      <c r="HE5">
        <v>3.8299599999999998</v>
      </c>
      <c r="HF5">
        <v>0</v>
      </c>
      <c r="HG5">
        <v>11.1</v>
      </c>
      <c r="HH5">
        <v>0</v>
      </c>
      <c r="HI5">
        <v>0</v>
      </c>
      <c r="HJ5">
        <v>0</v>
      </c>
      <c r="HK5">
        <v>0</v>
      </c>
      <c r="HL5">
        <v>11.1</v>
      </c>
      <c r="HM5">
        <v>2.3795299999999999</v>
      </c>
      <c r="HN5">
        <v>2.7802699999999998</v>
      </c>
      <c r="HO5">
        <v>1.72611</v>
      </c>
      <c r="HP5">
        <v>0</v>
      </c>
      <c r="HQ5">
        <v>9.8667000000000008E-3</v>
      </c>
      <c r="HR5">
        <v>0.81941699999999995</v>
      </c>
      <c r="HS5">
        <v>3.5640800000000001</v>
      </c>
      <c r="HT5">
        <v>2.06</v>
      </c>
      <c r="HU5">
        <v>11.9474</v>
      </c>
      <c r="HV5">
        <v>0</v>
      </c>
      <c r="HW5">
        <v>0</v>
      </c>
      <c r="HX5">
        <v>0</v>
      </c>
      <c r="HY5">
        <v>-7.8891200000000001</v>
      </c>
      <c r="HZ5">
        <v>-1.32622</v>
      </c>
      <c r="IA5">
        <v>14.01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2.2323499999999998</v>
      </c>
      <c r="IP5">
        <v>1.1606799999999999</v>
      </c>
      <c r="IQ5">
        <v>0.40196599999999999</v>
      </c>
      <c r="IR5">
        <v>0</v>
      </c>
      <c r="IS5">
        <v>6.36597E-2</v>
      </c>
      <c r="IT5">
        <v>1.17601</v>
      </c>
      <c r="IU5">
        <v>1.2560899999999999</v>
      </c>
      <c r="IV5">
        <v>6.2907500000000001</v>
      </c>
      <c r="IW5">
        <v>4.2106199999999996</v>
      </c>
      <c r="IX5">
        <v>0</v>
      </c>
      <c r="IY5">
        <v>0</v>
      </c>
      <c r="IZ5">
        <v>0</v>
      </c>
      <c r="JA5">
        <v>0</v>
      </c>
      <c r="JB5">
        <v>0</v>
      </c>
      <c r="JC5">
        <v>10.5014</v>
      </c>
      <c r="JD5">
        <v>0.83861799999999997</v>
      </c>
      <c r="JE5">
        <v>0.97984899999999997</v>
      </c>
      <c r="JF5">
        <v>0.60833300000000001</v>
      </c>
      <c r="JG5">
        <v>0</v>
      </c>
      <c r="JH5">
        <v>3.4773199999999999E-3</v>
      </c>
      <c r="JI5">
        <v>0.28878700000000002</v>
      </c>
      <c r="JJ5">
        <v>1.2560899999999999</v>
      </c>
      <c r="JK5">
        <v>0.72738999999999998</v>
      </c>
      <c r="JL5">
        <v>4.2106199999999996</v>
      </c>
      <c r="JM5">
        <v>0</v>
      </c>
      <c r="JN5">
        <v>0</v>
      </c>
      <c r="JO5">
        <v>0</v>
      </c>
      <c r="JP5">
        <v>-2.7803599999999999</v>
      </c>
      <c r="JQ5">
        <v>-0.46740100000000001</v>
      </c>
      <c r="JR5">
        <v>4.9380100000000002</v>
      </c>
    </row>
    <row r="6" spans="1:292" x14ac:dyDescent="0.3">
      <c r="B6" s="58">
        <v>45968.552465277797</v>
      </c>
      <c r="C6" t="s">
        <v>251</v>
      </c>
      <c r="E6" t="s">
        <v>829</v>
      </c>
      <c r="F6" t="s">
        <v>815</v>
      </c>
      <c r="G6">
        <v>53627.8</v>
      </c>
      <c r="H6">
        <v>53627.8</v>
      </c>
      <c r="I6" t="s">
        <v>816</v>
      </c>
      <c r="J6" s="24">
        <v>6.7361111111111094E-2</v>
      </c>
      <c r="K6" t="s">
        <v>817</v>
      </c>
      <c r="L6">
        <v>-12.53</v>
      </c>
      <c r="M6" t="s">
        <v>818</v>
      </c>
      <c r="N6" t="s">
        <v>818</v>
      </c>
      <c r="O6" t="s">
        <v>819</v>
      </c>
      <c r="P6">
        <v>37.854100000000003</v>
      </c>
      <c r="Q6">
        <v>50302.7</v>
      </c>
      <c r="R6">
        <v>23130.9</v>
      </c>
      <c r="S6">
        <v>0</v>
      </c>
      <c r="T6">
        <v>3705.94</v>
      </c>
      <c r="U6">
        <v>0</v>
      </c>
      <c r="V6">
        <v>57401</v>
      </c>
      <c r="W6">
        <v>134578</v>
      </c>
      <c r="X6">
        <v>229701</v>
      </c>
      <c r="Y6">
        <v>0</v>
      </c>
      <c r="Z6">
        <v>0</v>
      </c>
      <c r="AA6">
        <v>0</v>
      </c>
      <c r="AB6">
        <v>0</v>
      </c>
      <c r="AC6">
        <v>0</v>
      </c>
      <c r="AD6">
        <v>364280</v>
      </c>
      <c r="AE6">
        <v>5448.41</v>
      </c>
      <c r="AF6">
        <v>0</v>
      </c>
      <c r="AG6">
        <v>0</v>
      </c>
      <c r="AH6">
        <v>0</v>
      </c>
      <c r="AI6">
        <v>0</v>
      </c>
      <c r="AJ6">
        <v>797.79100000000005</v>
      </c>
      <c r="AK6">
        <v>0</v>
      </c>
      <c r="AL6">
        <v>6246.2</v>
      </c>
      <c r="AM6">
        <v>0</v>
      </c>
      <c r="AN6">
        <v>0</v>
      </c>
      <c r="AO6">
        <v>0</v>
      </c>
      <c r="AP6">
        <v>0</v>
      </c>
      <c r="AQ6">
        <v>6246.2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6.0343400000000003</v>
      </c>
      <c r="BF6">
        <v>4.1983100000000002</v>
      </c>
      <c r="BG6">
        <v>2.1733500000000001</v>
      </c>
      <c r="BH6">
        <v>0</v>
      </c>
      <c r="BI6">
        <v>0.43204199999999998</v>
      </c>
      <c r="BJ6">
        <v>0.79928299999999997</v>
      </c>
      <c r="BK6">
        <v>5.3434499999999998</v>
      </c>
      <c r="BL6">
        <v>0</v>
      </c>
      <c r="BM6">
        <v>18.980799999999999</v>
      </c>
      <c r="BN6">
        <v>20.281300000000002</v>
      </c>
      <c r="BO6">
        <v>0</v>
      </c>
      <c r="BP6">
        <v>0</v>
      </c>
      <c r="BQ6">
        <v>0</v>
      </c>
      <c r="BR6">
        <v>0</v>
      </c>
      <c r="BS6">
        <v>0</v>
      </c>
      <c r="BT6">
        <v>39.262099999999997</v>
      </c>
      <c r="BU6">
        <v>32.433199999999999</v>
      </c>
      <c r="BV6">
        <v>6.8289499999999999</v>
      </c>
      <c r="BW6">
        <v>0</v>
      </c>
      <c r="BX6">
        <v>0</v>
      </c>
      <c r="BZ6">
        <v>0</v>
      </c>
      <c r="CA6">
        <v>0</v>
      </c>
      <c r="CC6">
        <v>0</v>
      </c>
      <c r="CG6" t="s">
        <v>818</v>
      </c>
      <c r="CH6" t="s">
        <v>818</v>
      </c>
      <c r="CI6" t="s">
        <v>830</v>
      </c>
      <c r="CJ6">
        <v>73226.899999999994</v>
      </c>
      <c r="CK6">
        <v>36834.800000000003</v>
      </c>
      <c r="CL6">
        <v>37293.699999999997</v>
      </c>
      <c r="CM6">
        <v>0</v>
      </c>
      <c r="CN6">
        <v>323.346</v>
      </c>
      <c r="CO6">
        <v>16124</v>
      </c>
      <c r="CP6">
        <v>57401</v>
      </c>
      <c r="CQ6">
        <v>-6548.17</v>
      </c>
      <c r="CR6">
        <v>229701</v>
      </c>
      <c r="CS6">
        <v>0</v>
      </c>
      <c r="CT6">
        <v>0</v>
      </c>
      <c r="CU6">
        <v>0</v>
      </c>
      <c r="CV6">
        <v>-229420</v>
      </c>
      <c r="CW6">
        <v>1668.4</v>
      </c>
      <c r="CX6">
        <v>223153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9.2552099999999999</v>
      </c>
      <c r="DZ6">
        <v>2.9338600000000001</v>
      </c>
      <c r="EA6">
        <v>3.5544199999999999</v>
      </c>
      <c r="EB6">
        <v>0</v>
      </c>
      <c r="EC6">
        <v>4.2271999999999997E-2</v>
      </c>
      <c r="ED6">
        <v>1.47648</v>
      </c>
      <c r="EE6">
        <v>5.3434499999999998</v>
      </c>
      <c r="EF6">
        <v>6.4498100000000003</v>
      </c>
      <c r="EG6">
        <v>20.281300000000002</v>
      </c>
      <c r="EH6">
        <v>0</v>
      </c>
      <c r="EI6">
        <v>0</v>
      </c>
      <c r="EJ6">
        <v>0</v>
      </c>
      <c r="EK6">
        <v>-15.7493</v>
      </c>
      <c r="EL6">
        <v>-0.40662799999999999</v>
      </c>
      <c r="EM6">
        <v>26.731100000000001</v>
      </c>
      <c r="EN6">
        <v>26.731100000000001</v>
      </c>
      <c r="EO6">
        <v>0</v>
      </c>
      <c r="EP6">
        <v>0</v>
      </c>
      <c r="EQ6">
        <v>0</v>
      </c>
      <c r="ES6">
        <v>0</v>
      </c>
      <c r="ET6">
        <v>0</v>
      </c>
      <c r="EV6">
        <v>0</v>
      </c>
      <c r="EW6">
        <v>5.9909400000000002E-3</v>
      </c>
      <c r="EX6">
        <v>1.4190799999999999</v>
      </c>
      <c r="EY6">
        <v>1.3823799999999999</v>
      </c>
      <c r="EZ6">
        <v>0</v>
      </c>
      <c r="FA6">
        <v>0.53539199999999998</v>
      </c>
      <c r="FB6">
        <v>0</v>
      </c>
      <c r="FC6">
        <v>2.2763499999999999</v>
      </c>
      <c r="FD6">
        <v>5.6191899999999997</v>
      </c>
      <c r="FE6">
        <v>5.91967</v>
      </c>
      <c r="FF6">
        <v>0</v>
      </c>
      <c r="FG6">
        <v>0</v>
      </c>
      <c r="FH6">
        <v>0</v>
      </c>
      <c r="FI6">
        <v>0</v>
      </c>
      <c r="FJ6">
        <v>0</v>
      </c>
      <c r="FK6">
        <v>11.5389</v>
      </c>
      <c r="FL6">
        <v>13.0816</v>
      </c>
      <c r="FM6">
        <v>0.460117</v>
      </c>
      <c r="FN6">
        <v>2.5573800000000002</v>
      </c>
      <c r="FO6">
        <v>0</v>
      </c>
      <c r="FP6">
        <v>8.0404199999999995E-2</v>
      </c>
      <c r="FQ6">
        <v>0.62571100000000002</v>
      </c>
      <c r="FR6">
        <v>2.2763499999999999</v>
      </c>
      <c r="FS6">
        <v>15.311500000000001</v>
      </c>
      <c r="FT6">
        <v>5.91967</v>
      </c>
      <c r="FU6">
        <v>0</v>
      </c>
      <c r="FV6">
        <v>0</v>
      </c>
      <c r="FW6">
        <v>0</v>
      </c>
      <c r="FX6">
        <v>-0.52832199999999996</v>
      </c>
      <c r="FY6">
        <v>-3.2417400000000001</v>
      </c>
      <c r="FZ6">
        <v>21.231200000000001</v>
      </c>
      <c r="GA6" t="s">
        <v>821</v>
      </c>
      <c r="GB6" t="s">
        <v>822</v>
      </c>
      <c r="GC6" t="s">
        <v>823</v>
      </c>
      <c r="GD6" t="s">
        <v>824</v>
      </c>
      <c r="GE6" t="s">
        <v>825</v>
      </c>
      <c r="GF6" t="s">
        <v>826</v>
      </c>
      <c r="GG6" t="s">
        <v>827</v>
      </c>
      <c r="GH6" t="s">
        <v>828</v>
      </c>
      <c r="GK6">
        <v>5.1579699999999996E-3</v>
      </c>
      <c r="GL6">
        <v>1.94493</v>
      </c>
      <c r="GM6">
        <v>1.45842</v>
      </c>
      <c r="GN6">
        <v>0</v>
      </c>
      <c r="GO6">
        <v>0.43794300000000003</v>
      </c>
      <c r="GP6">
        <v>0</v>
      </c>
      <c r="GQ6">
        <v>3.59293</v>
      </c>
      <c r="GR6">
        <v>7.44</v>
      </c>
      <c r="GS6">
        <v>11.9474</v>
      </c>
      <c r="GT6">
        <v>0</v>
      </c>
      <c r="GU6">
        <v>0</v>
      </c>
      <c r="GV6">
        <v>0</v>
      </c>
      <c r="GW6">
        <v>0</v>
      </c>
      <c r="GX6">
        <v>0</v>
      </c>
      <c r="GY6">
        <v>19.39</v>
      </c>
      <c r="GZ6">
        <v>29.766300000000001</v>
      </c>
      <c r="HA6">
        <v>0</v>
      </c>
      <c r="HB6">
        <v>0</v>
      </c>
      <c r="HC6">
        <v>0</v>
      </c>
      <c r="HD6">
        <v>0</v>
      </c>
      <c r="HE6">
        <v>4.3585700000000003</v>
      </c>
      <c r="HF6">
        <v>0</v>
      </c>
      <c r="HG6">
        <v>34.130000000000003</v>
      </c>
      <c r="HH6">
        <v>0</v>
      </c>
      <c r="HI6">
        <v>0</v>
      </c>
      <c r="HJ6">
        <v>0</v>
      </c>
      <c r="HK6">
        <v>0</v>
      </c>
      <c r="HL6">
        <v>34.130000000000003</v>
      </c>
      <c r="HM6">
        <v>10.4854</v>
      </c>
      <c r="HN6">
        <v>1.0730999999999999</v>
      </c>
      <c r="HO6">
        <v>2.48088</v>
      </c>
      <c r="HP6">
        <v>0</v>
      </c>
      <c r="HQ6">
        <v>4.9558100000000001E-2</v>
      </c>
      <c r="HR6">
        <v>0.96274499999999996</v>
      </c>
      <c r="HS6">
        <v>3.59293</v>
      </c>
      <c r="HT6">
        <v>11.52</v>
      </c>
      <c r="HU6">
        <v>11.9474</v>
      </c>
      <c r="HV6">
        <v>0</v>
      </c>
      <c r="HW6">
        <v>0</v>
      </c>
      <c r="HX6">
        <v>0</v>
      </c>
      <c r="HY6">
        <v>-5.8740699999999997</v>
      </c>
      <c r="HZ6">
        <v>-1.2455400000000001</v>
      </c>
      <c r="IA6">
        <v>23.47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9.1417199999999994</v>
      </c>
      <c r="IP6">
        <v>0.68545100000000003</v>
      </c>
      <c r="IQ6">
        <v>0.51399099999999998</v>
      </c>
      <c r="IR6">
        <v>0</v>
      </c>
      <c r="IS6">
        <v>0.15434400000000001</v>
      </c>
      <c r="IT6">
        <v>1.33832</v>
      </c>
      <c r="IU6">
        <v>1.2662599999999999</v>
      </c>
      <c r="IV6">
        <v>13.100099999999999</v>
      </c>
      <c r="IW6">
        <v>4.2106199999999996</v>
      </c>
      <c r="IX6">
        <v>0</v>
      </c>
      <c r="IY6">
        <v>0</v>
      </c>
      <c r="IZ6">
        <v>0</v>
      </c>
      <c r="JA6">
        <v>0</v>
      </c>
      <c r="JB6">
        <v>0</v>
      </c>
      <c r="JC6">
        <v>17.310700000000001</v>
      </c>
      <c r="JD6">
        <v>3.69537</v>
      </c>
      <c r="JE6">
        <v>0.378191</v>
      </c>
      <c r="JF6">
        <v>0.87433499999999997</v>
      </c>
      <c r="JG6">
        <v>0</v>
      </c>
      <c r="JH6">
        <v>1.7465700000000001E-2</v>
      </c>
      <c r="JI6">
        <v>0.33929999999999999</v>
      </c>
      <c r="JJ6">
        <v>1.2662599999999999</v>
      </c>
      <c r="JK6">
        <v>4.0617599999999996</v>
      </c>
      <c r="JL6">
        <v>4.2106199999999996</v>
      </c>
      <c r="JM6">
        <v>0</v>
      </c>
      <c r="JN6">
        <v>0</v>
      </c>
      <c r="JO6">
        <v>0</v>
      </c>
      <c r="JP6">
        <v>-2.0701900000000002</v>
      </c>
      <c r="JQ6">
        <v>-0.43896499999999999</v>
      </c>
      <c r="JR6">
        <v>8.2723800000000001</v>
      </c>
    </row>
    <row r="7" spans="1:292" x14ac:dyDescent="0.3">
      <c r="B7" s="58">
        <v>45968.553773148102</v>
      </c>
      <c r="C7" t="s">
        <v>563</v>
      </c>
      <c r="E7" t="s">
        <v>829</v>
      </c>
      <c r="F7" t="s">
        <v>815</v>
      </c>
      <c r="G7">
        <v>53627.8</v>
      </c>
      <c r="H7">
        <v>53627.8</v>
      </c>
      <c r="I7" t="s">
        <v>816</v>
      </c>
      <c r="J7" s="24">
        <v>7.4999999999999997E-2</v>
      </c>
      <c r="K7" t="s">
        <v>817</v>
      </c>
      <c r="L7">
        <v>-12.46</v>
      </c>
      <c r="M7" t="s">
        <v>818</v>
      </c>
      <c r="N7" t="s">
        <v>818</v>
      </c>
      <c r="O7" t="s">
        <v>819</v>
      </c>
      <c r="P7">
        <v>37.142099999999999</v>
      </c>
      <c r="Q7">
        <v>50736.800000000003</v>
      </c>
      <c r="R7">
        <v>23300.1</v>
      </c>
      <c r="S7">
        <v>0</v>
      </c>
      <c r="T7">
        <v>3657.63</v>
      </c>
      <c r="U7">
        <v>0</v>
      </c>
      <c r="V7">
        <v>57401</v>
      </c>
      <c r="W7">
        <v>135133</v>
      </c>
      <c r="X7">
        <v>229701</v>
      </c>
      <c r="Y7">
        <v>0</v>
      </c>
      <c r="Z7">
        <v>0</v>
      </c>
      <c r="AA7">
        <v>0</v>
      </c>
      <c r="AB7">
        <v>0</v>
      </c>
      <c r="AC7">
        <v>0</v>
      </c>
      <c r="AD7">
        <v>364834</v>
      </c>
      <c r="AE7">
        <v>5345.95</v>
      </c>
      <c r="AF7">
        <v>0</v>
      </c>
      <c r="AG7">
        <v>0</v>
      </c>
      <c r="AH7">
        <v>0</v>
      </c>
      <c r="AI7">
        <v>0</v>
      </c>
      <c r="AJ7">
        <v>797.79100000000005</v>
      </c>
      <c r="AK7">
        <v>0</v>
      </c>
      <c r="AL7">
        <v>6143.74</v>
      </c>
      <c r="AM7">
        <v>0</v>
      </c>
      <c r="AN7">
        <v>0</v>
      </c>
      <c r="AO7">
        <v>0</v>
      </c>
      <c r="AP7">
        <v>0</v>
      </c>
      <c r="AQ7">
        <v>6143.74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5.9219999999999997</v>
      </c>
      <c r="BF7">
        <v>4.2326800000000002</v>
      </c>
      <c r="BG7">
        <v>2.1835599999999999</v>
      </c>
      <c r="BH7">
        <v>0</v>
      </c>
      <c r="BI7">
        <v>0.42829899999999999</v>
      </c>
      <c r="BJ7">
        <v>0.79928299999999997</v>
      </c>
      <c r="BK7">
        <v>5.3434499999999998</v>
      </c>
      <c r="BL7">
        <v>0</v>
      </c>
      <c r="BM7">
        <v>18.909300000000002</v>
      </c>
      <c r="BN7">
        <v>20.281300000000002</v>
      </c>
      <c r="BO7">
        <v>0</v>
      </c>
      <c r="BP7">
        <v>0</v>
      </c>
      <c r="BQ7">
        <v>0</v>
      </c>
      <c r="BR7">
        <v>0</v>
      </c>
      <c r="BS7">
        <v>0</v>
      </c>
      <c r="BT7">
        <v>39.190600000000003</v>
      </c>
      <c r="BU7">
        <v>32.4739</v>
      </c>
      <c r="BV7">
        <v>6.7166899999999998</v>
      </c>
      <c r="BW7">
        <v>0</v>
      </c>
      <c r="BX7">
        <v>0</v>
      </c>
      <c r="BZ7">
        <v>0</v>
      </c>
      <c r="CA7">
        <v>0</v>
      </c>
      <c r="CC7">
        <v>0</v>
      </c>
      <c r="CG7" t="s">
        <v>818</v>
      </c>
      <c r="CH7" t="s">
        <v>818</v>
      </c>
      <c r="CI7" t="s">
        <v>830</v>
      </c>
      <c r="CJ7">
        <v>73226.899999999994</v>
      </c>
      <c r="CK7">
        <v>36834.800000000003</v>
      </c>
      <c r="CL7">
        <v>37293.699999999997</v>
      </c>
      <c r="CM7">
        <v>0</v>
      </c>
      <c r="CN7">
        <v>323.346</v>
      </c>
      <c r="CO7">
        <v>16124</v>
      </c>
      <c r="CP7">
        <v>57401</v>
      </c>
      <c r="CQ7">
        <v>-6548.17</v>
      </c>
      <c r="CR7">
        <v>229701</v>
      </c>
      <c r="CS7">
        <v>0</v>
      </c>
      <c r="CT7">
        <v>0</v>
      </c>
      <c r="CU7">
        <v>0</v>
      </c>
      <c r="CV7">
        <v>-229420</v>
      </c>
      <c r="CW7">
        <v>1668.4</v>
      </c>
      <c r="CX7">
        <v>223153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9.2552099999999999</v>
      </c>
      <c r="DZ7">
        <v>2.9338600000000001</v>
      </c>
      <c r="EA7">
        <v>3.5544199999999999</v>
      </c>
      <c r="EB7">
        <v>0</v>
      </c>
      <c r="EC7">
        <v>4.2271999999999997E-2</v>
      </c>
      <c r="ED7">
        <v>1.47648</v>
      </c>
      <c r="EE7">
        <v>5.3434499999999998</v>
      </c>
      <c r="EF7">
        <v>6.4498100000000003</v>
      </c>
      <c r="EG7">
        <v>20.281300000000002</v>
      </c>
      <c r="EH7">
        <v>0</v>
      </c>
      <c r="EI7">
        <v>0</v>
      </c>
      <c r="EJ7">
        <v>0</v>
      </c>
      <c r="EK7">
        <v>-15.7493</v>
      </c>
      <c r="EL7">
        <v>-0.40662799999999999</v>
      </c>
      <c r="EM7">
        <v>26.731100000000001</v>
      </c>
      <c r="EN7">
        <v>26.731100000000001</v>
      </c>
      <c r="EO7">
        <v>0</v>
      </c>
      <c r="EP7">
        <v>0</v>
      </c>
      <c r="EQ7">
        <v>0</v>
      </c>
      <c r="ES7">
        <v>0</v>
      </c>
      <c r="ET7">
        <v>0</v>
      </c>
      <c r="EV7">
        <v>0</v>
      </c>
      <c r="EW7">
        <v>5.9088200000000004E-3</v>
      </c>
      <c r="EX7">
        <v>1.4214199999999999</v>
      </c>
      <c r="EY7">
        <v>1.35904</v>
      </c>
      <c r="EZ7">
        <v>0</v>
      </c>
      <c r="FA7">
        <v>0.53512700000000002</v>
      </c>
      <c r="FB7">
        <v>0</v>
      </c>
      <c r="FC7">
        <v>2.2763499999999999</v>
      </c>
      <c r="FD7">
        <v>5.5978500000000002</v>
      </c>
      <c r="FE7">
        <v>5.91967</v>
      </c>
      <c r="FF7">
        <v>0</v>
      </c>
      <c r="FG7">
        <v>0</v>
      </c>
      <c r="FH7">
        <v>0</v>
      </c>
      <c r="FI7">
        <v>0</v>
      </c>
      <c r="FJ7">
        <v>0</v>
      </c>
      <c r="FK7">
        <v>11.5175</v>
      </c>
      <c r="FL7">
        <v>13.0816</v>
      </c>
      <c r="FM7">
        <v>0.460117</v>
      </c>
      <c r="FN7">
        <v>2.5573800000000002</v>
      </c>
      <c r="FO7">
        <v>0</v>
      </c>
      <c r="FP7">
        <v>8.0404199999999995E-2</v>
      </c>
      <c r="FQ7">
        <v>0.62571100000000002</v>
      </c>
      <c r="FR7">
        <v>2.2763499999999999</v>
      </c>
      <c r="FS7">
        <v>15.311500000000001</v>
      </c>
      <c r="FT7">
        <v>5.91967</v>
      </c>
      <c r="FU7">
        <v>0</v>
      </c>
      <c r="FV7">
        <v>0</v>
      </c>
      <c r="FW7">
        <v>0</v>
      </c>
      <c r="FX7">
        <v>-0.52832199999999996</v>
      </c>
      <c r="FY7">
        <v>-3.2417400000000001</v>
      </c>
      <c r="FZ7">
        <v>21.231200000000001</v>
      </c>
      <c r="GA7" t="s">
        <v>821</v>
      </c>
      <c r="GB7" t="s">
        <v>822</v>
      </c>
      <c r="GC7" t="s">
        <v>823</v>
      </c>
      <c r="GD7" t="s">
        <v>824</v>
      </c>
      <c r="GE7" t="s">
        <v>825</v>
      </c>
      <c r="GF7" t="s">
        <v>826</v>
      </c>
      <c r="GG7" t="s">
        <v>827</v>
      </c>
      <c r="GH7" t="s">
        <v>828</v>
      </c>
      <c r="GK7">
        <v>5.07581E-3</v>
      </c>
      <c r="GL7">
        <v>1.9585300000000001</v>
      </c>
      <c r="GM7">
        <v>1.45601</v>
      </c>
      <c r="GN7">
        <v>0</v>
      </c>
      <c r="GO7">
        <v>0.43597999999999998</v>
      </c>
      <c r="GP7">
        <v>0</v>
      </c>
      <c r="GQ7">
        <v>3.59293</v>
      </c>
      <c r="GR7">
        <v>7.46</v>
      </c>
      <c r="GS7">
        <v>11.9474</v>
      </c>
      <c r="GT7">
        <v>0</v>
      </c>
      <c r="GU7">
        <v>0</v>
      </c>
      <c r="GV7">
        <v>0</v>
      </c>
      <c r="GW7">
        <v>0</v>
      </c>
      <c r="GX7">
        <v>0</v>
      </c>
      <c r="GY7">
        <v>19.41</v>
      </c>
      <c r="GZ7">
        <v>29.206499999999998</v>
      </c>
      <c r="HA7">
        <v>0</v>
      </c>
      <c r="HB7">
        <v>0</v>
      </c>
      <c r="HC7">
        <v>0</v>
      </c>
      <c r="HD7">
        <v>0</v>
      </c>
      <c r="HE7">
        <v>4.3585700000000003</v>
      </c>
      <c r="HF7">
        <v>0</v>
      </c>
      <c r="HG7">
        <v>33.57</v>
      </c>
      <c r="HH7">
        <v>0</v>
      </c>
      <c r="HI7">
        <v>0</v>
      </c>
      <c r="HJ7">
        <v>0</v>
      </c>
      <c r="HK7">
        <v>0</v>
      </c>
      <c r="HL7">
        <v>33.57</v>
      </c>
      <c r="HM7">
        <v>10.4854</v>
      </c>
      <c r="HN7">
        <v>1.0730999999999999</v>
      </c>
      <c r="HO7">
        <v>2.48088</v>
      </c>
      <c r="HP7">
        <v>0</v>
      </c>
      <c r="HQ7">
        <v>4.9558100000000001E-2</v>
      </c>
      <c r="HR7">
        <v>0.96274499999999996</v>
      </c>
      <c r="HS7">
        <v>3.59293</v>
      </c>
      <c r="HT7">
        <v>11.52</v>
      </c>
      <c r="HU7">
        <v>11.9474</v>
      </c>
      <c r="HV7">
        <v>0</v>
      </c>
      <c r="HW7">
        <v>0</v>
      </c>
      <c r="HX7">
        <v>0</v>
      </c>
      <c r="HY7">
        <v>-5.8740699999999997</v>
      </c>
      <c r="HZ7">
        <v>-1.2455400000000001</v>
      </c>
      <c r="IA7">
        <v>23.47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8.9698200000000003</v>
      </c>
      <c r="IP7">
        <v>0.690245</v>
      </c>
      <c r="IQ7">
        <v>0.51314000000000004</v>
      </c>
      <c r="IR7">
        <v>0</v>
      </c>
      <c r="IS7">
        <v>0.15365200000000001</v>
      </c>
      <c r="IT7">
        <v>1.33832</v>
      </c>
      <c r="IU7">
        <v>1.2662599999999999</v>
      </c>
      <c r="IV7">
        <v>12.9314</v>
      </c>
      <c r="IW7">
        <v>4.2106199999999996</v>
      </c>
      <c r="IX7">
        <v>0</v>
      </c>
      <c r="IY7">
        <v>0</v>
      </c>
      <c r="IZ7">
        <v>0</v>
      </c>
      <c r="JA7">
        <v>0</v>
      </c>
      <c r="JB7">
        <v>0</v>
      </c>
      <c r="JC7">
        <v>17.142099999999999</v>
      </c>
      <c r="JD7">
        <v>3.69537</v>
      </c>
      <c r="JE7">
        <v>0.378191</v>
      </c>
      <c r="JF7">
        <v>0.87433499999999997</v>
      </c>
      <c r="JG7">
        <v>0</v>
      </c>
      <c r="JH7">
        <v>1.7465700000000001E-2</v>
      </c>
      <c r="JI7">
        <v>0.33929999999999999</v>
      </c>
      <c r="JJ7">
        <v>1.2662599999999999</v>
      </c>
      <c r="JK7">
        <v>4.0617599999999996</v>
      </c>
      <c r="JL7">
        <v>4.2106199999999996</v>
      </c>
      <c r="JM7">
        <v>0</v>
      </c>
      <c r="JN7">
        <v>0</v>
      </c>
      <c r="JO7">
        <v>0</v>
      </c>
      <c r="JP7">
        <v>-2.0701900000000002</v>
      </c>
      <c r="JQ7">
        <v>-0.43896499999999999</v>
      </c>
      <c r="JR7">
        <v>8.2723800000000001</v>
      </c>
    </row>
    <row r="8" spans="1:292" x14ac:dyDescent="0.3">
      <c r="B8" s="58">
        <v>45968.5548263889</v>
      </c>
      <c r="C8" t="s">
        <v>569</v>
      </c>
      <c r="E8" t="s">
        <v>829</v>
      </c>
      <c r="F8" t="s">
        <v>815</v>
      </c>
      <c r="G8">
        <v>53627.8</v>
      </c>
      <c r="H8">
        <v>53627.8</v>
      </c>
      <c r="I8" t="s">
        <v>816</v>
      </c>
      <c r="J8" s="24">
        <v>5.9722222222222197E-2</v>
      </c>
      <c r="K8" t="s">
        <v>817</v>
      </c>
      <c r="L8">
        <v>-12.15</v>
      </c>
      <c r="M8" t="s">
        <v>818</v>
      </c>
      <c r="N8" t="s">
        <v>818</v>
      </c>
      <c r="O8" t="s">
        <v>819</v>
      </c>
      <c r="P8">
        <v>35.1419</v>
      </c>
      <c r="Q8">
        <v>50947</v>
      </c>
      <c r="R8">
        <v>23386.1</v>
      </c>
      <c r="S8">
        <v>0</v>
      </c>
      <c r="T8">
        <v>3539.45</v>
      </c>
      <c r="U8">
        <v>0</v>
      </c>
      <c r="V8">
        <v>57446.7</v>
      </c>
      <c r="W8">
        <v>135354</v>
      </c>
      <c r="X8">
        <v>229701</v>
      </c>
      <c r="Y8">
        <v>0</v>
      </c>
      <c r="Z8">
        <v>0</v>
      </c>
      <c r="AA8">
        <v>0</v>
      </c>
      <c r="AB8">
        <v>0</v>
      </c>
      <c r="AC8">
        <v>0</v>
      </c>
      <c r="AD8">
        <v>365056</v>
      </c>
      <c r="AE8">
        <v>5058.08</v>
      </c>
      <c r="AF8">
        <v>0</v>
      </c>
      <c r="AG8">
        <v>0</v>
      </c>
      <c r="AH8">
        <v>0</v>
      </c>
      <c r="AI8">
        <v>0</v>
      </c>
      <c r="AJ8">
        <v>797.79</v>
      </c>
      <c r="AK8">
        <v>0</v>
      </c>
      <c r="AL8">
        <v>5855.87</v>
      </c>
      <c r="AM8">
        <v>0</v>
      </c>
      <c r="AN8">
        <v>0</v>
      </c>
      <c r="AO8">
        <v>0</v>
      </c>
      <c r="AP8">
        <v>0</v>
      </c>
      <c r="AQ8">
        <v>5855.87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5.6041400000000001</v>
      </c>
      <c r="BF8">
        <v>4.2492999999999999</v>
      </c>
      <c r="BG8">
        <v>2.1812299999999998</v>
      </c>
      <c r="BH8">
        <v>0</v>
      </c>
      <c r="BI8">
        <v>0.41380099999999997</v>
      </c>
      <c r="BJ8">
        <v>0.79928200000000005</v>
      </c>
      <c r="BK8">
        <v>5.3471399999999996</v>
      </c>
      <c r="BL8">
        <v>0</v>
      </c>
      <c r="BM8">
        <v>18.594899999999999</v>
      </c>
      <c r="BN8">
        <v>20.281300000000002</v>
      </c>
      <c r="BO8">
        <v>0</v>
      </c>
      <c r="BP8">
        <v>0</v>
      </c>
      <c r="BQ8">
        <v>0</v>
      </c>
      <c r="BR8">
        <v>0</v>
      </c>
      <c r="BS8">
        <v>0</v>
      </c>
      <c r="BT8">
        <v>38.876199999999997</v>
      </c>
      <c r="BU8">
        <v>32.4771</v>
      </c>
      <c r="BV8">
        <v>6.3990799999999997</v>
      </c>
      <c r="BW8">
        <v>0</v>
      </c>
      <c r="BX8">
        <v>0</v>
      </c>
      <c r="BZ8">
        <v>0</v>
      </c>
      <c r="CA8">
        <v>0</v>
      </c>
      <c r="CC8">
        <v>0</v>
      </c>
      <c r="CG8" t="s">
        <v>818</v>
      </c>
      <c r="CH8" t="s">
        <v>818</v>
      </c>
      <c r="CI8" t="s">
        <v>830</v>
      </c>
      <c r="CJ8">
        <v>73226.899999999994</v>
      </c>
      <c r="CK8">
        <v>36834.800000000003</v>
      </c>
      <c r="CL8">
        <v>37293.699999999997</v>
      </c>
      <c r="CM8">
        <v>0</v>
      </c>
      <c r="CN8">
        <v>323.346</v>
      </c>
      <c r="CO8">
        <v>16124</v>
      </c>
      <c r="CP8">
        <v>57401</v>
      </c>
      <c r="CQ8">
        <v>-6548.17</v>
      </c>
      <c r="CR8">
        <v>229701</v>
      </c>
      <c r="CS8">
        <v>0</v>
      </c>
      <c r="CT8">
        <v>0</v>
      </c>
      <c r="CU8">
        <v>0</v>
      </c>
      <c r="CV8">
        <v>-229420</v>
      </c>
      <c r="CW8">
        <v>1668.4</v>
      </c>
      <c r="CX8">
        <v>223153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9.2552099999999999</v>
      </c>
      <c r="DZ8">
        <v>2.9338600000000001</v>
      </c>
      <c r="EA8">
        <v>3.5544199999999999</v>
      </c>
      <c r="EB8">
        <v>0</v>
      </c>
      <c r="EC8">
        <v>4.2271999999999997E-2</v>
      </c>
      <c r="ED8">
        <v>1.47648</v>
      </c>
      <c r="EE8">
        <v>5.3434499999999998</v>
      </c>
      <c r="EF8">
        <v>6.4498100000000003</v>
      </c>
      <c r="EG8">
        <v>20.281300000000002</v>
      </c>
      <c r="EH8">
        <v>0</v>
      </c>
      <c r="EI8">
        <v>0</v>
      </c>
      <c r="EJ8">
        <v>0</v>
      </c>
      <c r="EK8">
        <v>-15.7493</v>
      </c>
      <c r="EL8">
        <v>-0.40662799999999999</v>
      </c>
      <c r="EM8">
        <v>26.731100000000001</v>
      </c>
      <c r="EN8">
        <v>26.731100000000001</v>
      </c>
      <c r="EO8">
        <v>0</v>
      </c>
      <c r="EP8">
        <v>0</v>
      </c>
      <c r="EQ8">
        <v>0</v>
      </c>
      <c r="ES8">
        <v>0</v>
      </c>
      <c r="ET8">
        <v>0</v>
      </c>
      <c r="EV8">
        <v>0</v>
      </c>
      <c r="EW8">
        <v>5.5411000000000002E-3</v>
      </c>
      <c r="EX8">
        <v>1.4222900000000001</v>
      </c>
      <c r="EY8">
        <v>1.29138</v>
      </c>
      <c r="EZ8">
        <v>0</v>
      </c>
      <c r="FA8">
        <v>0.49816100000000002</v>
      </c>
      <c r="FB8">
        <v>0</v>
      </c>
      <c r="FC8">
        <v>2.2766099999999998</v>
      </c>
      <c r="FD8">
        <v>5.4939799999999996</v>
      </c>
      <c r="FE8">
        <v>5.91967</v>
      </c>
      <c r="FF8">
        <v>0</v>
      </c>
      <c r="FG8">
        <v>0</v>
      </c>
      <c r="FH8">
        <v>0</v>
      </c>
      <c r="FI8">
        <v>0</v>
      </c>
      <c r="FJ8">
        <v>0</v>
      </c>
      <c r="FK8">
        <v>11.413600000000001</v>
      </c>
      <c r="FL8">
        <v>13.0816</v>
      </c>
      <c r="FM8">
        <v>0.460117</v>
      </c>
      <c r="FN8">
        <v>2.5573800000000002</v>
      </c>
      <c r="FO8">
        <v>0</v>
      </c>
      <c r="FP8">
        <v>8.0404199999999995E-2</v>
      </c>
      <c r="FQ8">
        <v>0.62571100000000002</v>
      </c>
      <c r="FR8">
        <v>2.2763499999999999</v>
      </c>
      <c r="FS8">
        <v>15.311500000000001</v>
      </c>
      <c r="FT8">
        <v>5.91967</v>
      </c>
      <c r="FU8">
        <v>0</v>
      </c>
      <c r="FV8">
        <v>0</v>
      </c>
      <c r="FW8">
        <v>0</v>
      </c>
      <c r="FX8">
        <v>-0.52832199999999996</v>
      </c>
      <c r="FY8">
        <v>-3.2417400000000001</v>
      </c>
      <c r="FZ8">
        <v>21.231200000000001</v>
      </c>
      <c r="GA8" t="s">
        <v>821</v>
      </c>
      <c r="GB8" t="s">
        <v>822</v>
      </c>
      <c r="GC8" t="s">
        <v>823</v>
      </c>
      <c r="GD8" t="s">
        <v>824</v>
      </c>
      <c r="GE8" t="s">
        <v>825</v>
      </c>
      <c r="GF8" t="s">
        <v>826</v>
      </c>
      <c r="GG8" t="s">
        <v>827</v>
      </c>
      <c r="GH8" t="s">
        <v>828</v>
      </c>
      <c r="GK8">
        <v>4.8042700000000002E-3</v>
      </c>
      <c r="GL8">
        <v>1.9646399999999999</v>
      </c>
      <c r="GM8">
        <v>1.43645</v>
      </c>
      <c r="GN8">
        <v>0</v>
      </c>
      <c r="GO8">
        <v>0.42122500000000002</v>
      </c>
      <c r="GP8">
        <v>0</v>
      </c>
      <c r="GQ8">
        <v>3.5945499999999999</v>
      </c>
      <c r="GR8">
        <v>7.41</v>
      </c>
      <c r="GS8">
        <v>11.9474</v>
      </c>
      <c r="GT8">
        <v>0</v>
      </c>
      <c r="GU8">
        <v>0</v>
      </c>
      <c r="GV8">
        <v>0</v>
      </c>
      <c r="GW8">
        <v>0</v>
      </c>
      <c r="GX8">
        <v>0</v>
      </c>
      <c r="GY8">
        <v>19.36</v>
      </c>
      <c r="GZ8">
        <v>27.633800000000001</v>
      </c>
      <c r="HA8">
        <v>0</v>
      </c>
      <c r="HB8">
        <v>0</v>
      </c>
      <c r="HC8">
        <v>0</v>
      </c>
      <c r="HD8">
        <v>0</v>
      </c>
      <c r="HE8">
        <v>4.3585700000000003</v>
      </c>
      <c r="HF8">
        <v>0</v>
      </c>
      <c r="HG8">
        <v>31.99</v>
      </c>
      <c r="HH8">
        <v>0</v>
      </c>
      <c r="HI8">
        <v>0</v>
      </c>
      <c r="HJ8">
        <v>0</v>
      </c>
      <c r="HK8">
        <v>0</v>
      </c>
      <c r="HL8">
        <v>31.99</v>
      </c>
      <c r="HM8">
        <v>10.4854</v>
      </c>
      <c r="HN8">
        <v>1.0730999999999999</v>
      </c>
      <c r="HO8">
        <v>2.48088</v>
      </c>
      <c r="HP8">
        <v>0</v>
      </c>
      <c r="HQ8">
        <v>4.9558100000000001E-2</v>
      </c>
      <c r="HR8">
        <v>0.96274499999999996</v>
      </c>
      <c r="HS8">
        <v>3.59293</v>
      </c>
      <c r="HT8">
        <v>11.52</v>
      </c>
      <c r="HU8">
        <v>11.9474</v>
      </c>
      <c r="HV8">
        <v>0</v>
      </c>
      <c r="HW8">
        <v>0</v>
      </c>
      <c r="HX8">
        <v>0</v>
      </c>
      <c r="HY8">
        <v>-5.8740699999999997</v>
      </c>
      <c r="HZ8">
        <v>-1.2455400000000001</v>
      </c>
      <c r="IA8">
        <v>23.47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8.4868000000000006</v>
      </c>
      <c r="IP8">
        <v>0.69239799999999996</v>
      </c>
      <c r="IQ8">
        <v>0.50624899999999995</v>
      </c>
      <c r="IR8">
        <v>0</v>
      </c>
      <c r="IS8">
        <v>0.148452</v>
      </c>
      <c r="IT8">
        <v>1.33832</v>
      </c>
      <c r="IU8">
        <v>1.2668299999999999</v>
      </c>
      <c r="IV8">
        <v>12.4391</v>
      </c>
      <c r="IW8">
        <v>4.2106199999999996</v>
      </c>
      <c r="IX8">
        <v>0</v>
      </c>
      <c r="IY8">
        <v>0</v>
      </c>
      <c r="IZ8">
        <v>0</v>
      </c>
      <c r="JA8">
        <v>0</v>
      </c>
      <c r="JB8">
        <v>0</v>
      </c>
      <c r="JC8">
        <v>16.649699999999999</v>
      </c>
      <c r="JD8">
        <v>3.69537</v>
      </c>
      <c r="JE8">
        <v>0.378191</v>
      </c>
      <c r="JF8">
        <v>0.87433499999999997</v>
      </c>
      <c r="JG8">
        <v>0</v>
      </c>
      <c r="JH8">
        <v>1.7465700000000001E-2</v>
      </c>
      <c r="JI8">
        <v>0.33929999999999999</v>
      </c>
      <c r="JJ8">
        <v>1.2662599999999999</v>
      </c>
      <c r="JK8">
        <v>4.0617599999999996</v>
      </c>
      <c r="JL8">
        <v>4.2106199999999996</v>
      </c>
      <c r="JM8">
        <v>0</v>
      </c>
      <c r="JN8">
        <v>0</v>
      </c>
      <c r="JO8">
        <v>0</v>
      </c>
      <c r="JP8">
        <v>-2.0701900000000002</v>
      </c>
      <c r="JQ8">
        <v>-0.43896499999999999</v>
      </c>
      <c r="JR8">
        <v>8.2723800000000001</v>
      </c>
    </row>
    <row r="9" spans="1:292" x14ac:dyDescent="0.3">
      <c r="B9" s="58">
        <v>45968.555868055599</v>
      </c>
      <c r="C9" t="s">
        <v>575</v>
      </c>
      <c r="E9" t="s">
        <v>829</v>
      </c>
      <c r="F9" t="s">
        <v>815</v>
      </c>
      <c r="G9">
        <v>53627.8</v>
      </c>
      <c r="H9">
        <v>53627.8</v>
      </c>
      <c r="I9" t="s">
        <v>816</v>
      </c>
      <c r="J9" s="24">
        <v>5.9027777777777797E-2</v>
      </c>
      <c r="K9" t="s">
        <v>817</v>
      </c>
      <c r="L9">
        <v>-12.52</v>
      </c>
      <c r="M9" t="s">
        <v>818</v>
      </c>
      <c r="N9" t="s">
        <v>818</v>
      </c>
      <c r="O9" t="s">
        <v>819</v>
      </c>
      <c r="P9">
        <v>39.591799999999999</v>
      </c>
      <c r="Q9">
        <v>47559.8</v>
      </c>
      <c r="R9">
        <v>22051</v>
      </c>
      <c r="S9">
        <v>0</v>
      </c>
      <c r="T9">
        <v>3838.55</v>
      </c>
      <c r="U9">
        <v>0</v>
      </c>
      <c r="V9">
        <v>57401</v>
      </c>
      <c r="W9">
        <v>130890</v>
      </c>
      <c r="X9">
        <v>229701</v>
      </c>
      <c r="Y9">
        <v>0</v>
      </c>
      <c r="Z9">
        <v>0</v>
      </c>
      <c r="AA9">
        <v>0</v>
      </c>
      <c r="AB9">
        <v>0</v>
      </c>
      <c r="AC9">
        <v>0</v>
      </c>
      <c r="AD9">
        <v>360591</v>
      </c>
      <c r="AE9">
        <v>5698.48</v>
      </c>
      <c r="AF9">
        <v>0</v>
      </c>
      <c r="AG9">
        <v>0</v>
      </c>
      <c r="AH9">
        <v>0</v>
      </c>
      <c r="AI9">
        <v>0</v>
      </c>
      <c r="AJ9">
        <v>797.79100000000005</v>
      </c>
      <c r="AK9">
        <v>0</v>
      </c>
      <c r="AL9">
        <v>6496.27</v>
      </c>
      <c r="AM9">
        <v>0</v>
      </c>
      <c r="AN9">
        <v>0</v>
      </c>
      <c r="AO9">
        <v>0</v>
      </c>
      <c r="AP9">
        <v>0</v>
      </c>
      <c r="AQ9">
        <v>6496.27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6.3067200000000003</v>
      </c>
      <c r="BF9">
        <v>3.9811299999999998</v>
      </c>
      <c r="BG9">
        <v>2.0932900000000001</v>
      </c>
      <c r="BH9">
        <v>0</v>
      </c>
      <c r="BI9">
        <v>0.44467299999999998</v>
      </c>
      <c r="BJ9">
        <v>0.79928299999999997</v>
      </c>
      <c r="BK9">
        <v>5.3434499999999998</v>
      </c>
      <c r="BL9">
        <v>0</v>
      </c>
      <c r="BM9">
        <v>18.968499999999999</v>
      </c>
      <c r="BN9">
        <v>20.281300000000002</v>
      </c>
      <c r="BO9">
        <v>0</v>
      </c>
      <c r="BP9">
        <v>0</v>
      </c>
      <c r="BQ9">
        <v>0</v>
      </c>
      <c r="BR9">
        <v>0</v>
      </c>
      <c r="BS9">
        <v>0</v>
      </c>
      <c r="BT9">
        <v>39.249899999999997</v>
      </c>
      <c r="BU9">
        <v>32.148699999999998</v>
      </c>
      <c r="BV9">
        <v>7.10114</v>
      </c>
      <c r="BW9">
        <v>0</v>
      </c>
      <c r="BX9">
        <v>0</v>
      </c>
      <c r="BZ9">
        <v>0</v>
      </c>
      <c r="CA9">
        <v>0</v>
      </c>
      <c r="CC9">
        <v>0</v>
      </c>
      <c r="CG9" t="s">
        <v>818</v>
      </c>
      <c r="CH9" t="s">
        <v>818</v>
      </c>
      <c r="CI9" t="s">
        <v>830</v>
      </c>
      <c r="CJ9">
        <v>73226.899999999994</v>
      </c>
      <c r="CK9">
        <v>36834.800000000003</v>
      </c>
      <c r="CL9">
        <v>37293.699999999997</v>
      </c>
      <c r="CM9">
        <v>0</v>
      </c>
      <c r="CN9">
        <v>323.346</v>
      </c>
      <c r="CO9">
        <v>16124</v>
      </c>
      <c r="CP9">
        <v>57401</v>
      </c>
      <c r="CQ9">
        <v>-6548.17</v>
      </c>
      <c r="CR9">
        <v>229701</v>
      </c>
      <c r="CS9">
        <v>0</v>
      </c>
      <c r="CT9">
        <v>0</v>
      </c>
      <c r="CU9">
        <v>0</v>
      </c>
      <c r="CV9">
        <v>-229420</v>
      </c>
      <c r="CW9">
        <v>1668.4</v>
      </c>
      <c r="CX9">
        <v>223153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9.2552099999999999</v>
      </c>
      <c r="DZ9">
        <v>2.9338600000000001</v>
      </c>
      <c r="EA9">
        <v>3.5544199999999999</v>
      </c>
      <c r="EB9">
        <v>0</v>
      </c>
      <c r="EC9">
        <v>4.2271999999999997E-2</v>
      </c>
      <c r="ED9">
        <v>1.47648</v>
      </c>
      <c r="EE9">
        <v>5.3434499999999998</v>
      </c>
      <c r="EF9">
        <v>6.4498100000000003</v>
      </c>
      <c r="EG9">
        <v>20.281300000000002</v>
      </c>
      <c r="EH9">
        <v>0</v>
      </c>
      <c r="EI9">
        <v>0</v>
      </c>
      <c r="EJ9">
        <v>0</v>
      </c>
      <c r="EK9">
        <v>-15.7493</v>
      </c>
      <c r="EL9">
        <v>-0.40662799999999999</v>
      </c>
      <c r="EM9">
        <v>26.731100000000001</v>
      </c>
      <c r="EN9">
        <v>26.731100000000001</v>
      </c>
      <c r="EO9">
        <v>0</v>
      </c>
      <c r="EP9">
        <v>0</v>
      </c>
      <c r="EQ9">
        <v>0</v>
      </c>
      <c r="ES9">
        <v>0</v>
      </c>
      <c r="ET9">
        <v>0</v>
      </c>
      <c r="EV9">
        <v>0</v>
      </c>
      <c r="EW9">
        <v>6.1754499999999999E-3</v>
      </c>
      <c r="EX9">
        <v>1.41211</v>
      </c>
      <c r="EY9">
        <v>1.4124000000000001</v>
      </c>
      <c r="EZ9">
        <v>0</v>
      </c>
      <c r="FA9">
        <v>0.55052599999999996</v>
      </c>
      <c r="FB9">
        <v>0</v>
      </c>
      <c r="FC9">
        <v>2.2763499999999999</v>
      </c>
      <c r="FD9">
        <v>5.6575600000000001</v>
      </c>
      <c r="FE9">
        <v>5.91967</v>
      </c>
      <c r="FF9">
        <v>0</v>
      </c>
      <c r="FG9">
        <v>0</v>
      </c>
      <c r="FH9">
        <v>0</v>
      </c>
      <c r="FI9">
        <v>0</v>
      </c>
      <c r="FJ9">
        <v>0</v>
      </c>
      <c r="FK9">
        <v>11.577199999999999</v>
      </c>
      <c r="FL9">
        <v>13.0816</v>
      </c>
      <c r="FM9">
        <v>0.460117</v>
      </c>
      <c r="FN9">
        <v>2.5573800000000002</v>
      </c>
      <c r="FO9">
        <v>0</v>
      </c>
      <c r="FP9">
        <v>8.0404199999999995E-2</v>
      </c>
      <c r="FQ9">
        <v>0.62571100000000002</v>
      </c>
      <c r="FR9">
        <v>2.2763499999999999</v>
      </c>
      <c r="FS9">
        <v>15.311500000000001</v>
      </c>
      <c r="FT9">
        <v>5.91967</v>
      </c>
      <c r="FU9">
        <v>0</v>
      </c>
      <c r="FV9">
        <v>0</v>
      </c>
      <c r="FW9">
        <v>0</v>
      </c>
      <c r="FX9">
        <v>-0.52832199999999996</v>
      </c>
      <c r="FY9">
        <v>-3.2417400000000001</v>
      </c>
      <c r="FZ9">
        <v>21.231200000000001</v>
      </c>
      <c r="GA9" t="s">
        <v>821</v>
      </c>
      <c r="GB9" t="s">
        <v>822</v>
      </c>
      <c r="GC9" t="s">
        <v>823</v>
      </c>
      <c r="GD9" t="s">
        <v>824</v>
      </c>
      <c r="GE9" t="s">
        <v>825</v>
      </c>
      <c r="GF9" t="s">
        <v>826</v>
      </c>
      <c r="GG9" t="s">
        <v>827</v>
      </c>
      <c r="GH9" t="s">
        <v>828</v>
      </c>
      <c r="GK9">
        <v>5.3393299999999998E-3</v>
      </c>
      <c r="GL9">
        <v>1.86226</v>
      </c>
      <c r="GM9">
        <v>1.44048</v>
      </c>
      <c r="GN9">
        <v>0</v>
      </c>
      <c r="GO9">
        <v>0.446469</v>
      </c>
      <c r="GP9">
        <v>0</v>
      </c>
      <c r="GQ9">
        <v>3.59293</v>
      </c>
      <c r="GR9">
        <v>7.35</v>
      </c>
      <c r="GS9">
        <v>11.9474</v>
      </c>
      <c r="GT9">
        <v>0</v>
      </c>
      <c r="GU9">
        <v>0</v>
      </c>
      <c r="GV9">
        <v>0</v>
      </c>
      <c r="GW9">
        <v>0</v>
      </c>
      <c r="GX9">
        <v>0</v>
      </c>
      <c r="GY9">
        <v>19.3</v>
      </c>
      <c r="GZ9">
        <v>31.1325</v>
      </c>
      <c r="HA9">
        <v>0</v>
      </c>
      <c r="HB9">
        <v>0</v>
      </c>
      <c r="HC9">
        <v>0</v>
      </c>
      <c r="HD9">
        <v>0</v>
      </c>
      <c r="HE9">
        <v>4.3585700000000003</v>
      </c>
      <c r="HF9">
        <v>0</v>
      </c>
      <c r="HG9">
        <v>35.49</v>
      </c>
      <c r="HH9">
        <v>0</v>
      </c>
      <c r="HI9">
        <v>0</v>
      </c>
      <c r="HJ9">
        <v>0</v>
      </c>
      <c r="HK9">
        <v>0</v>
      </c>
      <c r="HL9">
        <v>35.49</v>
      </c>
      <c r="HM9">
        <v>10.4854</v>
      </c>
      <c r="HN9">
        <v>1.0730999999999999</v>
      </c>
      <c r="HO9">
        <v>2.48088</v>
      </c>
      <c r="HP9">
        <v>0</v>
      </c>
      <c r="HQ9">
        <v>4.9558100000000001E-2</v>
      </c>
      <c r="HR9">
        <v>0.96274499999999996</v>
      </c>
      <c r="HS9">
        <v>3.59293</v>
      </c>
      <c r="HT9">
        <v>11.52</v>
      </c>
      <c r="HU9">
        <v>11.9474</v>
      </c>
      <c r="HV9">
        <v>0</v>
      </c>
      <c r="HW9">
        <v>0</v>
      </c>
      <c r="HX9">
        <v>0</v>
      </c>
      <c r="HY9">
        <v>-5.8740699999999997</v>
      </c>
      <c r="HZ9">
        <v>-1.2455400000000001</v>
      </c>
      <c r="IA9">
        <v>23.47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9.5612899999999996</v>
      </c>
      <c r="IP9">
        <v>0.65631600000000001</v>
      </c>
      <c r="IQ9">
        <v>0.50766800000000001</v>
      </c>
      <c r="IR9">
        <v>0</v>
      </c>
      <c r="IS9">
        <v>0.15734899999999999</v>
      </c>
      <c r="IT9">
        <v>1.33832</v>
      </c>
      <c r="IU9">
        <v>1.2662599999999999</v>
      </c>
      <c r="IV9">
        <v>13.4872</v>
      </c>
      <c r="IW9">
        <v>4.2106199999999996</v>
      </c>
      <c r="IX9">
        <v>0</v>
      </c>
      <c r="IY9">
        <v>0</v>
      </c>
      <c r="IZ9">
        <v>0</v>
      </c>
      <c r="JA9">
        <v>0</v>
      </c>
      <c r="JB9">
        <v>0</v>
      </c>
      <c r="JC9">
        <v>17.697800000000001</v>
      </c>
      <c r="JD9">
        <v>3.69537</v>
      </c>
      <c r="JE9">
        <v>0.378191</v>
      </c>
      <c r="JF9">
        <v>0.87433499999999997</v>
      </c>
      <c r="JG9">
        <v>0</v>
      </c>
      <c r="JH9">
        <v>1.7465700000000001E-2</v>
      </c>
      <c r="JI9">
        <v>0.33929999999999999</v>
      </c>
      <c r="JJ9">
        <v>1.2662599999999999</v>
      </c>
      <c r="JK9">
        <v>4.0617599999999996</v>
      </c>
      <c r="JL9">
        <v>4.2106199999999996</v>
      </c>
      <c r="JM9">
        <v>0</v>
      </c>
      <c r="JN9">
        <v>0</v>
      </c>
      <c r="JO9">
        <v>0</v>
      </c>
      <c r="JP9">
        <v>-2.0701900000000002</v>
      </c>
      <c r="JQ9">
        <v>-0.43896499999999999</v>
      </c>
      <c r="JR9">
        <v>8.2723800000000001</v>
      </c>
    </row>
    <row r="10" spans="1:292" x14ac:dyDescent="0.3">
      <c r="B10" s="58">
        <v>45968.556909722203</v>
      </c>
      <c r="C10" t="s">
        <v>581</v>
      </c>
      <c r="E10" t="s">
        <v>829</v>
      </c>
      <c r="F10" t="s">
        <v>815</v>
      </c>
      <c r="G10">
        <v>53627.8</v>
      </c>
      <c r="H10">
        <v>53627.8</v>
      </c>
      <c r="I10" t="s">
        <v>816</v>
      </c>
      <c r="J10" s="24">
        <v>5.9722222222222197E-2</v>
      </c>
      <c r="K10" t="s">
        <v>817</v>
      </c>
      <c r="L10">
        <v>-12.12</v>
      </c>
      <c r="M10" t="s">
        <v>818</v>
      </c>
      <c r="N10" t="s">
        <v>818</v>
      </c>
      <c r="O10" t="s">
        <v>819</v>
      </c>
      <c r="P10">
        <v>36.754100000000001</v>
      </c>
      <c r="Q10">
        <v>48165.3</v>
      </c>
      <c r="R10">
        <v>22232</v>
      </c>
      <c r="S10">
        <v>0</v>
      </c>
      <c r="T10">
        <v>3672.38</v>
      </c>
      <c r="U10">
        <v>0</v>
      </c>
      <c r="V10">
        <v>57446.7</v>
      </c>
      <c r="W10">
        <v>131553</v>
      </c>
      <c r="X10">
        <v>229701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361255</v>
      </c>
      <c r="AE10">
        <v>5290.09</v>
      </c>
      <c r="AF10">
        <v>0</v>
      </c>
      <c r="AG10">
        <v>0</v>
      </c>
      <c r="AH10">
        <v>0</v>
      </c>
      <c r="AI10">
        <v>0</v>
      </c>
      <c r="AJ10">
        <v>797.79</v>
      </c>
      <c r="AK10">
        <v>0</v>
      </c>
      <c r="AL10">
        <v>6087.88</v>
      </c>
      <c r="AM10">
        <v>0</v>
      </c>
      <c r="AN10">
        <v>0</v>
      </c>
      <c r="AO10">
        <v>0</v>
      </c>
      <c r="AP10">
        <v>0</v>
      </c>
      <c r="AQ10">
        <v>6087.88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5.8575499999999998</v>
      </c>
      <c r="BF10">
        <v>4.0289200000000003</v>
      </c>
      <c r="BG10">
        <v>2.09402</v>
      </c>
      <c r="BH10">
        <v>0</v>
      </c>
      <c r="BI10">
        <v>0.42610700000000001</v>
      </c>
      <c r="BJ10">
        <v>0.79928200000000005</v>
      </c>
      <c r="BK10">
        <v>5.3471399999999996</v>
      </c>
      <c r="BL10">
        <v>0</v>
      </c>
      <c r="BM10">
        <v>18.553000000000001</v>
      </c>
      <c r="BN10">
        <v>20.281300000000002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38.834299999999999</v>
      </c>
      <c r="BU10">
        <v>32.182000000000002</v>
      </c>
      <c r="BV10">
        <v>6.6523099999999999</v>
      </c>
      <c r="BW10">
        <v>0</v>
      </c>
      <c r="BX10">
        <v>0</v>
      </c>
      <c r="BZ10">
        <v>0</v>
      </c>
      <c r="CA10">
        <v>0</v>
      </c>
      <c r="CC10">
        <v>0</v>
      </c>
      <c r="CG10" t="s">
        <v>818</v>
      </c>
      <c r="CH10" t="s">
        <v>818</v>
      </c>
      <c r="CI10" t="s">
        <v>830</v>
      </c>
      <c r="CJ10">
        <v>73226.899999999994</v>
      </c>
      <c r="CK10">
        <v>36834.800000000003</v>
      </c>
      <c r="CL10">
        <v>37293.699999999997</v>
      </c>
      <c r="CM10">
        <v>0</v>
      </c>
      <c r="CN10">
        <v>323.346</v>
      </c>
      <c r="CO10">
        <v>16124</v>
      </c>
      <c r="CP10">
        <v>57401</v>
      </c>
      <c r="CQ10">
        <v>-6548.17</v>
      </c>
      <c r="CR10">
        <v>229701</v>
      </c>
      <c r="CS10">
        <v>0</v>
      </c>
      <c r="CT10">
        <v>0</v>
      </c>
      <c r="CU10">
        <v>0</v>
      </c>
      <c r="CV10">
        <v>-229420</v>
      </c>
      <c r="CW10">
        <v>1668.4</v>
      </c>
      <c r="CX10">
        <v>223153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9.2552099999999999</v>
      </c>
      <c r="DZ10">
        <v>2.9338600000000001</v>
      </c>
      <c r="EA10">
        <v>3.5544199999999999</v>
      </c>
      <c r="EB10">
        <v>0</v>
      </c>
      <c r="EC10">
        <v>4.2271999999999997E-2</v>
      </c>
      <c r="ED10">
        <v>1.47648</v>
      </c>
      <c r="EE10">
        <v>5.3434499999999998</v>
      </c>
      <c r="EF10">
        <v>6.4498100000000003</v>
      </c>
      <c r="EG10">
        <v>20.281300000000002</v>
      </c>
      <c r="EH10">
        <v>0</v>
      </c>
      <c r="EI10">
        <v>0</v>
      </c>
      <c r="EJ10">
        <v>0</v>
      </c>
      <c r="EK10">
        <v>-15.7493</v>
      </c>
      <c r="EL10">
        <v>-0.40662799999999999</v>
      </c>
      <c r="EM10">
        <v>26.731100000000001</v>
      </c>
      <c r="EN10">
        <v>26.731100000000001</v>
      </c>
      <c r="EO10">
        <v>0</v>
      </c>
      <c r="EP10">
        <v>0</v>
      </c>
      <c r="EQ10">
        <v>0</v>
      </c>
      <c r="ES10">
        <v>0</v>
      </c>
      <c r="ET10">
        <v>0</v>
      </c>
      <c r="EV10">
        <v>0</v>
      </c>
      <c r="EW10">
        <v>5.7084900000000001E-3</v>
      </c>
      <c r="EX10">
        <v>1.41408</v>
      </c>
      <c r="EY10">
        <v>1.3099799999999999</v>
      </c>
      <c r="EZ10">
        <v>0</v>
      </c>
      <c r="FA10">
        <v>0.50915299999999997</v>
      </c>
      <c r="FB10">
        <v>0</v>
      </c>
      <c r="FC10">
        <v>2.2766099999999998</v>
      </c>
      <c r="FD10">
        <v>5.51553</v>
      </c>
      <c r="FE10">
        <v>5.91967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11.4352</v>
      </c>
      <c r="FL10">
        <v>13.0816</v>
      </c>
      <c r="FM10">
        <v>0.460117</v>
      </c>
      <c r="FN10">
        <v>2.5573800000000002</v>
      </c>
      <c r="FO10">
        <v>0</v>
      </c>
      <c r="FP10">
        <v>8.0404199999999995E-2</v>
      </c>
      <c r="FQ10">
        <v>0.62571100000000002</v>
      </c>
      <c r="FR10">
        <v>2.2763499999999999</v>
      </c>
      <c r="FS10">
        <v>15.311500000000001</v>
      </c>
      <c r="FT10">
        <v>5.91967</v>
      </c>
      <c r="FU10">
        <v>0</v>
      </c>
      <c r="FV10">
        <v>0</v>
      </c>
      <c r="FW10">
        <v>0</v>
      </c>
      <c r="FX10">
        <v>-0.52832199999999996</v>
      </c>
      <c r="FY10">
        <v>-3.2417400000000001</v>
      </c>
      <c r="FZ10">
        <v>21.231200000000001</v>
      </c>
      <c r="GA10" t="s">
        <v>821</v>
      </c>
      <c r="GB10" t="s">
        <v>822</v>
      </c>
      <c r="GC10" t="s">
        <v>823</v>
      </c>
      <c r="GD10" t="s">
        <v>824</v>
      </c>
      <c r="GE10" t="s">
        <v>825</v>
      </c>
      <c r="GF10" t="s">
        <v>826</v>
      </c>
      <c r="GG10" t="s">
        <v>827</v>
      </c>
      <c r="GH10" t="s">
        <v>828</v>
      </c>
      <c r="GK10">
        <v>4.9729700000000002E-3</v>
      </c>
      <c r="GL10">
        <v>1.8808</v>
      </c>
      <c r="GM10">
        <v>1.4140900000000001</v>
      </c>
      <c r="GN10">
        <v>0</v>
      </c>
      <c r="GO10">
        <v>0.42997400000000002</v>
      </c>
      <c r="GP10">
        <v>0</v>
      </c>
      <c r="GQ10">
        <v>3.5945499999999999</v>
      </c>
      <c r="GR10">
        <v>7.31</v>
      </c>
      <c r="GS10">
        <v>11.9474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19.260000000000002</v>
      </c>
      <c r="GZ10">
        <v>28.901299999999999</v>
      </c>
      <c r="HA10">
        <v>0</v>
      </c>
      <c r="HB10">
        <v>0</v>
      </c>
      <c r="HC10">
        <v>0</v>
      </c>
      <c r="HD10">
        <v>0</v>
      </c>
      <c r="HE10">
        <v>4.3585700000000003</v>
      </c>
      <c r="HF10">
        <v>0</v>
      </c>
      <c r="HG10">
        <v>33.26</v>
      </c>
      <c r="HH10">
        <v>0</v>
      </c>
      <c r="HI10">
        <v>0</v>
      </c>
      <c r="HJ10">
        <v>0</v>
      </c>
      <c r="HK10">
        <v>0</v>
      </c>
      <c r="HL10">
        <v>33.26</v>
      </c>
      <c r="HM10">
        <v>10.4854</v>
      </c>
      <c r="HN10">
        <v>1.0730999999999999</v>
      </c>
      <c r="HO10">
        <v>2.48088</v>
      </c>
      <c r="HP10">
        <v>0</v>
      </c>
      <c r="HQ10">
        <v>4.9558100000000001E-2</v>
      </c>
      <c r="HR10">
        <v>0.96274499999999996</v>
      </c>
      <c r="HS10">
        <v>3.59293</v>
      </c>
      <c r="HT10">
        <v>11.52</v>
      </c>
      <c r="HU10">
        <v>11.9474</v>
      </c>
      <c r="HV10">
        <v>0</v>
      </c>
      <c r="HW10">
        <v>0</v>
      </c>
      <c r="HX10">
        <v>0</v>
      </c>
      <c r="HY10">
        <v>-5.8740699999999997</v>
      </c>
      <c r="HZ10">
        <v>-1.2455400000000001</v>
      </c>
      <c r="IA10">
        <v>23.47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8.8760700000000003</v>
      </c>
      <c r="IP10">
        <v>0.66285099999999997</v>
      </c>
      <c r="IQ10">
        <v>0.49836599999999998</v>
      </c>
      <c r="IR10">
        <v>0</v>
      </c>
      <c r="IS10">
        <v>0.151536</v>
      </c>
      <c r="IT10">
        <v>1.33832</v>
      </c>
      <c r="IU10">
        <v>1.2668299999999999</v>
      </c>
      <c r="IV10">
        <v>12.794</v>
      </c>
      <c r="IW10">
        <v>4.2106199999999996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17.0046</v>
      </c>
      <c r="JD10">
        <v>3.69537</v>
      </c>
      <c r="JE10">
        <v>0.378191</v>
      </c>
      <c r="JF10">
        <v>0.87433499999999997</v>
      </c>
      <c r="JG10">
        <v>0</v>
      </c>
      <c r="JH10">
        <v>1.7465700000000001E-2</v>
      </c>
      <c r="JI10">
        <v>0.33929999999999999</v>
      </c>
      <c r="JJ10">
        <v>1.2662599999999999</v>
      </c>
      <c r="JK10">
        <v>4.0617599999999996</v>
      </c>
      <c r="JL10">
        <v>4.2106199999999996</v>
      </c>
      <c r="JM10">
        <v>0</v>
      </c>
      <c r="JN10">
        <v>0</v>
      </c>
      <c r="JO10">
        <v>0</v>
      </c>
      <c r="JP10">
        <v>-2.0701900000000002</v>
      </c>
      <c r="JQ10">
        <v>-0.43896499999999999</v>
      </c>
      <c r="JR10">
        <v>8.2723800000000001</v>
      </c>
    </row>
    <row r="11" spans="1:292" x14ac:dyDescent="0.3">
      <c r="B11" s="58">
        <v>45968.557638888902</v>
      </c>
      <c r="C11" t="s">
        <v>586</v>
      </c>
      <c r="E11" t="s">
        <v>814</v>
      </c>
      <c r="F11" t="s">
        <v>815</v>
      </c>
      <c r="G11">
        <v>53627.8</v>
      </c>
      <c r="H11">
        <v>53627.8</v>
      </c>
      <c r="I11" t="s">
        <v>816</v>
      </c>
      <c r="J11" s="24">
        <v>4.0972222222222202E-2</v>
      </c>
      <c r="K11" t="s">
        <v>817</v>
      </c>
      <c r="L11">
        <v>-19.64</v>
      </c>
      <c r="M11" t="s">
        <v>818</v>
      </c>
      <c r="N11" t="s">
        <v>818</v>
      </c>
      <c r="O11" t="s">
        <v>819</v>
      </c>
      <c r="P11">
        <v>9.0768699999999995</v>
      </c>
      <c r="Q11">
        <v>103547</v>
      </c>
      <c r="R11">
        <v>20464</v>
      </c>
      <c r="S11">
        <v>0</v>
      </c>
      <c r="T11">
        <v>1298.0999999999999</v>
      </c>
      <c r="U11">
        <v>0</v>
      </c>
      <c r="V11">
        <v>56996.5</v>
      </c>
      <c r="W11">
        <v>182315</v>
      </c>
      <c r="X11">
        <v>229701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412017</v>
      </c>
      <c r="AE11">
        <v>1306.69</v>
      </c>
      <c r="AF11">
        <v>0</v>
      </c>
      <c r="AG11">
        <v>0</v>
      </c>
      <c r="AH11">
        <v>0</v>
      </c>
      <c r="AI11">
        <v>0</v>
      </c>
      <c r="AJ11">
        <v>701.03499999999997</v>
      </c>
      <c r="AK11">
        <v>0</v>
      </c>
      <c r="AL11">
        <v>2007.73</v>
      </c>
      <c r="AM11">
        <v>0</v>
      </c>
      <c r="AN11">
        <v>0</v>
      </c>
      <c r="AO11">
        <v>0</v>
      </c>
      <c r="AP11">
        <v>0</v>
      </c>
      <c r="AQ11">
        <v>2007.73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1.4864200000000001</v>
      </c>
      <c r="BF11">
        <v>8.5991599999999995</v>
      </c>
      <c r="BG11">
        <v>1.8477300000000001</v>
      </c>
      <c r="BH11">
        <v>0</v>
      </c>
      <c r="BI11">
        <v>0.14984900000000001</v>
      </c>
      <c r="BJ11">
        <v>0.70096199999999997</v>
      </c>
      <c r="BK11">
        <v>5.2521199999999997</v>
      </c>
      <c r="BL11">
        <v>0</v>
      </c>
      <c r="BM11">
        <v>18.036200000000001</v>
      </c>
      <c r="BN11">
        <v>20.146000000000001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38.182200000000002</v>
      </c>
      <c r="BU11">
        <v>35.996000000000002</v>
      </c>
      <c r="BV11">
        <v>2.1862499999999998</v>
      </c>
      <c r="BW11">
        <v>0</v>
      </c>
      <c r="BX11">
        <v>0</v>
      </c>
      <c r="BZ11">
        <v>0</v>
      </c>
      <c r="CA11">
        <v>0</v>
      </c>
      <c r="CC11">
        <v>0</v>
      </c>
      <c r="CG11" t="s">
        <v>818</v>
      </c>
      <c r="CH11" t="s">
        <v>818</v>
      </c>
      <c r="CI11" t="s">
        <v>820</v>
      </c>
      <c r="CJ11">
        <v>13752.1</v>
      </c>
      <c r="CK11">
        <v>84906.3</v>
      </c>
      <c r="CL11">
        <v>32200.7</v>
      </c>
      <c r="CM11">
        <v>0</v>
      </c>
      <c r="CN11">
        <v>60.453899999999997</v>
      </c>
      <c r="CO11">
        <v>13770.4</v>
      </c>
      <c r="CP11">
        <v>56996.5</v>
      </c>
      <c r="CQ11">
        <v>-75275.600000000006</v>
      </c>
      <c r="CR11">
        <v>229701</v>
      </c>
      <c r="CS11">
        <v>0</v>
      </c>
      <c r="CT11">
        <v>0</v>
      </c>
      <c r="CU11">
        <v>0</v>
      </c>
      <c r="CV11">
        <v>-279074</v>
      </c>
      <c r="CW11">
        <v>2111.83</v>
      </c>
      <c r="CX11">
        <v>154426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1.7508600000000001</v>
      </c>
      <c r="DZ11">
        <v>7.1171100000000003</v>
      </c>
      <c r="EA11">
        <v>2.8643700000000001</v>
      </c>
      <c r="EB11">
        <v>0</v>
      </c>
      <c r="EC11">
        <v>7.4632500000000003E-3</v>
      </c>
      <c r="ED11">
        <v>1.2516799999999999</v>
      </c>
      <c r="EE11">
        <v>5.2521199999999997</v>
      </c>
      <c r="EF11">
        <v>-1.5887800000000001</v>
      </c>
      <c r="EG11">
        <v>20.146000000000001</v>
      </c>
      <c r="EH11">
        <v>0</v>
      </c>
      <c r="EI11">
        <v>0</v>
      </c>
      <c r="EJ11">
        <v>0</v>
      </c>
      <c r="EK11">
        <v>-19.325299999999999</v>
      </c>
      <c r="EL11">
        <v>-0.50711799999999996</v>
      </c>
      <c r="EM11">
        <v>18.557200000000002</v>
      </c>
      <c r="EN11">
        <v>18.557200000000002</v>
      </c>
      <c r="EO11">
        <v>0</v>
      </c>
      <c r="EP11">
        <v>0</v>
      </c>
      <c r="EQ11">
        <v>0</v>
      </c>
      <c r="ES11">
        <v>0</v>
      </c>
      <c r="ET11">
        <v>0</v>
      </c>
      <c r="EV11">
        <v>0</v>
      </c>
      <c r="EW11">
        <v>2.1164999999999999E-3</v>
      </c>
      <c r="EX11">
        <v>1.7964800000000001</v>
      </c>
      <c r="EY11">
        <v>0.78266599999999997</v>
      </c>
      <c r="EZ11">
        <v>0</v>
      </c>
      <c r="FA11">
        <v>0.190747</v>
      </c>
      <c r="FB11">
        <v>0</v>
      </c>
      <c r="FC11">
        <v>2.2577400000000001</v>
      </c>
      <c r="FD11">
        <v>5.0297499999999999</v>
      </c>
      <c r="FE11">
        <v>5.91967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10.949400000000001</v>
      </c>
      <c r="FL11">
        <v>3.5355599999999998</v>
      </c>
      <c r="FM11">
        <v>1.5128299999999999</v>
      </c>
      <c r="FN11">
        <v>1.3076099999999999</v>
      </c>
      <c r="FO11">
        <v>0</v>
      </c>
      <c r="FP11">
        <v>1.3113E-2</v>
      </c>
      <c r="FQ11">
        <v>0.53508100000000003</v>
      </c>
      <c r="FR11">
        <v>2.2577400000000001</v>
      </c>
      <c r="FS11">
        <v>3.92319</v>
      </c>
      <c r="FT11">
        <v>5.91967</v>
      </c>
      <c r="FU11">
        <v>0</v>
      </c>
      <c r="FV11">
        <v>0</v>
      </c>
      <c r="FW11">
        <v>0</v>
      </c>
      <c r="FX11">
        <v>-0.82703300000000002</v>
      </c>
      <c r="FY11">
        <v>-4.4117199999999999</v>
      </c>
      <c r="FZ11">
        <v>9.8428500000000003</v>
      </c>
      <c r="GA11" t="s">
        <v>821</v>
      </c>
      <c r="GB11" t="s">
        <v>822</v>
      </c>
      <c r="GC11" t="s">
        <v>823</v>
      </c>
      <c r="GD11" t="s">
        <v>824</v>
      </c>
      <c r="GE11" t="s">
        <v>825</v>
      </c>
      <c r="GF11" t="s">
        <v>826</v>
      </c>
      <c r="GG11" t="s">
        <v>827</v>
      </c>
      <c r="GH11" t="s">
        <v>828</v>
      </c>
      <c r="GK11">
        <v>1.49084E-3</v>
      </c>
      <c r="GL11">
        <v>3.3134800000000002</v>
      </c>
      <c r="GM11">
        <v>1.1444700000000001</v>
      </c>
      <c r="GN11">
        <v>0</v>
      </c>
      <c r="GO11">
        <v>0.17929100000000001</v>
      </c>
      <c r="GP11">
        <v>0</v>
      </c>
      <c r="GQ11">
        <v>3.5640800000000001</v>
      </c>
      <c r="GR11">
        <v>8.19</v>
      </c>
      <c r="GS11">
        <v>11.9474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20.14</v>
      </c>
      <c r="GZ11">
        <v>7.1388400000000001</v>
      </c>
      <c r="HA11">
        <v>0</v>
      </c>
      <c r="HB11">
        <v>0</v>
      </c>
      <c r="HC11">
        <v>0</v>
      </c>
      <c r="HD11">
        <v>0</v>
      </c>
      <c r="HE11">
        <v>3.8299599999999998</v>
      </c>
      <c r="HF11">
        <v>0</v>
      </c>
      <c r="HG11">
        <v>10.97</v>
      </c>
      <c r="HH11">
        <v>0</v>
      </c>
      <c r="HI11">
        <v>0</v>
      </c>
      <c r="HJ11">
        <v>0</v>
      </c>
      <c r="HK11">
        <v>0</v>
      </c>
      <c r="HL11">
        <v>10.97</v>
      </c>
      <c r="HM11">
        <v>2.3795299999999999</v>
      </c>
      <c r="HN11">
        <v>2.7802699999999998</v>
      </c>
      <c r="HO11">
        <v>1.72611</v>
      </c>
      <c r="HP11">
        <v>0</v>
      </c>
      <c r="HQ11">
        <v>9.8667000000000008E-3</v>
      </c>
      <c r="HR11">
        <v>0.81941699999999995</v>
      </c>
      <c r="HS11">
        <v>3.5640800000000001</v>
      </c>
      <c r="HT11">
        <v>2.06</v>
      </c>
      <c r="HU11">
        <v>11.9474</v>
      </c>
      <c r="HV11">
        <v>0</v>
      </c>
      <c r="HW11">
        <v>0</v>
      </c>
      <c r="HX11">
        <v>0</v>
      </c>
      <c r="HY11">
        <v>-7.8891200000000001</v>
      </c>
      <c r="HZ11">
        <v>-1.32622</v>
      </c>
      <c r="IA11">
        <v>14.01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2.1925500000000002</v>
      </c>
      <c r="IP11">
        <v>1.16777</v>
      </c>
      <c r="IQ11">
        <v>0.40334599999999998</v>
      </c>
      <c r="IR11">
        <v>0</v>
      </c>
      <c r="IS11">
        <v>6.3187599999999997E-2</v>
      </c>
      <c r="IT11">
        <v>1.17601</v>
      </c>
      <c r="IU11">
        <v>1.2560899999999999</v>
      </c>
      <c r="IV11">
        <v>6.2589499999999996</v>
      </c>
      <c r="IW11">
        <v>4.2106199999999996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10.4696</v>
      </c>
      <c r="JD11">
        <v>0.83861799999999997</v>
      </c>
      <c r="JE11">
        <v>0.97984899999999997</v>
      </c>
      <c r="JF11">
        <v>0.60833300000000001</v>
      </c>
      <c r="JG11">
        <v>0</v>
      </c>
      <c r="JH11">
        <v>3.4773199999999999E-3</v>
      </c>
      <c r="JI11">
        <v>0.28878700000000002</v>
      </c>
      <c r="JJ11">
        <v>1.2560899999999999</v>
      </c>
      <c r="JK11">
        <v>0.72738999999999998</v>
      </c>
      <c r="JL11">
        <v>4.2106199999999996</v>
      </c>
      <c r="JM11">
        <v>0</v>
      </c>
      <c r="JN11">
        <v>0</v>
      </c>
      <c r="JO11">
        <v>0</v>
      </c>
      <c r="JP11">
        <v>-2.7803599999999999</v>
      </c>
      <c r="JQ11">
        <v>-0.46740100000000001</v>
      </c>
      <c r="JR11">
        <v>4.9380100000000002</v>
      </c>
    </row>
    <row r="12" spans="1:292" x14ac:dyDescent="0.3">
      <c r="B12" s="58">
        <v>45968.558379629598</v>
      </c>
      <c r="C12" t="s">
        <v>591</v>
      </c>
      <c r="E12" t="s">
        <v>814</v>
      </c>
      <c r="F12" t="s">
        <v>815</v>
      </c>
      <c r="G12">
        <v>53627.8</v>
      </c>
      <c r="H12">
        <v>53627.8</v>
      </c>
      <c r="I12" t="s">
        <v>816</v>
      </c>
      <c r="J12" s="24">
        <v>4.0972222222222202E-2</v>
      </c>
      <c r="K12" t="s">
        <v>817</v>
      </c>
      <c r="L12">
        <v>-19.600000000000001</v>
      </c>
      <c r="M12" t="s">
        <v>818</v>
      </c>
      <c r="N12" t="s">
        <v>818</v>
      </c>
      <c r="O12" t="s">
        <v>819</v>
      </c>
      <c r="P12">
        <v>8.4646500000000007</v>
      </c>
      <c r="Q12">
        <v>104182</v>
      </c>
      <c r="R12">
        <v>20630.2</v>
      </c>
      <c r="S12">
        <v>0</v>
      </c>
      <c r="T12">
        <v>1248.1199999999999</v>
      </c>
      <c r="U12">
        <v>0</v>
      </c>
      <c r="V12">
        <v>57041.9</v>
      </c>
      <c r="W12">
        <v>183111</v>
      </c>
      <c r="X12">
        <v>229701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412812</v>
      </c>
      <c r="AE12">
        <v>1218.6099999999999</v>
      </c>
      <c r="AF12">
        <v>0</v>
      </c>
      <c r="AG12">
        <v>0</v>
      </c>
      <c r="AH12">
        <v>0</v>
      </c>
      <c r="AI12">
        <v>0</v>
      </c>
      <c r="AJ12">
        <v>701.03499999999997</v>
      </c>
      <c r="AK12">
        <v>0</v>
      </c>
      <c r="AL12">
        <v>1919.64</v>
      </c>
      <c r="AM12">
        <v>0</v>
      </c>
      <c r="AN12">
        <v>0</v>
      </c>
      <c r="AO12">
        <v>0</v>
      </c>
      <c r="AP12">
        <v>0</v>
      </c>
      <c r="AQ12">
        <v>1919.64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1.38733</v>
      </c>
      <c r="BF12">
        <v>8.6500500000000002</v>
      </c>
      <c r="BG12">
        <v>1.86025</v>
      </c>
      <c r="BH12">
        <v>0</v>
      </c>
      <c r="BI12">
        <v>0.14424899999999999</v>
      </c>
      <c r="BJ12">
        <v>0.70096199999999997</v>
      </c>
      <c r="BK12">
        <v>5.2557700000000001</v>
      </c>
      <c r="BL12">
        <v>0</v>
      </c>
      <c r="BM12">
        <v>17.9986</v>
      </c>
      <c r="BN12">
        <v>20.146000000000001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38.144599999999997</v>
      </c>
      <c r="BU12">
        <v>36.057400000000001</v>
      </c>
      <c r="BV12">
        <v>2.08724</v>
      </c>
      <c r="BW12">
        <v>0</v>
      </c>
      <c r="BX12">
        <v>0</v>
      </c>
      <c r="BZ12">
        <v>0</v>
      </c>
      <c r="CA12">
        <v>0</v>
      </c>
      <c r="CC12">
        <v>0</v>
      </c>
      <c r="CG12" t="s">
        <v>818</v>
      </c>
      <c r="CH12" t="s">
        <v>818</v>
      </c>
      <c r="CI12" t="s">
        <v>820</v>
      </c>
      <c r="CJ12">
        <v>13752.1</v>
      </c>
      <c r="CK12">
        <v>84906.3</v>
      </c>
      <c r="CL12">
        <v>32200.7</v>
      </c>
      <c r="CM12">
        <v>0</v>
      </c>
      <c r="CN12">
        <v>60.453899999999997</v>
      </c>
      <c r="CO12">
        <v>13770.4</v>
      </c>
      <c r="CP12">
        <v>56996.5</v>
      </c>
      <c r="CQ12">
        <v>-75275.600000000006</v>
      </c>
      <c r="CR12">
        <v>229701</v>
      </c>
      <c r="CS12">
        <v>0</v>
      </c>
      <c r="CT12">
        <v>0</v>
      </c>
      <c r="CU12">
        <v>0</v>
      </c>
      <c r="CV12">
        <v>-279074</v>
      </c>
      <c r="CW12">
        <v>2111.83</v>
      </c>
      <c r="CX12">
        <v>154426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1.7508600000000001</v>
      </c>
      <c r="DZ12">
        <v>7.1171100000000003</v>
      </c>
      <c r="EA12">
        <v>2.8643700000000001</v>
      </c>
      <c r="EB12">
        <v>0</v>
      </c>
      <c r="EC12">
        <v>7.4632500000000003E-3</v>
      </c>
      <c r="ED12">
        <v>1.2516799999999999</v>
      </c>
      <c r="EE12">
        <v>5.2521199999999997</v>
      </c>
      <c r="EF12">
        <v>-1.5887800000000001</v>
      </c>
      <c r="EG12">
        <v>20.146000000000001</v>
      </c>
      <c r="EH12">
        <v>0</v>
      </c>
      <c r="EI12">
        <v>0</v>
      </c>
      <c r="EJ12">
        <v>0</v>
      </c>
      <c r="EK12">
        <v>-19.325299999999999</v>
      </c>
      <c r="EL12">
        <v>-0.50711799999999996</v>
      </c>
      <c r="EM12">
        <v>18.557200000000002</v>
      </c>
      <c r="EN12">
        <v>18.557200000000002</v>
      </c>
      <c r="EO12">
        <v>0</v>
      </c>
      <c r="EP12">
        <v>0</v>
      </c>
      <c r="EQ12">
        <v>0</v>
      </c>
      <c r="ES12">
        <v>0</v>
      </c>
      <c r="ET12">
        <v>0</v>
      </c>
      <c r="EV12">
        <v>0</v>
      </c>
      <c r="EW12">
        <v>1.9655800000000002E-3</v>
      </c>
      <c r="EX12">
        <v>1.7950900000000001</v>
      </c>
      <c r="EY12">
        <v>0.77777600000000002</v>
      </c>
      <c r="EZ12">
        <v>0</v>
      </c>
      <c r="FA12">
        <v>0.18404100000000001</v>
      </c>
      <c r="FB12">
        <v>0</v>
      </c>
      <c r="FC12">
        <v>2.2580300000000002</v>
      </c>
      <c r="FD12">
        <v>5.0168999999999997</v>
      </c>
      <c r="FE12">
        <v>5.91967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10.9366</v>
      </c>
      <c r="FL12">
        <v>3.5355599999999998</v>
      </c>
      <c r="FM12">
        <v>1.5128299999999999</v>
      </c>
      <c r="FN12">
        <v>1.3076099999999999</v>
      </c>
      <c r="FO12">
        <v>0</v>
      </c>
      <c r="FP12">
        <v>1.3113E-2</v>
      </c>
      <c r="FQ12">
        <v>0.53508100000000003</v>
      </c>
      <c r="FR12">
        <v>2.2577400000000001</v>
      </c>
      <c r="FS12">
        <v>3.92319</v>
      </c>
      <c r="FT12">
        <v>5.91967</v>
      </c>
      <c r="FU12">
        <v>0</v>
      </c>
      <c r="FV12">
        <v>0</v>
      </c>
      <c r="FW12">
        <v>0</v>
      </c>
      <c r="FX12">
        <v>-0.82703300000000002</v>
      </c>
      <c r="FY12">
        <v>-4.4117199999999999</v>
      </c>
      <c r="FZ12">
        <v>9.8428500000000003</v>
      </c>
      <c r="GA12" t="s">
        <v>821</v>
      </c>
      <c r="GB12" t="s">
        <v>822</v>
      </c>
      <c r="GC12" t="s">
        <v>823</v>
      </c>
      <c r="GD12" t="s">
        <v>824</v>
      </c>
      <c r="GE12" t="s">
        <v>825</v>
      </c>
      <c r="GF12" t="s">
        <v>826</v>
      </c>
      <c r="GG12" t="s">
        <v>827</v>
      </c>
      <c r="GH12" t="s">
        <v>828</v>
      </c>
      <c r="GK12">
        <v>1.38405E-3</v>
      </c>
      <c r="GL12">
        <v>3.3322600000000002</v>
      </c>
      <c r="GM12">
        <v>1.1469499999999999</v>
      </c>
      <c r="GN12">
        <v>0</v>
      </c>
      <c r="GO12">
        <v>0.173261</v>
      </c>
      <c r="GP12">
        <v>0</v>
      </c>
      <c r="GQ12">
        <v>3.5656599999999998</v>
      </c>
      <c r="GR12">
        <v>8.2200000000000006</v>
      </c>
      <c r="GS12">
        <v>11.9474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20.170000000000002</v>
      </c>
      <c r="GZ12">
        <v>6.6576300000000002</v>
      </c>
      <c r="HA12">
        <v>0</v>
      </c>
      <c r="HB12">
        <v>0</v>
      </c>
      <c r="HC12">
        <v>0</v>
      </c>
      <c r="HD12">
        <v>0</v>
      </c>
      <c r="HE12">
        <v>3.8299599999999998</v>
      </c>
      <c r="HF12">
        <v>0</v>
      </c>
      <c r="HG12">
        <v>10.49</v>
      </c>
      <c r="HH12">
        <v>0</v>
      </c>
      <c r="HI12">
        <v>0</v>
      </c>
      <c r="HJ12">
        <v>0</v>
      </c>
      <c r="HK12">
        <v>0</v>
      </c>
      <c r="HL12">
        <v>10.49</v>
      </c>
      <c r="HM12">
        <v>2.3795299999999999</v>
      </c>
      <c r="HN12">
        <v>2.7802699999999998</v>
      </c>
      <c r="HO12">
        <v>1.72611</v>
      </c>
      <c r="HP12">
        <v>0</v>
      </c>
      <c r="HQ12">
        <v>9.8667000000000008E-3</v>
      </c>
      <c r="HR12">
        <v>0.81941699999999995</v>
      </c>
      <c r="HS12">
        <v>3.5640800000000001</v>
      </c>
      <c r="HT12">
        <v>2.06</v>
      </c>
      <c r="HU12">
        <v>11.9474</v>
      </c>
      <c r="HV12">
        <v>0</v>
      </c>
      <c r="HW12">
        <v>0</v>
      </c>
      <c r="HX12">
        <v>0</v>
      </c>
      <c r="HY12">
        <v>-7.8891200000000001</v>
      </c>
      <c r="HZ12">
        <v>-1.32622</v>
      </c>
      <c r="IA12">
        <v>14.01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2.0447500000000001</v>
      </c>
      <c r="IP12">
        <v>1.17439</v>
      </c>
      <c r="IQ12">
        <v>0.40421800000000002</v>
      </c>
      <c r="IR12">
        <v>0</v>
      </c>
      <c r="IS12">
        <v>6.10623E-2</v>
      </c>
      <c r="IT12">
        <v>1.17601</v>
      </c>
      <c r="IU12">
        <v>1.25664</v>
      </c>
      <c r="IV12">
        <v>6.11707</v>
      </c>
      <c r="IW12">
        <v>4.2106199999999996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10.3277</v>
      </c>
      <c r="JD12">
        <v>0.83861799999999997</v>
      </c>
      <c r="JE12">
        <v>0.97984899999999997</v>
      </c>
      <c r="JF12">
        <v>0.60833300000000001</v>
      </c>
      <c r="JG12">
        <v>0</v>
      </c>
      <c r="JH12">
        <v>3.4773199999999999E-3</v>
      </c>
      <c r="JI12">
        <v>0.28878700000000002</v>
      </c>
      <c r="JJ12">
        <v>1.2560899999999999</v>
      </c>
      <c r="JK12">
        <v>0.72738999999999998</v>
      </c>
      <c r="JL12">
        <v>4.2106199999999996</v>
      </c>
      <c r="JM12">
        <v>0</v>
      </c>
      <c r="JN12">
        <v>0</v>
      </c>
      <c r="JO12">
        <v>0</v>
      </c>
      <c r="JP12">
        <v>-2.7803599999999999</v>
      </c>
      <c r="JQ12">
        <v>-0.46740100000000001</v>
      </c>
      <c r="JR12">
        <v>4.9380100000000002</v>
      </c>
    </row>
    <row r="13" spans="1:292" x14ac:dyDescent="0.3">
      <c r="B13" s="58">
        <v>45968.559108796297</v>
      </c>
      <c r="C13" t="s">
        <v>593</v>
      </c>
      <c r="E13" t="s">
        <v>814</v>
      </c>
      <c r="F13" t="s">
        <v>815</v>
      </c>
      <c r="G13">
        <v>53627.8</v>
      </c>
      <c r="H13">
        <v>53627.8</v>
      </c>
      <c r="I13" t="s">
        <v>816</v>
      </c>
      <c r="J13" s="24">
        <v>4.0277777777777801E-2</v>
      </c>
      <c r="K13" t="s">
        <v>817</v>
      </c>
      <c r="L13">
        <v>-19.170000000000002</v>
      </c>
      <c r="M13" t="s">
        <v>818</v>
      </c>
      <c r="N13" t="s">
        <v>818</v>
      </c>
      <c r="O13" t="s">
        <v>819</v>
      </c>
      <c r="P13">
        <v>9.8015100000000004</v>
      </c>
      <c r="Q13">
        <v>97411.4</v>
      </c>
      <c r="R13">
        <v>19345</v>
      </c>
      <c r="S13">
        <v>0</v>
      </c>
      <c r="T13">
        <v>1369.26</v>
      </c>
      <c r="U13">
        <v>0</v>
      </c>
      <c r="V13">
        <v>56996.5</v>
      </c>
      <c r="W13">
        <v>175132</v>
      </c>
      <c r="X13">
        <v>229701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404833</v>
      </c>
      <c r="AE13">
        <v>1410.95</v>
      </c>
      <c r="AF13">
        <v>0</v>
      </c>
      <c r="AG13">
        <v>0</v>
      </c>
      <c r="AH13">
        <v>0</v>
      </c>
      <c r="AI13">
        <v>0</v>
      </c>
      <c r="AJ13">
        <v>701.03399999999999</v>
      </c>
      <c r="AK13">
        <v>0</v>
      </c>
      <c r="AL13">
        <v>2111.9899999999998</v>
      </c>
      <c r="AM13">
        <v>0</v>
      </c>
      <c r="AN13">
        <v>0</v>
      </c>
      <c r="AO13">
        <v>0</v>
      </c>
      <c r="AP13">
        <v>0</v>
      </c>
      <c r="AQ13">
        <v>2111.9899999999998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1.6036300000000001</v>
      </c>
      <c r="BF13">
        <v>8.1010799999999996</v>
      </c>
      <c r="BG13">
        <v>1.75885</v>
      </c>
      <c r="BH13">
        <v>0</v>
      </c>
      <c r="BI13">
        <v>0.157468</v>
      </c>
      <c r="BJ13">
        <v>0.70096199999999997</v>
      </c>
      <c r="BK13">
        <v>5.2521199999999997</v>
      </c>
      <c r="BL13">
        <v>0</v>
      </c>
      <c r="BM13">
        <v>17.574100000000001</v>
      </c>
      <c r="BN13">
        <v>20.146000000000001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37.720100000000002</v>
      </c>
      <c r="BU13">
        <v>35.416699999999999</v>
      </c>
      <c r="BV13">
        <v>2.3033700000000001</v>
      </c>
      <c r="BW13">
        <v>0</v>
      </c>
      <c r="BX13">
        <v>0</v>
      </c>
      <c r="BZ13">
        <v>0</v>
      </c>
      <c r="CA13">
        <v>0</v>
      </c>
      <c r="CC13">
        <v>0</v>
      </c>
      <c r="CG13" t="s">
        <v>818</v>
      </c>
      <c r="CH13" t="s">
        <v>818</v>
      </c>
      <c r="CI13" t="s">
        <v>820</v>
      </c>
      <c r="CJ13">
        <v>13752.1</v>
      </c>
      <c r="CK13">
        <v>84906.3</v>
      </c>
      <c r="CL13">
        <v>32200.7</v>
      </c>
      <c r="CM13">
        <v>0</v>
      </c>
      <c r="CN13">
        <v>60.453899999999997</v>
      </c>
      <c r="CO13">
        <v>13770.4</v>
      </c>
      <c r="CP13">
        <v>56996.5</v>
      </c>
      <c r="CQ13">
        <v>-75275.600000000006</v>
      </c>
      <c r="CR13">
        <v>229701</v>
      </c>
      <c r="CS13">
        <v>0</v>
      </c>
      <c r="CT13">
        <v>0</v>
      </c>
      <c r="CU13">
        <v>0</v>
      </c>
      <c r="CV13">
        <v>-279074</v>
      </c>
      <c r="CW13">
        <v>2111.83</v>
      </c>
      <c r="CX13">
        <v>154426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1.7508600000000001</v>
      </c>
      <c r="DZ13">
        <v>7.1171100000000003</v>
      </c>
      <c r="EA13">
        <v>2.8643700000000001</v>
      </c>
      <c r="EB13">
        <v>0</v>
      </c>
      <c r="EC13">
        <v>7.4632500000000003E-3</v>
      </c>
      <c r="ED13">
        <v>1.2516799999999999</v>
      </c>
      <c r="EE13">
        <v>5.2521199999999997</v>
      </c>
      <c r="EF13">
        <v>-1.5887800000000001</v>
      </c>
      <c r="EG13">
        <v>20.146000000000001</v>
      </c>
      <c r="EH13">
        <v>0</v>
      </c>
      <c r="EI13">
        <v>0</v>
      </c>
      <c r="EJ13">
        <v>0</v>
      </c>
      <c r="EK13">
        <v>-19.325299999999999</v>
      </c>
      <c r="EL13">
        <v>-0.50711799999999996</v>
      </c>
      <c r="EM13">
        <v>18.557200000000002</v>
      </c>
      <c r="EN13">
        <v>18.557200000000002</v>
      </c>
      <c r="EO13">
        <v>0</v>
      </c>
      <c r="EP13">
        <v>0</v>
      </c>
      <c r="EQ13">
        <v>0</v>
      </c>
      <c r="ES13">
        <v>0</v>
      </c>
      <c r="ET13">
        <v>0</v>
      </c>
      <c r="EV13">
        <v>0</v>
      </c>
      <c r="EW13">
        <v>2.27465E-3</v>
      </c>
      <c r="EX13">
        <v>1.7721199999999999</v>
      </c>
      <c r="EY13">
        <v>0.78381400000000001</v>
      </c>
      <c r="EZ13">
        <v>0</v>
      </c>
      <c r="FA13">
        <v>0.19595699999999999</v>
      </c>
      <c r="FB13">
        <v>0</v>
      </c>
      <c r="FC13">
        <v>2.2577400000000001</v>
      </c>
      <c r="FD13">
        <v>5.0119100000000003</v>
      </c>
      <c r="FE13">
        <v>5.91967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10.9316</v>
      </c>
      <c r="FL13">
        <v>3.5355599999999998</v>
      </c>
      <c r="FM13">
        <v>1.5128299999999999</v>
      </c>
      <c r="FN13">
        <v>1.3076099999999999</v>
      </c>
      <c r="FO13">
        <v>0</v>
      </c>
      <c r="FP13">
        <v>1.3113E-2</v>
      </c>
      <c r="FQ13">
        <v>0.53508100000000003</v>
      </c>
      <c r="FR13">
        <v>2.2577400000000001</v>
      </c>
      <c r="FS13">
        <v>3.92319</v>
      </c>
      <c r="FT13">
        <v>5.91967</v>
      </c>
      <c r="FU13">
        <v>0</v>
      </c>
      <c r="FV13">
        <v>0</v>
      </c>
      <c r="FW13">
        <v>0</v>
      </c>
      <c r="FX13">
        <v>-0.82703300000000002</v>
      </c>
      <c r="FY13">
        <v>-4.4117199999999999</v>
      </c>
      <c r="FZ13">
        <v>9.8428500000000003</v>
      </c>
      <c r="GA13" t="s">
        <v>821</v>
      </c>
      <c r="GB13" t="s">
        <v>822</v>
      </c>
      <c r="GC13" t="s">
        <v>823</v>
      </c>
      <c r="GD13" t="s">
        <v>824</v>
      </c>
      <c r="GE13" t="s">
        <v>825</v>
      </c>
      <c r="GF13" t="s">
        <v>826</v>
      </c>
      <c r="GG13" t="s">
        <v>827</v>
      </c>
      <c r="GH13" t="s">
        <v>828</v>
      </c>
      <c r="GK13">
        <v>1.6083899999999999E-3</v>
      </c>
      <c r="GL13">
        <v>3.1294300000000002</v>
      </c>
      <c r="GM13">
        <v>1.1127</v>
      </c>
      <c r="GN13">
        <v>0</v>
      </c>
      <c r="GO13">
        <v>0.18671599999999999</v>
      </c>
      <c r="GP13">
        <v>0</v>
      </c>
      <c r="GQ13">
        <v>3.5640800000000001</v>
      </c>
      <c r="GR13">
        <v>7.99</v>
      </c>
      <c r="GS13">
        <v>11.9474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19.940000000000001</v>
      </c>
      <c r="GZ13">
        <v>7.7084599999999996</v>
      </c>
      <c r="HA13">
        <v>0</v>
      </c>
      <c r="HB13">
        <v>0</v>
      </c>
      <c r="HC13">
        <v>0</v>
      </c>
      <c r="HD13">
        <v>0</v>
      </c>
      <c r="HE13">
        <v>3.8299599999999998</v>
      </c>
      <c r="HF13">
        <v>0</v>
      </c>
      <c r="HG13">
        <v>11.54</v>
      </c>
      <c r="HH13">
        <v>0</v>
      </c>
      <c r="HI13">
        <v>0</v>
      </c>
      <c r="HJ13">
        <v>0</v>
      </c>
      <c r="HK13">
        <v>0</v>
      </c>
      <c r="HL13">
        <v>11.54</v>
      </c>
      <c r="HM13">
        <v>2.3795299999999999</v>
      </c>
      <c r="HN13">
        <v>2.7802699999999998</v>
      </c>
      <c r="HO13">
        <v>1.72611</v>
      </c>
      <c r="HP13">
        <v>0</v>
      </c>
      <c r="HQ13">
        <v>9.8667000000000008E-3</v>
      </c>
      <c r="HR13">
        <v>0.81941699999999995</v>
      </c>
      <c r="HS13">
        <v>3.5640800000000001</v>
      </c>
      <c r="HT13">
        <v>2.06</v>
      </c>
      <c r="HU13">
        <v>11.9474</v>
      </c>
      <c r="HV13">
        <v>0</v>
      </c>
      <c r="HW13">
        <v>0</v>
      </c>
      <c r="HX13">
        <v>0</v>
      </c>
      <c r="HY13">
        <v>-7.8891200000000001</v>
      </c>
      <c r="HZ13">
        <v>-1.32622</v>
      </c>
      <c r="IA13">
        <v>14.01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2.3674900000000001</v>
      </c>
      <c r="IP13">
        <v>1.1029</v>
      </c>
      <c r="IQ13">
        <v>0.39214700000000002</v>
      </c>
      <c r="IR13">
        <v>0</v>
      </c>
      <c r="IS13">
        <v>6.5804199999999993E-2</v>
      </c>
      <c r="IT13">
        <v>1.17601</v>
      </c>
      <c r="IU13">
        <v>1.2560899999999999</v>
      </c>
      <c r="IV13">
        <v>6.3604500000000002</v>
      </c>
      <c r="IW13">
        <v>4.2106199999999996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10.571099999999999</v>
      </c>
      <c r="JD13">
        <v>0.83861799999999997</v>
      </c>
      <c r="JE13">
        <v>0.97984899999999997</v>
      </c>
      <c r="JF13">
        <v>0.60833300000000001</v>
      </c>
      <c r="JG13">
        <v>0</v>
      </c>
      <c r="JH13">
        <v>3.4773199999999999E-3</v>
      </c>
      <c r="JI13">
        <v>0.28878700000000002</v>
      </c>
      <c r="JJ13">
        <v>1.2560899999999999</v>
      </c>
      <c r="JK13">
        <v>0.72738999999999998</v>
      </c>
      <c r="JL13">
        <v>4.2106199999999996</v>
      </c>
      <c r="JM13">
        <v>0</v>
      </c>
      <c r="JN13">
        <v>0</v>
      </c>
      <c r="JO13">
        <v>0</v>
      </c>
      <c r="JP13">
        <v>-2.7803599999999999</v>
      </c>
      <c r="JQ13">
        <v>-0.46740100000000001</v>
      </c>
      <c r="JR13">
        <v>4.9380100000000002</v>
      </c>
    </row>
    <row r="14" spans="1:292" x14ac:dyDescent="0.3">
      <c r="B14" s="58">
        <v>45968.559826388897</v>
      </c>
      <c r="C14" t="s">
        <v>599</v>
      </c>
      <c r="E14" t="s">
        <v>814</v>
      </c>
      <c r="F14" t="s">
        <v>815</v>
      </c>
      <c r="G14">
        <v>53627.8</v>
      </c>
      <c r="H14">
        <v>53627.8</v>
      </c>
      <c r="I14" t="s">
        <v>816</v>
      </c>
      <c r="J14" s="24">
        <v>4.0277777777777801E-2</v>
      </c>
      <c r="K14" t="s">
        <v>817</v>
      </c>
      <c r="L14">
        <v>-19.16</v>
      </c>
      <c r="M14" t="s">
        <v>818</v>
      </c>
      <c r="N14" t="s">
        <v>818</v>
      </c>
      <c r="O14" t="s">
        <v>819</v>
      </c>
      <c r="P14">
        <v>9.0207999999999995</v>
      </c>
      <c r="Q14">
        <v>98538.2</v>
      </c>
      <c r="R14">
        <v>19622.400000000001</v>
      </c>
      <c r="S14">
        <v>0</v>
      </c>
      <c r="T14">
        <v>1299.05</v>
      </c>
      <c r="U14">
        <v>0</v>
      </c>
      <c r="V14">
        <v>57041.9</v>
      </c>
      <c r="W14">
        <v>176511</v>
      </c>
      <c r="X14">
        <v>229701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406212</v>
      </c>
      <c r="AE14">
        <v>1298.6199999999999</v>
      </c>
      <c r="AF14">
        <v>0</v>
      </c>
      <c r="AG14">
        <v>0</v>
      </c>
      <c r="AH14">
        <v>0</v>
      </c>
      <c r="AI14">
        <v>0</v>
      </c>
      <c r="AJ14">
        <v>701.03399999999999</v>
      </c>
      <c r="AK14">
        <v>0</v>
      </c>
      <c r="AL14">
        <v>1999.66</v>
      </c>
      <c r="AM14">
        <v>0</v>
      </c>
      <c r="AN14">
        <v>0</v>
      </c>
      <c r="AO14">
        <v>0</v>
      </c>
      <c r="AP14">
        <v>0</v>
      </c>
      <c r="AQ14">
        <v>1999.66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1.4776800000000001</v>
      </c>
      <c r="BF14">
        <v>8.1911699999999996</v>
      </c>
      <c r="BG14">
        <v>1.7802100000000001</v>
      </c>
      <c r="BH14">
        <v>0</v>
      </c>
      <c r="BI14">
        <v>0.14977499999999999</v>
      </c>
      <c r="BJ14">
        <v>0.70096099999999995</v>
      </c>
      <c r="BK14">
        <v>5.2557700000000001</v>
      </c>
      <c r="BL14">
        <v>0</v>
      </c>
      <c r="BM14">
        <v>17.555599999999998</v>
      </c>
      <c r="BN14">
        <v>20.146000000000001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37.701599999999999</v>
      </c>
      <c r="BU14">
        <v>35.524099999999997</v>
      </c>
      <c r="BV14">
        <v>2.1775199999999999</v>
      </c>
      <c r="BW14">
        <v>0</v>
      </c>
      <c r="BX14">
        <v>0</v>
      </c>
      <c r="BZ14">
        <v>0</v>
      </c>
      <c r="CA14">
        <v>0</v>
      </c>
      <c r="CC14">
        <v>0</v>
      </c>
      <c r="CG14" t="s">
        <v>818</v>
      </c>
      <c r="CH14" t="s">
        <v>818</v>
      </c>
      <c r="CI14" t="s">
        <v>820</v>
      </c>
      <c r="CJ14">
        <v>13752.1</v>
      </c>
      <c r="CK14">
        <v>84906.3</v>
      </c>
      <c r="CL14">
        <v>32200.7</v>
      </c>
      <c r="CM14">
        <v>0</v>
      </c>
      <c r="CN14">
        <v>60.453899999999997</v>
      </c>
      <c r="CO14">
        <v>13770.4</v>
      </c>
      <c r="CP14">
        <v>56996.5</v>
      </c>
      <c r="CQ14">
        <v>-75275.600000000006</v>
      </c>
      <c r="CR14">
        <v>229701</v>
      </c>
      <c r="CS14">
        <v>0</v>
      </c>
      <c r="CT14">
        <v>0</v>
      </c>
      <c r="CU14">
        <v>0</v>
      </c>
      <c r="CV14">
        <v>-279074</v>
      </c>
      <c r="CW14">
        <v>2111.83</v>
      </c>
      <c r="CX14">
        <v>154426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1.7508600000000001</v>
      </c>
      <c r="DZ14">
        <v>7.1171100000000003</v>
      </c>
      <c r="EA14">
        <v>2.8643700000000001</v>
      </c>
      <c r="EB14">
        <v>0</v>
      </c>
      <c r="EC14">
        <v>7.4632500000000003E-3</v>
      </c>
      <c r="ED14">
        <v>1.2516799999999999</v>
      </c>
      <c r="EE14">
        <v>5.2521199999999997</v>
      </c>
      <c r="EF14">
        <v>-1.5887800000000001</v>
      </c>
      <c r="EG14">
        <v>20.146000000000001</v>
      </c>
      <c r="EH14">
        <v>0</v>
      </c>
      <c r="EI14">
        <v>0</v>
      </c>
      <c r="EJ14">
        <v>0</v>
      </c>
      <c r="EK14">
        <v>-19.325299999999999</v>
      </c>
      <c r="EL14">
        <v>-0.50711799999999996</v>
      </c>
      <c r="EM14">
        <v>18.557200000000002</v>
      </c>
      <c r="EN14">
        <v>18.557200000000002</v>
      </c>
      <c r="EO14">
        <v>0</v>
      </c>
      <c r="EP14">
        <v>0</v>
      </c>
      <c r="EQ14">
        <v>0</v>
      </c>
      <c r="ES14">
        <v>0</v>
      </c>
      <c r="ET14">
        <v>0</v>
      </c>
      <c r="EV14">
        <v>0</v>
      </c>
      <c r="EW14">
        <v>2.1008799999999998E-3</v>
      </c>
      <c r="EX14">
        <v>1.7746500000000001</v>
      </c>
      <c r="EY14">
        <v>0.78000899999999995</v>
      </c>
      <c r="EZ14">
        <v>0</v>
      </c>
      <c r="FA14">
        <v>0.18882599999999999</v>
      </c>
      <c r="FB14">
        <v>0</v>
      </c>
      <c r="FC14">
        <v>2.2580300000000002</v>
      </c>
      <c r="FD14">
        <v>5.0036100000000001</v>
      </c>
      <c r="FE14">
        <v>5.91967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10.923299999999999</v>
      </c>
      <c r="FL14">
        <v>3.5355599999999998</v>
      </c>
      <c r="FM14">
        <v>1.5128299999999999</v>
      </c>
      <c r="FN14">
        <v>1.3076099999999999</v>
      </c>
      <c r="FO14">
        <v>0</v>
      </c>
      <c r="FP14">
        <v>1.3113E-2</v>
      </c>
      <c r="FQ14">
        <v>0.53508100000000003</v>
      </c>
      <c r="FR14">
        <v>2.2577400000000001</v>
      </c>
      <c r="FS14">
        <v>3.92319</v>
      </c>
      <c r="FT14">
        <v>5.91967</v>
      </c>
      <c r="FU14">
        <v>0</v>
      </c>
      <c r="FV14">
        <v>0</v>
      </c>
      <c r="FW14">
        <v>0</v>
      </c>
      <c r="FX14">
        <v>-0.82703300000000002</v>
      </c>
      <c r="FY14">
        <v>-4.4117199999999999</v>
      </c>
      <c r="FZ14">
        <v>9.8428500000000003</v>
      </c>
      <c r="GA14" t="s">
        <v>821</v>
      </c>
      <c r="GB14" t="s">
        <v>822</v>
      </c>
      <c r="GC14" t="s">
        <v>823</v>
      </c>
      <c r="GD14" t="s">
        <v>824</v>
      </c>
      <c r="GE14" t="s">
        <v>825</v>
      </c>
      <c r="GF14" t="s">
        <v>826</v>
      </c>
      <c r="GG14" t="s">
        <v>827</v>
      </c>
      <c r="GH14" t="s">
        <v>828</v>
      </c>
      <c r="GK14">
        <v>1.48577E-3</v>
      </c>
      <c r="GL14">
        <v>3.1620699999999999</v>
      </c>
      <c r="GM14">
        <v>1.11873</v>
      </c>
      <c r="GN14">
        <v>0</v>
      </c>
      <c r="GO14">
        <v>0.17905699999999999</v>
      </c>
      <c r="GP14">
        <v>0</v>
      </c>
      <c r="GQ14">
        <v>3.5656599999999998</v>
      </c>
      <c r="GR14">
        <v>8.0299999999999994</v>
      </c>
      <c r="GS14">
        <v>11.9474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19.98</v>
      </c>
      <c r="GZ14">
        <v>7.0947699999999996</v>
      </c>
      <c r="HA14">
        <v>0</v>
      </c>
      <c r="HB14">
        <v>0</v>
      </c>
      <c r="HC14">
        <v>0</v>
      </c>
      <c r="HD14">
        <v>0</v>
      </c>
      <c r="HE14">
        <v>3.8299599999999998</v>
      </c>
      <c r="HF14">
        <v>0</v>
      </c>
      <c r="HG14">
        <v>10.92</v>
      </c>
      <c r="HH14">
        <v>0</v>
      </c>
      <c r="HI14">
        <v>0</v>
      </c>
      <c r="HJ14">
        <v>0</v>
      </c>
      <c r="HK14">
        <v>0</v>
      </c>
      <c r="HL14">
        <v>10.92</v>
      </c>
      <c r="HM14">
        <v>2.3795299999999999</v>
      </c>
      <c r="HN14">
        <v>2.7802699999999998</v>
      </c>
      <c r="HO14">
        <v>1.72611</v>
      </c>
      <c r="HP14">
        <v>0</v>
      </c>
      <c r="HQ14">
        <v>9.8667000000000008E-3</v>
      </c>
      <c r="HR14">
        <v>0.81941699999999995</v>
      </c>
      <c r="HS14">
        <v>3.5640800000000001</v>
      </c>
      <c r="HT14">
        <v>2.06</v>
      </c>
      <c r="HU14">
        <v>11.9474</v>
      </c>
      <c r="HV14">
        <v>0</v>
      </c>
      <c r="HW14">
        <v>0</v>
      </c>
      <c r="HX14">
        <v>0</v>
      </c>
      <c r="HY14">
        <v>-7.8891200000000001</v>
      </c>
      <c r="HZ14">
        <v>-1.32622</v>
      </c>
      <c r="IA14">
        <v>14.01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2.1790099999999999</v>
      </c>
      <c r="IP14">
        <v>1.1144099999999999</v>
      </c>
      <c r="IQ14">
        <v>0.39427200000000001</v>
      </c>
      <c r="IR14">
        <v>0</v>
      </c>
      <c r="IS14">
        <v>6.3104800000000003E-2</v>
      </c>
      <c r="IT14">
        <v>1.17601</v>
      </c>
      <c r="IU14">
        <v>1.25664</v>
      </c>
      <c r="IV14">
        <v>6.1834499999999997</v>
      </c>
      <c r="IW14">
        <v>4.2106199999999996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10.3941</v>
      </c>
      <c r="JD14">
        <v>0.83861799999999997</v>
      </c>
      <c r="JE14">
        <v>0.97984899999999997</v>
      </c>
      <c r="JF14">
        <v>0.60833300000000001</v>
      </c>
      <c r="JG14">
        <v>0</v>
      </c>
      <c r="JH14">
        <v>3.4773199999999999E-3</v>
      </c>
      <c r="JI14">
        <v>0.28878700000000002</v>
      </c>
      <c r="JJ14">
        <v>1.2560899999999999</v>
      </c>
      <c r="JK14">
        <v>0.72738999999999998</v>
      </c>
      <c r="JL14">
        <v>4.2106199999999996</v>
      </c>
      <c r="JM14">
        <v>0</v>
      </c>
      <c r="JN14">
        <v>0</v>
      </c>
      <c r="JO14">
        <v>0</v>
      </c>
      <c r="JP14">
        <v>-2.7803599999999999</v>
      </c>
      <c r="JQ14">
        <v>-0.46740100000000001</v>
      </c>
      <c r="JR14">
        <v>4.9380100000000002</v>
      </c>
    </row>
    <row r="15" spans="1:292" x14ac:dyDescent="0.3">
      <c r="B15" s="58">
        <v>45968.5608796296</v>
      </c>
      <c r="C15" t="s">
        <v>263</v>
      </c>
      <c r="E15" t="s">
        <v>829</v>
      </c>
      <c r="F15" t="s">
        <v>815</v>
      </c>
      <c r="G15">
        <v>53627.8</v>
      </c>
      <c r="H15">
        <v>53627.8</v>
      </c>
      <c r="I15" t="s">
        <v>816</v>
      </c>
      <c r="J15" s="24">
        <v>5.9722222222222197E-2</v>
      </c>
      <c r="K15" t="s">
        <v>817</v>
      </c>
      <c r="L15">
        <v>-12.53</v>
      </c>
      <c r="M15" t="s">
        <v>818</v>
      </c>
      <c r="N15" t="s">
        <v>818</v>
      </c>
      <c r="O15" t="s">
        <v>819</v>
      </c>
      <c r="P15">
        <v>37.854100000000003</v>
      </c>
      <c r="Q15">
        <v>50302.7</v>
      </c>
      <c r="R15">
        <v>23130.9</v>
      </c>
      <c r="S15">
        <v>0</v>
      </c>
      <c r="T15">
        <v>3705.94</v>
      </c>
      <c r="U15">
        <v>0</v>
      </c>
      <c r="V15">
        <v>57401</v>
      </c>
      <c r="W15">
        <v>134578</v>
      </c>
      <c r="X15">
        <v>229701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364280</v>
      </c>
      <c r="AE15">
        <v>5448.41</v>
      </c>
      <c r="AF15">
        <v>0</v>
      </c>
      <c r="AG15">
        <v>0</v>
      </c>
      <c r="AH15">
        <v>0</v>
      </c>
      <c r="AI15">
        <v>0</v>
      </c>
      <c r="AJ15">
        <v>797.79100000000005</v>
      </c>
      <c r="AK15">
        <v>0</v>
      </c>
      <c r="AL15">
        <v>6246.2</v>
      </c>
      <c r="AM15">
        <v>0</v>
      </c>
      <c r="AN15">
        <v>0</v>
      </c>
      <c r="AO15">
        <v>0</v>
      </c>
      <c r="AP15">
        <v>0</v>
      </c>
      <c r="AQ15">
        <v>6246.2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6.0343400000000003</v>
      </c>
      <c r="BF15">
        <v>4.1983100000000002</v>
      </c>
      <c r="BG15">
        <v>2.1733500000000001</v>
      </c>
      <c r="BH15">
        <v>0</v>
      </c>
      <c r="BI15">
        <v>0.43204199999999998</v>
      </c>
      <c r="BJ15">
        <v>0.79928299999999997</v>
      </c>
      <c r="BK15">
        <v>5.3434499999999998</v>
      </c>
      <c r="BL15">
        <v>0</v>
      </c>
      <c r="BM15">
        <v>18.980799999999999</v>
      </c>
      <c r="BN15">
        <v>20.281300000000002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39.262099999999997</v>
      </c>
      <c r="BU15">
        <v>32.433199999999999</v>
      </c>
      <c r="BV15">
        <v>6.8289499999999999</v>
      </c>
      <c r="BW15">
        <v>0</v>
      </c>
      <c r="BX15">
        <v>0</v>
      </c>
      <c r="BZ15">
        <v>0</v>
      </c>
      <c r="CA15">
        <v>0</v>
      </c>
      <c r="CC15">
        <v>0</v>
      </c>
      <c r="CG15" t="s">
        <v>818</v>
      </c>
      <c r="CH15" t="s">
        <v>818</v>
      </c>
      <c r="CI15" t="s">
        <v>830</v>
      </c>
      <c r="CJ15">
        <v>73226.899999999994</v>
      </c>
      <c r="CK15">
        <v>36834.800000000003</v>
      </c>
      <c r="CL15">
        <v>37293.699999999997</v>
      </c>
      <c r="CM15">
        <v>0</v>
      </c>
      <c r="CN15">
        <v>323.346</v>
      </c>
      <c r="CO15">
        <v>16124</v>
      </c>
      <c r="CP15">
        <v>57401</v>
      </c>
      <c r="CQ15">
        <v>-6548.17</v>
      </c>
      <c r="CR15">
        <v>229701</v>
      </c>
      <c r="CS15">
        <v>0</v>
      </c>
      <c r="CT15">
        <v>0</v>
      </c>
      <c r="CU15">
        <v>0</v>
      </c>
      <c r="CV15">
        <v>-229420</v>
      </c>
      <c r="CW15">
        <v>1668.4</v>
      </c>
      <c r="CX15">
        <v>223153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9.2552099999999999</v>
      </c>
      <c r="DZ15">
        <v>2.9338600000000001</v>
      </c>
      <c r="EA15">
        <v>3.5544199999999999</v>
      </c>
      <c r="EB15">
        <v>0</v>
      </c>
      <c r="EC15">
        <v>4.2271999999999997E-2</v>
      </c>
      <c r="ED15">
        <v>1.47648</v>
      </c>
      <c r="EE15">
        <v>5.3434499999999998</v>
      </c>
      <c r="EF15">
        <v>6.4498100000000003</v>
      </c>
      <c r="EG15">
        <v>20.281300000000002</v>
      </c>
      <c r="EH15">
        <v>0</v>
      </c>
      <c r="EI15">
        <v>0</v>
      </c>
      <c r="EJ15">
        <v>0</v>
      </c>
      <c r="EK15">
        <v>-15.7493</v>
      </c>
      <c r="EL15">
        <v>-0.40662799999999999</v>
      </c>
      <c r="EM15">
        <v>26.731100000000001</v>
      </c>
      <c r="EN15">
        <v>26.731100000000001</v>
      </c>
      <c r="EO15">
        <v>0</v>
      </c>
      <c r="EP15">
        <v>0</v>
      </c>
      <c r="EQ15">
        <v>0</v>
      </c>
      <c r="ES15">
        <v>0</v>
      </c>
      <c r="ET15">
        <v>0</v>
      </c>
      <c r="EV15">
        <v>0</v>
      </c>
      <c r="EW15">
        <v>5.9909400000000002E-3</v>
      </c>
      <c r="EX15">
        <v>1.4190799999999999</v>
      </c>
      <c r="EY15">
        <v>1.3823799999999999</v>
      </c>
      <c r="EZ15">
        <v>0</v>
      </c>
      <c r="FA15">
        <v>0.53539199999999998</v>
      </c>
      <c r="FB15">
        <v>0</v>
      </c>
      <c r="FC15">
        <v>2.2763499999999999</v>
      </c>
      <c r="FD15">
        <v>5.6191899999999997</v>
      </c>
      <c r="FE15">
        <v>5.91967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11.5389</v>
      </c>
      <c r="FL15">
        <v>13.0816</v>
      </c>
      <c r="FM15">
        <v>0.460117</v>
      </c>
      <c r="FN15">
        <v>2.5573800000000002</v>
      </c>
      <c r="FO15">
        <v>0</v>
      </c>
      <c r="FP15">
        <v>8.0404199999999995E-2</v>
      </c>
      <c r="FQ15">
        <v>0.62571100000000002</v>
      </c>
      <c r="FR15">
        <v>2.2763499999999999</v>
      </c>
      <c r="FS15">
        <v>15.311500000000001</v>
      </c>
      <c r="FT15">
        <v>5.91967</v>
      </c>
      <c r="FU15">
        <v>0</v>
      </c>
      <c r="FV15">
        <v>0</v>
      </c>
      <c r="FW15">
        <v>0</v>
      </c>
      <c r="FX15">
        <v>-0.52832199999999996</v>
      </c>
      <c r="FY15">
        <v>-3.2417400000000001</v>
      </c>
      <c r="FZ15">
        <v>21.231200000000001</v>
      </c>
      <c r="GA15" t="s">
        <v>821</v>
      </c>
      <c r="GB15" t="s">
        <v>822</v>
      </c>
      <c r="GC15" t="s">
        <v>823</v>
      </c>
      <c r="GD15" t="s">
        <v>824</v>
      </c>
      <c r="GE15" t="s">
        <v>825</v>
      </c>
      <c r="GF15" t="s">
        <v>826</v>
      </c>
      <c r="GG15" t="s">
        <v>827</v>
      </c>
      <c r="GH15" t="s">
        <v>828</v>
      </c>
      <c r="GK15">
        <v>5.1579699999999996E-3</v>
      </c>
      <c r="GL15">
        <v>1.94493</v>
      </c>
      <c r="GM15">
        <v>1.45842</v>
      </c>
      <c r="GN15">
        <v>0</v>
      </c>
      <c r="GO15">
        <v>0.43794300000000003</v>
      </c>
      <c r="GP15">
        <v>0</v>
      </c>
      <c r="GQ15">
        <v>3.59293</v>
      </c>
      <c r="GR15">
        <v>7.44</v>
      </c>
      <c r="GS15">
        <v>11.9474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19.39</v>
      </c>
      <c r="GZ15">
        <v>29.766300000000001</v>
      </c>
      <c r="HA15">
        <v>0</v>
      </c>
      <c r="HB15">
        <v>0</v>
      </c>
      <c r="HC15">
        <v>0</v>
      </c>
      <c r="HD15">
        <v>0</v>
      </c>
      <c r="HE15">
        <v>4.3585700000000003</v>
      </c>
      <c r="HF15">
        <v>0</v>
      </c>
      <c r="HG15">
        <v>34.130000000000003</v>
      </c>
      <c r="HH15">
        <v>0</v>
      </c>
      <c r="HI15">
        <v>0</v>
      </c>
      <c r="HJ15">
        <v>0</v>
      </c>
      <c r="HK15">
        <v>0</v>
      </c>
      <c r="HL15">
        <v>34.130000000000003</v>
      </c>
      <c r="HM15">
        <v>10.4854</v>
      </c>
      <c r="HN15">
        <v>1.0730999999999999</v>
      </c>
      <c r="HO15">
        <v>2.48088</v>
      </c>
      <c r="HP15">
        <v>0</v>
      </c>
      <c r="HQ15">
        <v>4.9558100000000001E-2</v>
      </c>
      <c r="HR15">
        <v>0.96274499999999996</v>
      </c>
      <c r="HS15">
        <v>3.59293</v>
      </c>
      <c r="HT15">
        <v>11.52</v>
      </c>
      <c r="HU15">
        <v>11.9474</v>
      </c>
      <c r="HV15">
        <v>0</v>
      </c>
      <c r="HW15">
        <v>0</v>
      </c>
      <c r="HX15">
        <v>0</v>
      </c>
      <c r="HY15">
        <v>-5.8740699999999997</v>
      </c>
      <c r="HZ15">
        <v>-1.2455400000000001</v>
      </c>
      <c r="IA15">
        <v>23.47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9.1417199999999994</v>
      </c>
      <c r="IP15">
        <v>0.68545100000000003</v>
      </c>
      <c r="IQ15">
        <v>0.51399099999999998</v>
      </c>
      <c r="IR15">
        <v>0</v>
      </c>
      <c r="IS15">
        <v>0.15434400000000001</v>
      </c>
      <c r="IT15">
        <v>1.33832</v>
      </c>
      <c r="IU15">
        <v>1.2662599999999999</v>
      </c>
      <c r="IV15">
        <v>13.100099999999999</v>
      </c>
      <c r="IW15">
        <v>4.2106199999999996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17.310700000000001</v>
      </c>
      <c r="JD15">
        <v>3.69537</v>
      </c>
      <c r="JE15">
        <v>0.378191</v>
      </c>
      <c r="JF15">
        <v>0.87433499999999997</v>
      </c>
      <c r="JG15">
        <v>0</v>
      </c>
      <c r="JH15">
        <v>1.7465700000000001E-2</v>
      </c>
      <c r="JI15">
        <v>0.33929999999999999</v>
      </c>
      <c r="JJ15">
        <v>1.2662599999999999</v>
      </c>
      <c r="JK15">
        <v>4.0617599999999996</v>
      </c>
      <c r="JL15">
        <v>4.2106199999999996</v>
      </c>
      <c r="JM15">
        <v>0</v>
      </c>
      <c r="JN15">
        <v>0</v>
      </c>
      <c r="JO15">
        <v>0</v>
      </c>
      <c r="JP15">
        <v>-2.0701900000000002</v>
      </c>
      <c r="JQ15">
        <v>-0.43896499999999999</v>
      </c>
      <c r="JR15">
        <v>8.2723800000000001</v>
      </c>
    </row>
    <row r="16" spans="1:292" x14ac:dyDescent="0.3">
      <c r="B16" s="58">
        <v>45968.561979166698</v>
      </c>
      <c r="C16" t="s">
        <v>271</v>
      </c>
      <c r="E16" t="s">
        <v>829</v>
      </c>
      <c r="F16" t="s">
        <v>815</v>
      </c>
      <c r="G16">
        <v>53627.8</v>
      </c>
      <c r="H16">
        <v>53627.8</v>
      </c>
      <c r="I16" t="s">
        <v>816</v>
      </c>
      <c r="J16" s="24">
        <v>6.31944444444444E-2</v>
      </c>
      <c r="K16" t="s">
        <v>817</v>
      </c>
      <c r="L16">
        <v>-15.08</v>
      </c>
      <c r="M16" t="s">
        <v>818</v>
      </c>
      <c r="N16" t="s">
        <v>818</v>
      </c>
      <c r="O16" t="s">
        <v>819</v>
      </c>
      <c r="P16">
        <v>35.5229</v>
      </c>
      <c r="Q16">
        <v>52387.3</v>
      </c>
      <c r="R16">
        <v>24225.7</v>
      </c>
      <c r="S16">
        <v>0</v>
      </c>
      <c r="T16">
        <v>3561.97</v>
      </c>
      <c r="U16">
        <v>0</v>
      </c>
      <c r="V16">
        <v>86101.5</v>
      </c>
      <c r="W16">
        <v>166312</v>
      </c>
      <c r="X16">
        <v>229701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396013</v>
      </c>
      <c r="AE16">
        <v>5112.93</v>
      </c>
      <c r="AF16">
        <v>0</v>
      </c>
      <c r="AG16">
        <v>0</v>
      </c>
      <c r="AH16">
        <v>0</v>
      </c>
      <c r="AI16">
        <v>0</v>
      </c>
      <c r="AJ16">
        <v>797.79100000000005</v>
      </c>
      <c r="AK16">
        <v>0</v>
      </c>
      <c r="AL16">
        <v>5910.72</v>
      </c>
      <c r="AM16">
        <v>0</v>
      </c>
      <c r="AN16">
        <v>0</v>
      </c>
      <c r="AO16">
        <v>0</v>
      </c>
      <c r="AP16">
        <v>0</v>
      </c>
      <c r="AQ16">
        <v>5910.72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5.66533</v>
      </c>
      <c r="BF16">
        <v>4.3626899999999997</v>
      </c>
      <c r="BG16">
        <v>2.2525900000000001</v>
      </c>
      <c r="BH16">
        <v>0</v>
      </c>
      <c r="BI16">
        <v>0.41800199999999998</v>
      </c>
      <c r="BJ16">
        <v>0.79928200000000005</v>
      </c>
      <c r="BK16">
        <v>8.0151800000000009</v>
      </c>
      <c r="BL16">
        <v>0</v>
      </c>
      <c r="BM16">
        <v>21.513100000000001</v>
      </c>
      <c r="BN16">
        <v>20.281300000000002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41.794400000000003</v>
      </c>
      <c r="BU16">
        <v>35.334200000000003</v>
      </c>
      <c r="BV16">
        <v>6.46021</v>
      </c>
      <c r="BW16">
        <v>0</v>
      </c>
      <c r="BX16">
        <v>0</v>
      </c>
      <c r="BZ16">
        <v>0</v>
      </c>
      <c r="CA16">
        <v>0</v>
      </c>
      <c r="CC16">
        <v>0</v>
      </c>
      <c r="CG16" t="s">
        <v>818</v>
      </c>
      <c r="CH16" t="s">
        <v>818</v>
      </c>
      <c r="CI16" t="s">
        <v>830</v>
      </c>
      <c r="CJ16">
        <v>73226.899999999994</v>
      </c>
      <c r="CK16">
        <v>36834.800000000003</v>
      </c>
      <c r="CL16">
        <v>37293.699999999997</v>
      </c>
      <c r="CM16">
        <v>0</v>
      </c>
      <c r="CN16">
        <v>323.346</v>
      </c>
      <c r="CO16">
        <v>16124</v>
      </c>
      <c r="CP16">
        <v>57401</v>
      </c>
      <c r="CQ16">
        <v>-6548.17</v>
      </c>
      <c r="CR16">
        <v>229701</v>
      </c>
      <c r="CS16">
        <v>0</v>
      </c>
      <c r="CT16">
        <v>0</v>
      </c>
      <c r="CU16">
        <v>0</v>
      </c>
      <c r="CV16">
        <v>-229420</v>
      </c>
      <c r="CW16">
        <v>1668.4</v>
      </c>
      <c r="CX16">
        <v>223153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9.2552099999999999</v>
      </c>
      <c r="DZ16">
        <v>2.9338600000000001</v>
      </c>
      <c r="EA16">
        <v>3.5544199999999999</v>
      </c>
      <c r="EB16">
        <v>0</v>
      </c>
      <c r="EC16">
        <v>4.2271999999999997E-2</v>
      </c>
      <c r="ED16">
        <v>1.47648</v>
      </c>
      <c r="EE16">
        <v>5.3434499999999998</v>
      </c>
      <c r="EF16">
        <v>6.4498100000000003</v>
      </c>
      <c r="EG16">
        <v>20.281300000000002</v>
      </c>
      <c r="EH16">
        <v>0</v>
      </c>
      <c r="EI16">
        <v>0</v>
      </c>
      <c r="EJ16">
        <v>0</v>
      </c>
      <c r="EK16">
        <v>-15.7493</v>
      </c>
      <c r="EL16">
        <v>-0.40662799999999999</v>
      </c>
      <c r="EM16">
        <v>26.731100000000001</v>
      </c>
      <c r="EN16">
        <v>26.731100000000001</v>
      </c>
      <c r="EO16">
        <v>0</v>
      </c>
      <c r="EP16">
        <v>0</v>
      </c>
      <c r="EQ16">
        <v>0</v>
      </c>
      <c r="ES16">
        <v>0</v>
      </c>
      <c r="ET16">
        <v>0</v>
      </c>
      <c r="EV16">
        <v>0</v>
      </c>
      <c r="EW16">
        <v>5.7100400000000004E-3</v>
      </c>
      <c r="EX16">
        <v>1.4273</v>
      </c>
      <c r="EY16">
        <v>1.3403400000000001</v>
      </c>
      <c r="EZ16">
        <v>0</v>
      </c>
      <c r="FA16">
        <v>0.51798299999999997</v>
      </c>
      <c r="FB16">
        <v>0</v>
      </c>
      <c r="FC16">
        <v>3.41452</v>
      </c>
      <c r="FD16">
        <v>6.7058499999999999</v>
      </c>
      <c r="FE16">
        <v>5.91967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12.625500000000001</v>
      </c>
      <c r="FL16">
        <v>13.0816</v>
      </c>
      <c r="FM16">
        <v>0.460117</v>
      </c>
      <c r="FN16">
        <v>2.5573800000000002</v>
      </c>
      <c r="FO16">
        <v>0</v>
      </c>
      <c r="FP16">
        <v>8.0404199999999995E-2</v>
      </c>
      <c r="FQ16">
        <v>0.62571100000000002</v>
      </c>
      <c r="FR16">
        <v>2.2763499999999999</v>
      </c>
      <c r="FS16">
        <v>15.311500000000001</v>
      </c>
      <c r="FT16">
        <v>5.91967</v>
      </c>
      <c r="FU16">
        <v>0</v>
      </c>
      <c r="FV16">
        <v>0</v>
      </c>
      <c r="FW16">
        <v>0</v>
      </c>
      <c r="FX16">
        <v>-0.52832199999999996</v>
      </c>
      <c r="FY16">
        <v>-3.2417400000000001</v>
      </c>
      <c r="FZ16">
        <v>21.231200000000001</v>
      </c>
      <c r="GA16" t="s">
        <v>821</v>
      </c>
      <c r="GB16" t="s">
        <v>822</v>
      </c>
      <c r="GC16" t="s">
        <v>823</v>
      </c>
      <c r="GD16" t="s">
        <v>824</v>
      </c>
      <c r="GE16" t="s">
        <v>825</v>
      </c>
      <c r="GF16" t="s">
        <v>826</v>
      </c>
      <c r="GG16" t="s">
        <v>827</v>
      </c>
      <c r="GH16" t="s">
        <v>828</v>
      </c>
      <c r="GK16">
        <v>4.8846100000000002E-3</v>
      </c>
      <c r="GL16">
        <v>2.0078900000000002</v>
      </c>
      <c r="GM16">
        <v>1.4728300000000001</v>
      </c>
      <c r="GN16">
        <v>0</v>
      </c>
      <c r="GO16">
        <v>0.42751800000000001</v>
      </c>
      <c r="GP16">
        <v>0</v>
      </c>
      <c r="GQ16">
        <v>5.3894000000000002</v>
      </c>
      <c r="GR16">
        <v>9.3000000000000007</v>
      </c>
      <c r="GS16">
        <v>11.9474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21.25</v>
      </c>
      <c r="GZ16">
        <v>27.933499999999999</v>
      </c>
      <c r="HA16">
        <v>0</v>
      </c>
      <c r="HB16">
        <v>0</v>
      </c>
      <c r="HC16">
        <v>0</v>
      </c>
      <c r="HD16">
        <v>0</v>
      </c>
      <c r="HE16">
        <v>4.3585700000000003</v>
      </c>
      <c r="HF16">
        <v>0</v>
      </c>
      <c r="HG16">
        <v>32.29</v>
      </c>
      <c r="HH16">
        <v>0</v>
      </c>
      <c r="HI16">
        <v>0</v>
      </c>
      <c r="HJ16">
        <v>0</v>
      </c>
      <c r="HK16">
        <v>0</v>
      </c>
      <c r="HL16">
        <v>32.29</v>
      </c>
      <c r="HM16">
        <v>10.4854</v>
      </c>
      <c r="HN16">
        <v>1.0730999999999999</v>
      </c>
      <c r="HO16">
        <v>2.48088</v>
      </c>
      <c r="HP16">
        <v>0</v>
      </c>
      <c r="HQ16">
        <v>4.9558100000000001E-2</v>
      </c>
      <c r="HR16">
        <v>0.96274499999999996</v>
      </c>
      <c r="HS16">
        <v>3.59293</v>
      </c>
      <c r="HT16">
        <v>11.52</v>
      </c>
      <c r="HU16">
        <v>11.9474</v>
      </c>
      <c r="HV16">
        <v>0</v>
      </c>
      <c r="HW16">
        <v>0</v>
      </c>
      <c r="HX16">
        <v>0</v>
      </c>
      <c r="HY16">
        <v>-5.8740699999999997</v>
      </c>
      <c r="HZ16">
        <v>-1.2455400000000001</v>
      </c>
      <c r="IA16">
        <v>23.47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8.5788499999999992</v>
      </c>
      <c r="IP16">
        <v>0.70764099999999996</v>
      </c>
      <c r="IQ16">
        <v>0.519069</v>
      </c>
      <c r="IR16">
        <v>0</v>
      </c>
      <c r="IS16">
        <v>0.15067</v>
      </c>
      <c r="IT16">
        <v>1.33832</v>
      </c>
      <c r="IU16">
        <v>1.8993800000000001</v>
      </c>
      <c r="IV16">
        <v>13.193899999999999</v>
      </c>
      <c r="IW16">
        <v>4.2106199999999996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17.404599999999999</v>
      </c>
      <c r="JD16">
        <v>3.69537</v>
      </c>
      <c r="JE16">
        <v>0.378191</v>
      </c>
      <c r="JF16">
        <v>0.87433499999999997</v>
      </c>
      <c r="JG16">
        <v>0</v>
      </c>
      <c r="JH16">
        <v>1.7465700000000001E-2</v>
      </c>
      <c r="JI16">
        <v>0.33929999999999999</v>
      </c>
      <c r="JJ16">
        <v>1.2662599999999999</v>
      </c>
      <c r="JK16">
        <v>4.0617599999999996</v>
      </c>
      <c r="JL16">
        <v>4.2106199999999996</v>
      </c>
      <c r="JM16">
        <v>0</v>
      </c>
      <c r="JN16">
        <v>0</v>
      </c>
      <c r="JO16">
        <v>0</v>
      </c>
      <c r="JP16">
        <v>-2.0701900000000002</v>
      </c>
      <c r="JQ16">
        <v>-0.43896499999999999</v>
      </c>
      <c r="JR16">
        <v>8.2723800000000001</v>
      </c>
    </row>
    <row r="17" spans="1:278" x14ac:dyDescent="0.3">
      <c r="B17" s="58">
        <v>45968.5627662037</v>
      </c>
      <c r="C17" t="s">
        <v>302</v>
      </c>
      <c r="E17" t="s">
        <v>814</v>
      </c>
      <c r="F17" t="s">
        <v>815</v>
      </c>
      <c r="G17">
        <v>53627.8</v>
      </c>
      <c r="H17">
        <v>53627.8</v>
      </c>
      <c r="I17" t="s">
        <v>816</v>
      </c>
      <c r="J17" s="24">
        <v>4.3749999999999997E-2</v>
      </c>
      <c r="K17" t="s">
        <v>817</v>
      </c>
      <c r="L17">
        <v>-19.600000000000001</v>
      </c>
      <c r="M17" t="s">
        <v>818</v>
      </c>
      <c r="N17" t="s">
        <v>818</v>
      </c>
      <c r="O17" t="s">
        <v>819</v>
      </c>
      <c r="P17">
        <v>9.2417599999999993</v>
      </c>
      <c r="Q17">
        <v>102947</v>
      </c>
      <c r="R17">
        <v>20326.2</v>
      </c>
      <c r="S17">
        <v>0</v>
      </c>
      <c r="T17">
        <v>1308.49</v>
      </c>
      <c r="U17">
        <v>0</v>
      </c>
      <c r="V17">
        <v>56996.5</v>
      </c>
      <c r="W17">
        <v>181588</v>
      </c>
      <c r="X17">
        <v>229701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411289</v>
      </c>
      <c r="AE17">
        <v>1330.41</v>
      </c>
      <c r="AF17">
        <v>0</v>
      </c>
      <c r="AG17">
        <v>0</v>
      </c>
      <c r="AH17">
        <v>0</v>
      </c>
      <c r="AI17">
        <v>0</v>
      </c>
      <c r="AJ17">
        <v>701.03499999999997</v>
      </c>
      <c r="AK17">
        <v>0</v>
      </c>
      <c r="AL17">
        <v>2031.44</v>
      </c>
      <c r="AM17">
        <v>0</v>
      </c>
      <c r="AN17">
        <v>0</v>
      </c>
      <c r="AO17">
        <v>0</v>
      </c>
      <c r="AP17">
        <v>0</v>
      </c>
      <c r="AQ17">
        <v>2031.44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1.51349</v>
      </c>
      <c r="BF17">
        <v>8.5490300000000001</v>
      </c>
      <c r="BG17">
        <v>1.83673</v>
      </c>
      <c r="BH17">
        <v>0</v>
      </c>
      <c r="BI17">
        <v>0.15104899999999999</v>
      </c>
      <c r="BJ17">
        <v>0.70096199999999997</v>
      </c>
      <c r="BK17">
        <v>5.2521199999999997</v>
      </c>
      <c r="BL17">
        <v>0</v>
      </c>
      <c r="BM17">
        <v>18.003399999999999</v>
      </c>
      <c r="BN17">
        <v>20.146000000000001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38.1494</v>
      </c>
      <c r="BU17">
        <v>35.936100000000003</v>
      </c>
      <c r="BV17">
        <v>2.2132999999999998</v>
      </c>
      <c r="BW17">
        <v>0</v>
      </c>
      <c r="BX17">
        <v>0</v>
      </c>
      <c r="BZ17">
        <v>0</v>
      </c>
      <c r="CA17">
        <v>0</v>
      </c>
      <c r="CC17">
        <v>0</v>
      </c>
      <c r="CG17" t="s">
        <v>818</v>
      </c>
      <c r="CH17" t="s">
        <v>818</v>
      </c>
      <c r="CI17" t="s">
        <v>820</v>
      </c>
      <c r="CJ17">
        <v>13752.1</v>
      </c>
      <c r="CK17">
        <v>84906.3</v>
      </c>
      <c r="CL17">
        <v>32200.7</v>
      </c>
      <c r="CM17">
        <v>0</v>
      </c>
      <c r="CN17">
        <v>60.453899999999997</v>
      </c>
      <c r="CO17">
        <v>13770.4</v>
      </c>
      <c r="CP17">
        <v>56996.5</v>
      </c>
      <c r="CQ17">
        <v>-75275.600000000006</v>
      </c>
      <c r="CR17">
        <v>229701</v>
      </c>
      <c r="CS17">
        <v>0</v>
      </c>
      <c r="CT17">
        <v>0</v>
      </c>
      <c r="CU17">
        <v>0</v>
      </c>
      <c r="CV17">
        <v>-279074</v>
      </c>
      <c r="CW17">
        <v>2111.83</v>
      </c>
      <c r="CX17">
        <v>154426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1.7508600000000001</v>
      </c>
      <c r="DZ17">
        <v>7.1171100000000003</v>
      </c>
      <c r="EA17">
        <v>2.8643700000000001</v>
      </c>
      <c r="EB17">
        <v>0</v>
      </c>
      <c r="EC17">
        <v>7.4632500000000003E-3</v>
      </c>
      <c r="ED17">
        <v>1.2516799999999999</v>
      </c>
      <c r="EE17">
        <v>5.2521199999999997</v>
      </c>
      <c r="EF17">
        <v>-1.5887800000000001</v>
      </c>
      <c r="EG17">
        <v>20.146000000000001</v>
      </c>
      <c r="EH17">
        <v>0</v>
      </c>
      <c r="EI17">
        <v>0</v>
      </c>
      <c r="EJ17">
        <v>0</v>
      </c>
      <c r="EK17">
        <v>-19.325299999999999</v>
      </c>
      <c r="EL17">
        <v>-0.50711799999999996</v>
      </c>
      <c r="EM17">
        <v>18.557200000000002</v>
      </c>
      <c r="EN17">
        <v>18.557200000000002</v>
      </c>
      <c r="EO17">
        <v>0</v>
      </c>
      <c r="EP17">
        <v>0</v>
      </c>
      <c r="EQ17">
        <v>0</v>
      </c>
      <c r="ES17">
        <v>0</v>
      </c>
      <c r="ET17">
        <v>0</v>
      </c>
      <c r="EV17">
        <v>0</v>
      </c>
      <c r="EW17">
        <v>2.1571699999999999E-3</v>
      </c>
      <c r="EX17">
        <v>1.79034</v>
      </c>
      <c r="EY17">
        <v>0.78301500000000002</v>
      </c>
      <c r="EZ17">
        <v>0</v>
      </c>
      <c r="FA17">
        <v>0.19137100000000001</v>
      </c>
      <c r="FB17">
        <v>0</v>
      </c>
      <c r="FC17">
        <v>2.2577400000000001</v>
      </c>
      <c r="FD17">
        <v>5.0246300000000002</v>
      </c>
      <c r="FE17">
        <v>5.91967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10.9443</v>
      </c>
      <c r="FL17">
        <v>3.5355599999999998</v>
      </c>
      <c r="FM17">
        <v>1.5128299999999999</v>
      </c>
      <c r="FN17">
        <v>1.3076099999999999</v>
      </c>
      <c r="FO17">
        <v>0</v>
      </c>
      <c r="FP17">
        <v>1.3113E-2</v>
      </c>
      <c r="FQ17">
        <v>0.53508100000000003</v>
      </c>
      <c r="FR17">
        <v>2.2577400000000001</v>
      </c>
      <c r="FS17">
        <v>3.92319</v>
      </c>
      <c r="FT17">
        <v>5.91967</v>
      </c>
      <c r="FU17">
        <v>0</v>
      </c>
      <c r="FV17">
        <v>0</v>
      </c>
      <c r="FW17">
        <v>0</v>
      </c>
      <c r="FX17">
        <v>-0.82703300000000002</v>
      </c>
      <c r="FY17">
        <v>-4.4117199999999999</v>
      </c>
      <c r="FZ17">
        <v>9.8428500000000003</v>
      </c>
      <c r="GA17" t="s">
        <v>821</v>
      </c>
      <c r="GB17" t="s">
        <v>822</v>
      </c>
      <c r="GC17" t="s">
        <v>823</v>
      </c>
      <c r="GD17" t="s">
        <v>824</v>
      </c>
      <c r="GE17" t="s">
        <v>825</v>
      </c>
      <c r="GF17" t="s">
        <v>826</v>
      </c>
      <c r="GG17" t="s">
        <v>827</v>
      </c>
      <c r="GH17" t="s">
        <v>828</v>
      </c>
      <c r="GK17">
        <v>1.5193800000000001E-3</v>
      </c>
      <c r="GL17">
        <v>3.2933699999999999</v>
      </c>
      <c r="GM17">
        <v>1.14056</v>
      </c>
      <c r="GN17">
        <v>0</v>
      </c>
      <c r="GO17">
        <v>0.18063100000000001</v>
      </c>
      <c r="GP17">
        <v>0</v>
      </c>
      <c r="GQ17">
        <v>3.5640800000000001</v>
      </c>
      <c r="GR17">
        <v>8.17</v>
      </c>
      <c r="GS17">
        <v>11.9474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20.12</v>
      </c>
      <c r="GZ17">
        <v>7.2684199999999999</v>
      </c>
      <c r="HA17">
        <v>0</v>
      </c>
      <c r="HB17">
        <v>0</v>
      </c>
      <c r="HC17">
        <v>0</v>
      </c>
      <c r="HD17">
        <v>0</v>
      </c>
      <c r="HE17">
        <v>3.8299599999999998</v>
      </c>
      <c r="HF17">
        <v>0</v>
      </c>
      <c r="HG17">
        <v>11.1</v>
      </c>
      <c r="HH17">
        <v>0</v>
      </c>
      <c r="HI17">
        <v>0</v>
      </c>
      <c r="HJ17">
        <v>0</v>
      </c>
      <c r="HK17">
        <v>0</v>
      </c>
      <c r="HL17">
        <v>11.1</v>
      </c>
      <c r="HM17">
        <v>2.3795299999999999</v>
      </c>
      <c r="HN17">
        <v>2.7802699999999998</v>
      </c>
      <c r="HO17">
        <v>1.72611</v>
      </c>
      <c r="HP17">
        <v>0</v>
      </c>
      <c r="HQ17">
        <v>9.8667000000000008E-3</v>
      </c>
      <c r="HR17">
        <v>0.81941699999999995</v>
      </c>
      <c r="HS17">
        <v>3.5640800000000001</v>
      </c>
      <c r="HT17">
        <v>2.06</v>
      </c>
      <c r="HU17">
        <v>11.9474</v>
      </c>
      <c r="HV17">
        <v>0</v>
      </c>
      <c r="HW17">
        <v>0</v>
      </c>
      <c r="HX17">
        <v>0</v>
      </c>
      <c r="HY17">
        <v>-7.8891200000000001</v>
      </c>
      <c r="HZ17">
        <v>-1.32622</v>
      </c>
      <c r="IA17">
        <v>14.01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2.2323499999999998</v>
      </c>
      <c r="IP17">
        <v>1.1606799999999999</v>
      </c>
      <c r="IQ17">
        <v>0.40196599999999999</v>
      </c>
      <c r="IR17">
        <v>0</v>
      </c>
      <c r="IS17">
        <v>6.36597E-2</v>
      </c>
      <c r="IT17">
        <v>1.17601</v>
      </c>
      <c r="IU17">
        <v>1.2560899999999999</v>
      </c>
      <c r="IV17">
        <v>6.2907500000000001</v>
      </c>
      <c r="IW17">
        <v>4.2106199999999996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10.5014</v>
      </c>
      <c r="JD17">
        <v>0.83861799999999997</v>
      </c>
      <c r="JE17">
        <v>0.97984899999999997</v>
      </c>
      <c r="JF17">
        <v>0.60833300000000001</v>
      </c>
      <c r="JG17">
        <v>0</v>
      </c>
      <c r="JH17">
        <v>3.4773199999999999E-3</v>
      </c>
      <c r="JI17">
        <v>0.28878700000000002</v>
      </c>
      <c r="JJ17">
        <v>1.2560899999999999</v>
      </c>
      <c r="JK17">
        <v>0.72738999999999998</v>
      </c>
      <c r="JL17">
        <v>4.2106199999999996</v>
      </c>
      <c r="JM17">
        <v>0</v>
      </c>
      <c r="JN17">
        <v>0</v>
      </c>
      <c r="JO17">
        <v>0</v>
      </c>
      <c r="JP17">
        <v>-2.7803599999999999</v>
      </c>
      <c r="JQ17">
        <v>-0.46740100000000001</v>
      </c>
      <c r="JR17">
        <v>4.9380100000000002</v>
      </c>
    </row>
    <row r="18" spans="1:278" x14ac:dyDescent="0.3">
      <c r="B18" s="58">
        <v>45968.563541666699</v>
      </c>
      <c r="C18" t="s">
        <v>303</v>
      </c>
      <c r="E18" t="s">
        <v>814</v>
      </c>
      <c r="F18" t="s">
        <v>815</v>
      </c>
      <c r="G18">
        <v>53627.8</v>
      </c>
      <c r="H18">
        <v>53627.8</v>
      </c>
      <c r="I18" t="s">
        <v>816</v>
      </c>
      <c r="J18" s="24">
        <v>4.3055555555555597E-2</v>
      </c>
      <c r="K18" t="s">
        <v>817</v>
      </c>
      <c r="L18">
        <v>-22.6</v>
      </c>
      <c r="M18" t="s">
        <v>818</v>
      </c>
      <c r="N18" t="s">
        <v>818</v>
      </c>
      <c r="O18" t="s">
        <v>819</v>
      </c>
      <c r="P18">
        <v>8.5127500000000005</v>
      </c>
      <c r="Q18">
        <v>107829</v>
      </c>
      <c r="R18">
        <v>21565</v>
      </c>
      <c r="S18">
        <v>0</v>
      </c>
      <c r="T18">
        <v>1238.5899999999999</v>
      </c>
      <c r="U18">
        <v>0</v>
      </c>
      <c r="V18">
        <v>85494.7</v>
      </c>
      <c r="W18">
        <v>216135</v>
      </c>
      <c r="X18">
        <v>229701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445837</v>
      </c>
      <c r="AE18">
        <v>1225.52</v>
      </c>
      <c r="AF18">
        <v>0</v>
      </c>
      <c r="AG18">
        <v>0</v>
      </c>
      <c r="AH18">
        <v>0</v>
      </c>
      <c r="AI18">
        <v>0</v>
      </c>
      <c r="AJ18">
        <v>701.03499999999997</v>
      </c>
      <c r="AK18">
        <v>0</v>
      </c>
      <c r="AL18">
        <v>1926.55</v>
      </c>
      <c r="AM18">
        <v>0</v>
      </c>
      <c r="AN18">
        <v>0</v>
      </c>
      <c r="AO18">
        <v>0</v>
      </c>
      <c r="AP18">
        <v>0</v>
      </c>
      <c r="AQ18">
        <v>1926.55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1.3956</v>
      </c>
      <c r="BF18">
        <v>8.9467999999999996</v>
      </c>
      <c r="BG18">
        <v>1.9346000000000001</v>
      </c>
      <c r="BH18">
        <v>0</v>
      </c>
      <c r="BI18">
        <v>0.14349700000000001</v>
      </c>
      <c r="BJ18">
        <v>0.70096199999999997</v>
      </c>
      <c r="BK18">
        <v>7.8781699999999999</v>
      </c>
      <c r="BL18">
        <v>0</v>
      </c>
      <c r="BM18">
        <v>20.999600000000001</v>
      </c>
      <c r="BN18">
        <v>20.146000000000001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41.145600000000002</v>
      </c>
      <c r="BU18">
        <v>39.0501</v>
      </c>
      <c r="BV18">
        <v>2.0954999999999999</v>
      </c>
      <c r="BW18">
        <v>0</v>
      </c>
      <c r="BX18">
        <v>0</v>
      </c>
      <c r="BZ18">
        <v>0</v>
      </c>
      <c r="CA18">
        <v>0</v>
      </c>
      <c r="CC18">
        <v>0</v>
      </c>
      <c r="CG18" t="s">
        <v>818</v>
      </c>
      <c r="CH18" t="s">
        <v>818</v>
      </c>
      <c r="CI18" t="s">
        <v>820</v>
      </c>
      <c r="CJ18">
        <v>13752.1</v>
      </c>
      <c r="CK18">
        <v>84906.3</v>
      </c>
      <c r="CL18">
        <v>32200.7</v>
      </c>
      <c r="CM18">
        <v>0</v>
      </c>
      <c r="CN18">
        <v>60.453899999999997</v>
      </c>
      <c r="CO18">
        <v>13770.4</v>
      </c>
      <c r="CP18">
        <v>56996.5</v>
      </c>
      <c r="CQ18">
        <v>-75275.600000000006</v>
      </c>
      <c r="CR18">
        <v>229701</v>
      </c>
      <c r="CS18">
        <v>0</v>
      </c>
      <c r="CT18">
        <v>0</v>
      </c>
      <c r="CU18">
        <v>0</v>
      </c>
      <c r="CV18">
        <v>-279074</v>
      </c>
      <c r="CW18">
        <v>2111.83</v>
      </c>
      <c r="CX18">
        <v>154426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1.7508600000000001</v>
      </c>
      <c r="DZ18">
        <v>7.1171100000000003</v>
      </c>
      <c r="EA18">
        <v>2.8643700000000001</v>
      </c>
      <c r="EB18">
        <v>0</v>
      </c>
      <c r="EC18">
        <v>7.4632500000000003E-3</v>
      </c>
      <c r="ED18">
        <v>1.2516799999999999</v>
      </c>
      <c r="EE18">
        <v>5.2521199999999997</v>
      </c>
      <c r="EF18">
        <v>-1.5887800000000001</v>
      </c>
      <c r="EG18">
        <v>20.146000000000001</v>
      </c>
      <c r="EH18">
        <v>0</v>
      </c>
      <c r="EI18">
        <v>0</v>
      </c>
      <c r="EJ18">
        <v>0</v>
      </c>
      <c r="EK18">
        <v>-19.325299999999999</v>
      </c>
      <c r="EL18">
        <v>-0.50711799999999996</v>
      </c>
      <c r="EM18">
        <v>18.557200000000002</v>
      </c>
      <c r="EN18">
        <v>18.557200000000002</v>
      </c>
      <c r="EO18">
        <v>0</v>
      </c>
      <c r="EP18">
        <v>0</v>
      </c>
      <c r="EQ18">
        <v>0</v>
      </c>
      <c r="ES18">
        <v>0</v>
      </c>
      <c r="ET18">
        <v>0</v>
      </c>
      <c r="EV18">
        <v>0</v>
      </c>
      <c r="EW18">
        <v>2.0004900000000002E-3</v>
      </c>
      <c r="EX18">
        <v>1.8109200000000001</v>
      </c>
      <c r="EY18">
        <v>0.78215500000000004</v>
      </c>
      <c r="EZ18">
        <v>0</v>
      </c>
      <c r="FA18">
        <v>0.18493100000000001</v>
      </c>
      <c r="FB18">
        <v>0</v>
      </c>
      <c r="FC18">
        <v>3.3866100000000001</v>
      </c>
      <c r="FD18">
        <v>6.16662</v>
      </c>
      <c r="FE18">
        <v>5.91967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12.0863</v>
      </c>
      <c r="FL18">
        <v>3.5355599999999998</v>
      </c>
      <c r="FM18">
        <v>1.5128299999999999</v>
      </c>
      <c r="FN18">
        <v>1.3076099999999999</v>
      </c>
      <c r="FO18">
        <v>0</v>
      </c>
      <c r="FP18">
        <v>1.3113E-2</v>
      </c>
      <c r="FQ18">
        <v>0.53508100000000003</v>
      </c>
      <c r="FR18">
        <v>2.2577400000000001</v>
      </c>
      <c r="FS18">
        <v>3.92319</v>
      </c>
      <c r="FT18">
        <v>5.91967</v>
      </c>
      <c r="FU18">
        <v>0</v>
      </c>
      <c r="FV18">
        <v>0</v>
      </c>
      <c r="FW18">
        <v>0</v>
      </c>
      <c r="FX18">
        <v>-0.82703300000000002</v>
      </c>
      <c r="FY18">
        <v>-4.4117199999999999</v>
      </c>
      <c r="FZ18">
        <v>9.8428500000000003</v>
      </c>
      <c r="GA18" t="s">
        <v>821</v>
      </c>
      <c r="GB18" t="s">
        <v>822</v>
      </c>
      <c r="GC18" t="s">
        <v>823</v>
      </c>
      <c r="GD18" t="s">
        <v>824</v>
      </c>
      <c r="GE18" t="s">
        <v>825</v>
      </c>
      <c r="GF18" t="s">
        <v>826</v>
      </c>
      <c r="GG18" t="s">
        <v>827</v>
      </c>
      <c r="GH18" t="s">
        <v>828</v>
      </c>
      <c r="GK18">
        <v>1.4046200000000001E-3</v>
      </c>
      <c r="GL18">
        <v>3.4386299999999999</v>
      </c>
      <c r="GM18">
        <v>1.17472</v>
      </c>
      <c r="GN18">
        <v>0</v>
      </c>
      <c r="GO18">
        <v>0.172985</v>
      </c>
      <c r="GP18">
        <v>0</v>
      </c>
      <c r="GQ18">
        <v>5.34612</v>
      </c>
      <c r="GR18">
        <v>10.130000000000001</v>
      </c>
      <c r="GS18">
        <v>11.9474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22.08</v>
      </c>
      <c r="GZ18">
        <v>6.6953800000000001</v>
      </c>
      <c r="HA18">
        <v>0</v>
      </c>
      <c r="HB18">
        <v>0</v>
      </c>
      <c r="HC18">
        <v>0</v>
      </c>
      <c r="HD18">
        <v>0</v>
      </c>
      <c r="HE18">
        <v>3.8299599999999998</v>
      </c>
      <c r="HF18">
        <v>0</v>
      </c>
      <c r="HG18">
        <v>10.53</v>
      </c>
      <c r="HH18">
        <v>0</v>
      </c>
      <c r="HI18">
        <v>0</v>
      </c>
      <c r="HJ18">
        <v>0</v>
      </c>
      <c r="HK18">
        <v>0</v>
      </c>
      <c r="HL18">
        <v>10.53</v>
      </c>
      <c r="HM18">
        <v>2.3795299999999999</v>
      </c>
      <c r="HN18">
        <v>2.7802699999999998</v>
      </c>
      <c r="HO18">
        <v>1.72611</v>
      </c>
      <c r="HP18">
        <v>0</v>
      </c>
      <c r="HQ18">
        <v>9.8667000000000008E-3</v>
      </c>
      <c r="HR18">
        <v>0.81941699999999995</v>
      </c>
      <c r="HS18">
        <v>3.5640800000000001</v>
      </c>
      <c r="HT18">
        <v>2.06</v>
      </c>
      <c r="HU18">
        <v>11.9474</v>
      </c>
      <c r="HV18">
        <v>0</v>
      </c>
      <c r="HW18">
        <v>0</v>
      </c>
      <c r="HX18">
        <v>0</v>
      </c>
      <c r="HY18">
        <v>-7.8891200000000001</v>
      </c>
      <c r="HZ18">
        <v>-1.32622</v>
      </c>
      <c r="IA18">
        <v>14.01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2.0563500000000001</v>
      </c>
      <c r="IP18">
        <v>1.21187</v>
      </c>
      <c r="IQ18">
        <v>0.41400399999999998</v>
      </c>
      <c r="IR18">
        <v>0</v>
      </c>
      <c r="IS18">
        <v>6.0964999999999998E-2</v>
      </c>
      <c r="IT18">
        <v>1.17601</v>
      </c>
      <c r="IU18">
        <v>1.8841300000000001</v>
      </c>
      <c r="IV18">
        <v>6.8033299999999999</v>
      </c>
      <c r="IW18">
        <v>4.2106199999999996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11.013999999999999</v>
      </c>
      <c r="JD18">
        <v>0.83861799999999997</v>
      </c>
      <c r="JE18">
        <v>0.97984899999999997</v>
      </c>
      <c r="JF18">
        <v>0.60833300000000001</v>
      </c>
      <c r="JG18">
        <v>0</v>
      </c>
      <c r="JH18">
        <v>3.4773199999999999E-3</v>
      </c>
      <c r="JI18">
        <v>0.28878700000000002</v>
      </c>
      <c r="JJ18">
        <v>1.2560899999999999</v>
      </c>
      <c r="JK18">
        <v>0.72738999999999998</v>
      </c>
      <c r="JL18">
        <v>4.2106199999999996</v>
      </c>
      <c r="JM18">
        <v>0</v>
      </c>
      <c r="JN18">
        <v>0</v>
      </c>
      <c r="JO18">
        <v>0</v>
      </c>
      <c r="JP18">
        <v>-2.7803599999999999</v>
      </c>
      <c r="JQ18">
        <v>-0.46740100000000001</v>
      </c>
      <c r="JR18">
        <v>4.9380100000000002</v>
      </c>
    </row>
    <row r="19" spans="1:278" x14ac:dyDescent="0.3">
      <c r="B19" s="58">
        <v>45968.564652777801</v>
      </c>
      <c r="C19" t="s">
        <v>280</v>
      </c>
      <c r="E19" t="s">
        <v>829</v>
      </c>
      <c r="F19" t="s">
        <v>815</v>
      </c>
      <c r="G19">
        <v>53627.8</v>
      </c>
      <c r="H19">
        <v>53627.8</v>
      </c>
      <c r="I19" t="s">
        <v>816</v>
      </c>
      <c r="J19" s="24">
        <v>6.31944444444444E-2</v>
      </c>
      <c r="K19" t="s">
        <v>817</v>
      </c>
      <c r="L19">
        <v>-11.94</v>
      </c>
      <c r="M19" t="s">
        <v>818</v>
      </c>
      <c r="N19" t="s">
        <v>818</v>
      </c>
      <c r="O19" t="s">
        <v>819</v>
      </c>
      <c r="P19">
        <v>38.371699999999997</v>
      </c>
      <c r="Q19">
        <v>49379.8</v>
      </c>
      <c r="R19">
        <v>16817</v>
      </c>
      <c r="S19">
        <v>0</v>
      </c>
      <c r="T19">
        <v>3726.89</v>
      </c>
      <c r="U19">
        <v>0</v>
      </c>
      <c r="V19">
        <v>57401</v>
      </c>
      <c r="W19">
        <v>127363</v>
      </c>
      <c r="X19">
        <v>229701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357064</v>
      </c>
      <c r="AE19">
        <v>5522.88</v>
      </c>
      <c r="AF19">
        <v>0</v>
      </c>
      <c r="AG19">
        <v>0</v>
      </c>
      <c r="AH19">
        <v>0</v>
      </c>
      <c r="AI19">
        <v>0</v>
      </c>
      <c r="AJ19">
        <v>797.79100000000005</v>
      </c>
      <c r="AK19">
        <v>0</v>
      </c>
      <c r="AL19">
        <v>6320.67</v>
      </c>
      <c r="AM19">
        <v>0</v>
      </c>
      <c r="AN19">
        <v>0</v>
      </c>
      <c r="AO19">
        <v>0</v>
      </c>
      <c r="AP19">
        <v>0</v>
      </c>
      <c r="AQ19">
        <v>6320.67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6.1146200000000004</v>
      </c>
      <c r="BF19">
        <v>4.1231400000000002</v>
      </c>
      <c r="BG19">
        <v>1.58012</v>
      </c>
      <c r="BH19">
        <v>0</v>
      </c>
      <c r="BI19">
        <v>0.43396600000000002</v>
      </c>
      <c r="BJ19">
        <v>0.79928299999999997</v>
      </c>
      <c r="BK19">
        <v>5.3434499999999998</v>
      </c>
      <c r="BL19">
        <v>0</v>
      </c>
      <c r="BM19">
        <v>18.394600000000001</v>
      </c>
      <c r="BN19">
        <v>20.281300000000002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38.675899999999999</v>
      </c>
      <c r="BU19">
        <v>31.7667</v>
      </c>
      <c r="BV19">
        <v>6.9091699999999996</v>
      </c>
      <c r="BW19">
        <v>0</v>
      </c>
      <c r="BX19">
        <v>0</v>
      </c>
      <c r="BZ19">
        <v>0</v>
      </c>
      <c r="CA19">
        <v>0</v>
      </c>
      <c r="CC19">
        <v>0</v>
      </c>
      <c r="CG19" t="s">
        <v>818</v>
      </c>
      <c r="CH19" t="s">
        <v>818</v>
      </c>
      <c r="CI19" t="s">
        <v>830</v>
      </c>
      <c r="CJ19">
        <v>73226.899999999994</v>
      </c>
      <c r="CK19">
        <v>36834.800000000003</v>
      </c>
      <c r="CL19">
        <v>37293.699999999997</v>
      </c>
      <c r="CM19">
        <v>0</v>
      </c>
      <c r="CN19">
        <v>323.346</v>
      </c>
      <c r="CO19">
        <v>16124</v>
      </c>
      <c r="CP19">
        <v>57401</v>
      </c>
      <c r="CQ19">
        <v>-6548.17</v>
      </c>
      <c r="CR19">
        <v>229701</v>
      </c>
      <c r="CS19">
        <v>0</v>
      </c>
      <c r="CT19">
        <v>0</v>
      </c>
      <c r="CU19">
        <v>0</v>
      </c>
      <c r="CV19">
        <v>-229420</v>
      </c>
      <c r="CW19">
        <v>1668.4</v>
      </c>
      <c r="CX19">
        <v>223153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9.2552099999999999</v>
      </c>
      <c r="DZ19">
        <v>2.9338600000000001</v>
      </c>
      <c r="EA19">
        <v>3.5544199999999999</v>
      </c>
      <c r="EB19">
        <v>0</v>
      </c>
      <c r="EC19">
        <v>4.2271999999999997E-2</v>
      </c>
      <c r="ED19">
        <v>1.47648</v>
      </c>
      <c r="EE19">
        <v>5.3434499999999998</v>
      </c>
      <c r="EF19">
        <v>6.4498100000000003</v>
      </c>
      <c r="EG19">
        <v>20.281300000000002</v>
      </c>
      <c r="EH19">
        <v>0</v>
      </c>
      <c r="EI19">
        <v>0</v>
      </c>
      <c r="EJ19">
        <v>0</v>
      </c>
      <c r="EK19">
        <v>-15.7493</v>
      </c>
      <c r="EL19">
        <v>-0.40662799999999999</v>
      </c>
      <c r="EM19">
        <v>26.731100000000001</v>
      </c>
      <c r="EN19">
        <v>26.731100000000001</v>
      </c>
      <c r="EO19">
        <v>0</v>
      </c>
      <c r="EP19">
        <v>0</v>
      </c>
      <c r="EQ19">
        <v>0</v>
      </c>
      <c r="ES19">
        <v>0</v>
      </c>
      <c r="ET19">
        <v>0</v>
      </c>
      <c r="EV19">
        <v>0</v>
      </c>
      <c r="EW19">
        <v>6.0442100000000004E-3</v>
      </c>
      <c r="EX19">
        <v>1.39883</v>
      </c>
      <c r="EY19">
        <v>1.0051300000000001</v>
      </c>
      <c r="EZ19">
        <v>0</v>
      </c>
      <c r="FA19">
        <v>0.53594399999999998</v>
      </c>
      <c r="FB19">
        <v>0</v>
      </c>
      <c r="FC19">
        <v>2.2763499999999999</v>
      </c>
      <c r="FD19">
        <v>5.2222900000000001</v>
      </c>
      <c r="FE19">
        <v>5.91967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11.141999999999999</v>
      </c>
      <c r="FL19">
        <v>13.0816</v>
      </c>
      <c r="FM19">
        <v>0.460117</v>
      </c>
      <c r="FN19">
        <v>2.5573800000000002</v>
      </c>
      <c r="FO19">
        <v>0</v>
      </c>
      <c r="FP19">
        <v>8.0404199999999995E-2</v>
      </c>
      <c r="FQ19">
        <v>0.62571100000000002</v>
      </c>
      <c r="FR19">
        <v>2.2763499999999999</v>
      </c>
      <c r="FS19">
        <v>15.311500000000001</v>
      </c>
      <c r="FT19">
        <v>5.91967</v>
      </c>
      <c r="FU19">
        <v>0</v>
      </c>
      <c r="FV19">
        <v>0</v>
      </c>
      <c r="FW19">
        <v>0</v>
      </c>
      <c r="FX19">
        <v>-0.52832199999999996</v>
      </c>
      <c r="FY19">
        <v>-3.2417400000000001</v>
      </c>
      <c r="FZ19">
        <v>21.231200000000001</v>
      </c>
      <c r="GA19" t="s">
        <v>821</v>
      </c>
      <c r="GB19" t="s">
        <v>822</v>
      </c>
      <c r="GC19" t="s">
        <v>823</v>
      </c>
      <c r="GD19" t="s">
        <v>824</v>
      </c>
      <c r="GE19" t="s">
        <v>825</v>
      </c>
      <c r="GF19" t="s">
        <v>826</v>
      </c>
      <c r="GG19" t="s">
        <v>827</v>
      </c>
      <c r="GH19" t="s">
        <v>828</v>
      </c>
      <c r="GK19">
        <v>5.2160599999999998E-3</v>
      </c>
      <c r="GL19">
        <v>1.91594</v>
      </c>
      <c r="GM19">
        <v>1.0604100000000001</v>
      </c>
      <c r="GN19">
        <v>0</v>
      </c>
      <c r="GO19">
        <v>0.43912600000000002</v>
      </c>
      <c r="GP19">
        <v>0</v>
      </c>
      <c r="GQ19">
        <v>3.59293</v>
      </c>
      <c r="GR19">
        <v>7.02</v>
      </c>
      <c r="GS19">
        <v>11.9474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18.97</v>
      </c>
      <c r="GZ19">
        <v>30.173200000000001</v>
      </c>
      <c r="HA19">
        <v>0</v>
      </c>
      <c r="HB19">
        <v>0</v>
      </c>
      <c r="HC19">
        <v>0</v>
      </c>
      <c r="HD19">
        <v>0</v>
      </c>
      <c r="HE19">
        <v>4.3585700000000003</v>
      </c>
      <c r="HF19">
        <v>0</v>
      </c>
      <c r="HG19">
        <v>34.53</v>
      </c>
      <c r="HH19">
        <v>0</v>
      </c>
      <c r="HI19">
        <v>0</v>
      </c>
      <c r="HJ19">
        <v>0</v>
      </c>
      <c r="HK19">
        <v>0</v>
      </c>
      <c r="HL19">
        <v>34.53</v>
      </c>
      <c r="HM19">
        <v>10.4854</v>
      </c>
      <c r="HN19">
        <v>1.0730999999999999</v>
      </c>
      <c r="HO19">
        <v>2.48088</v>
      </c>
      <c r="HP19">
        <v>0</v>
      </c>
      <c r="HQ19">
        <v>4.9558100000000001E-2</v>
      </c>
      <c r="HR19">
        <v>0.96274499999999996</v>
      </c>
      <c r="HS19">
        <v>3.59293</v>
      </c>
      <c r="HT19">
        <v>11.52</v>
      </c>
      <c r="HU19">
        <v>11.9474</v>
      </c>
      <c r="HV19">
        <v>0</v>
      </c>
      <c r="HW19">
        <v>0</v>
      </c>
      <c r="HX19">
        <v>0</v>
      </c>
      <c r="HY19">
        <v>-5.8740699999999997</v>
      </c>
      <c r="HZ19">
        <v>-1.2455400000000001</v>
      </c>
      <c r="IA19">
        <v>23.47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9.2666699999999995</v>
      </c>
      <c r="IP19">
        <v>0.67523299999999997</v>
      </c>
      <c r="IQ19">
        <v>0.37371799999999999</v>
      </c>
      <c r="IR19">
        <v>0</v>
      </c>
      <c r="IS19">
        <v>0.15476100000000001</v>
      </c>
      <c r="IT19">
        <v>1.33832</v>
      </c>
      <c r="IU19">
        <v>1.2662599999999999</v>
      </c>
      <c r="IV19">
        <v>13.074999999999999</v>
      </c>
      <c r="IW19">
        <v>4.2106199999999996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17.285599999999999</v>
      </c>
      <c r="JD19">
        <v>3.69537</v>
      </c>
      <c r="JE19">
        <v>0.378191</v>
      </c>
      <c r="JF19">
        <v>0.87433499999999997</v>
      </c>
      <c r="JG19">
        <v>0</v>
      </c>
      <c r="JH19">
        <v>1.7465700000000001E-2</v>
      </c>
      <c r="JI19">
        <v>0.33929999999999999</v>
      </c>
      <c r="JJ19">
        <v>1.2662599999999999</v>
      </c>
      <c r="JK19">
        <v>4.0617599999999996</v>
      </c>
      <c r="JL19">
        <v>4.2106199999999996</v>
      </c>
      <c r="JM19">
        <v>0</v>
      </c>
      <c r="JN19">
        <v>0</v>
      </c>
      <c r="JO19">
        <v>0</v>
      </c>
      <c r="JP19">
        <v>-2.0701900000000002</v>
      </c>
      <c r="JQ19">
        <v>-0.43896499999999999</v>
      </c>
      <c r="JR19">
        <v>8.2723800000000001</v>
      </c>
    </row>
    <row r="20" spans="1:278" x14ac:dyDescent="0.3">
      <c r="B20" s="58">
        <v>45968.565775463001</v>
      </c>
      <c r="C20" t="s">
        <v>287</v>
      </c>
      <c r="E20" t="s">
        <v>829</v>
      </c>
      <c r="F20" t="s">
        <v>815</v>
      </c>
      <c r="G20">
        <v>53627.8</v>
      </c>
      <c r="H20">
        <v>53627.8</v>
      </c>
      <c r="I20" t="s">
        <v>816</v>
      </c>
      <c r="J20" s="24">
        <v>6.4583333333333298E-2</v>
      </c>
      <c r="K20" t="s">
        <v>817</v>
      </c>
      <c r="L20">
        <v>-13.75</v>
      </c>
      <c r="M20" t="s">
        <v>818</v>
      </c>
      <c r="N20" t="s">
        <v>818</v>
      </c>
      <c r="O20" t="s">
        <v>819</v>
      </c>
      <c r="P20">
        <v>39.702100000000002</v>
      </c>
      <c r="Q20">
        <v>63749.1</v>
      </c>
      <c r="R20">
        <v>18824.099999999999</v>
      </c>
      <c r="S20">
        <v>0</v>
      </c>
      <c r="T20">
        <v>4054.9</v>
      </c>
      <c r="U20">
        <v>0</v>
      </c>
      <c r="V20">
        <v>57401</v>
      </c>
      <c r="W20">
        <v>144069</v>
      </c>
      <c r="X20">
        <v>229701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373770</v>
      </c>
      <c r="AE20">
        <v>5714.36</v>
      </c>
      <c r="AF20">
        <v>0</v>
      </c>
      <c r="AG20">
        <v>0</v>
      </c>
      <c r="AH20">
        <v>0</v>
      </c>
      <c r="AI20">
        <v>0</v>
      </c>
      <c r="AJ20">
        <v>797.79300000000001</v>
      </c>
      <c r="AK20">
        <v>0</v>
      </c>
      <c r="AL20">
        <v>6512.15</v>
      </c>
      <c r="AM20">
        <v>0</v>
      </c>
      <c r="AN20">
        <v>0</v>
      </c>
      <c r="AO20">
        <v>0</v>
      </c>
      <c r="AP20">
        <v>0</v>
      </c>
      <c r="AQ20">
        <v>6512.15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6.3017700000000003</v>
      </c>
      <c r="BF20">
        <v>5.4315699999999998</v>
      </c>
      <c r="BG20">
        <v>1.8514299999999999</v>
      </c>
      <c r="BH20">
        <v>0</v>
      </c>
      <c r="BI20">
        <v>0.47423500000000002</v>
      </c>
      <c r="BJ20">
        <v>0.79928500000000002</v>
      </c>
      <c r="BK20">
        <v>5.3434499999999998</v>
      </c>
      <c r="BL20">
        <v>0</v>
      </c>
      <c r="BM20">
        <v>20.201699999999999</v>
      </c>
      <c r="BN20">
        <v>20.281300000000002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40.4831</v>
      </c>
      <c r="BU20">
        <v>33.386899999999997</v>
      </c>
      <c r="BV20">
        <v>7.0961499999999997</v>
      </c>
      <c r="BW20">
        <v>0</v>
      </c>
      <c r="BX20">
        <v>1</v>
      </c>
      <c r="BY20" t="s">
        <v>831</v>
      </c>
      <c r="BZ20">
        <v>0</v>
      </c>
      <c r="CA20">
        <v>0</v>
      </c>
      <c r="CC20">
        <v>0</v>
      </c>
      <c r="CG20" t="s">
        <v>818</v>
      </c>
      <c r="CH20" t="s">
        <v>818</v>
      </c>
      <c r="CI20" t="s">
        <v>830</v>
      </c>
      <c r="CJ20">
        <v>73226.899999999994</v>
      </c>
      <c r="CK20">
        <v>36834.800000000003</v>
      </c>
      <c r="CL20">
        <v>37293.699999999997</v>
      </c>
      <c r="CM20">
        <v>0</v>
      </c>
      <c r="CN20">
        <v>323.346</v>
      </c>
      <c r="CO20">
        <v>16124</v>
      </c>
      <c r="CP20">
        <v>57401</v>
      </c>
      <c r="CQ20">
        <v>-6548.17</v>
      </c>
      <c r="CR20">
        <v>229701</v>
      </c>
      <c r="CS20">
        <v>0</v>
      </c>
      <c r="CT20">
        <v>0</v>
      </c>
      <c r="CU20">
        <v>0</v>
      </c>
      <c r="CV20">
        <v>-229420</v>
      </c>
      <c r="CW20">
        <v>1668.4</v>
      </c>
      <c r="CX20">
        <v>223153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9.2552099999999999</v>
      </c>
      <c r="DZ20">
        <v>2.9338600000000001</v>
      </c>
      <c r="EA20">
        <v>3.5544199999999999</v>
      </c>
      <c r="EB20">
        <v>0</v>
      </c>
      <c r="EC20">
        <v>4.2271999999999997E-2</v>
      </c>
      <c r="ED20">
        <v>1.47648</v>
      </c>
      <c r="EE20">
        <v>5.3434499999999998</v>
      </c>
      <c r="EF20">
        <v>6.4498100000000003</v>
      </c>
      <c r="EG20">
        <v>20.281300000000002</v>
      </c>
      <c r="EH20">
        <v>0</v>
      </c>
      <c r="EI20">
        <v>0</v>
      </c>
      <c r="EJ20">
        <v>0</v>
      </c>
      <c r="EK20">
        <v>-15.7493</v>
      </c>
      <c r="EL20">
        <v>-0.40662799999999999</v>
      </c>
      <c r="EM20">
        <v>26.731100000000001</v>
      </c>
      <c r="EN20">
        <v>26.731100000000001</v>
      </c>
      <c r="EO20">
        <v>0</v>
      </c>
      <c r="EP20">
        <v>0</v>
      </c>
      <c r="EQ20">
        <v>0</v>
      </c>
      <c r="ES20">
        <v>0</v>
      </c>
      <c r="ET20">
        <v>0</v>
      </c>
      <c r="EV20">
        <v>0</v>
      </c>
      <c r="EW20">
        <v>6.3861600000000001E-3</v>
      </c>
      <c r="EX20">
        <v>2.2118799999999998</v>
      </c>
      <c r="EY20">
        <v>1.3704099999999999</v>
      </c>
      <c r="EZ20">
        <v>0</v>
      </c>
      <c r="FA20">
        <v>0.62580000000000002</v>
      </c>
      <c r="FB20">
        <v>0</v>
      </c>
      <c r="FC20">
        <v>2.2763499999999999</v>
      </c>
      <c r="FD20">
        <v>6.4908200000000003</v>
      </c>
      <c r="FE20">
        <v>5.91967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12.410500000000001</v>
      </c>
      <c r="FL20">
        <v>13.0816</v>
      </c>
      <c r="FM20">
        <v>0.460117</v>
      </c>
      <c r="FN20">
        <v>2.5573800000000002</v>
      </c>
      <c r="FO20">
        <v>0</v>
      </c>
      <c r="FP20">
        <v>8.0404199999999995E-2</v>
      </c>
      <c r="FQ20">
        <v>0.62571100000000002</v>
      </c>
      <c r="FR20">
        <v>2.2763499999999999</v>
      </c>
      <c r="FS20">
        <v>15.311500000000001</v>
      </c>
      <c r="FT20">
        <v>5.91967</v>
      </c>
      <c r="FU20">
        <v>0</v>
      </c>
      <c r="FV20">
        <v>0</v>
      </c>
      <c r="FW20">
        <v>0</v>
      </c>
      <c r="FX20">
        <v>-0.52832199999999996</v>
      </c>
      <c r="FY20">
        <v>-3.2417400000000001</v>
      </c>
      <c r="FZ20">
        <v>21.231200000000001</v>
      </c>
      <c r="GA20" t="s">
        <v>821</v>
      </c>
      <c r="GB20" t="s">
        <v>822</v>
      </c>
      <c r="GC20" t="s">
        <v>823</v>
      </c>
      <c r="GD20" t="s">
        <v>824</v>
      </c>
      <c r="GE20" t="s">
        <v>825</v>
      </c>
      <c r="GF20" t="s">
        <v>826</v>
      </c>
      <c r="GG20" t="s">
        <v>827</v>
      </c>
      <c r="GH20" t="s">
        <v>828</v>
      </c>
      <c r="GK20">
        <v>5.3712200000000003E-3</v>
      </c>
      <c r="GL20">
        <v>2.6356099999999998</v>
      </c>
      <c r="GM20">
        <v>1.38923</v>
      </c>
      <c r="GN20">
        <v>0</v>
      </c>
      <c r="GO20">
        <v>0.46782800000000002</v>
      </c>
      <c r="GP20">
        <v>0</v>
      </c>
      <c r="GQ20">
        <v>3.59293</v>
      </c>
      <c r="GR20">
        <v>8.1</v>
      </c>
      <c r="GS20">
        <v>11.9474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20.05</v>
      </c>
      <c r="GZ20">
        <v>31.2193</v>
      </c>
      <c r="HA20">
        <v>0</v>
      </c>
      <c r="HB20">
        <v>0</v>
      </c>
      <c r="HC20">
        <v>0</v>
      </c>
      <c r="HD20">
        <v>0</v>
      </c>
      <c r="HE20">
        <v>4.3585799999999999</v>
      </c>
      <c r="HF20">
        <v>0</v>
      </c>
      <c r="HG20">
        <v>35.58</v>
      </c>
      <c r="HH20">
        <v>0</v>
      </c>
      <c r="HI20">
        <v>0</v>
      </c>
      <c r="HJ20">
        <v>0</v>
      </c>
      <c r="HK20">
        <v>0</v>
      </c>
      <c r="HL20">
        <v>35.58</v>
      </c>
      <c r="HM20">
        <v>10.4854</v>
      </c>
      <c r="HN20">
        <v>1.0730999999999999</v>
      </c>
      <c r="HO20">
        <v>2.48088</v>
      </c>
      <c r="HP20">
        <v>0</v>
      </c>
      <c r="HQ20">
        <v>4.9558100000000001E-2</v>
      </c>
      <c r="HR20">
        <v>0.96274499999999996</v>
      </c>
      <c r="HS20">
        <v>3.59293</v>
      </c>
      <c r="HT20">
        <v>11.52</v>
      </c>
      <c r="HU20">
        <v>11.9474</v>
      </c>
      <c r="HV20">
        <v>0</v>
      </c>
      <c r="HW20">
        <v>0</v>
      </c>
      <c r="HX20">
        <v>0</v>
      </c>
      <c r="HY20">
        <v>-5.8740699999999997</v>
      </c>
      <c r="HZ20">
        <v>-1.2455400000000001</v>
      </c>
      <c r="IA20">
        <v>23.47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9.5879399999999997</v>
      </c>
      <c r="IP20">
        <v>0.92886500000000005</v>
      </c>
      <c r="IQ20">
        <v>0.48960500000000001</v>
      </c>
      <c r="IR20">
        <v>0</v>
      </c>
      <c r="IS20">
        <v>0.164877</v>
      </c>
      <c r="IT20">
        <v>1.33833</v>
      </c>
      <c r="IU20">
        <v>1.2662599999999999</v>
      </c>
      <c r="IV20">
        <v>13.7759</v>
      </c>
      <c r="IW20">
        <v>4.2106199999999996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17.986499999999999</v>
      </c>
      <c r="JD20">
        <v>3.69537</v>
      </c>
      <c r="JE20">
        <v>0.378191</v>
      </c>
      <c r="JF20">
        <v>0.87433499999999997</v>
      </c>
      <c r="JG20">
        <v>0</v>
      </c>
      <c r="JH20">
        <v>1.7465700000000001E-2</v>
      </c>
      <c r="JI20">
        <v>0.33929999999999999</v>
      </c>
      <c r="JJ20">
        <v>1.2662599999999999</v>
      </c>
      <c r="JK20">
        <v>4.0617599999999996</v>
      </c>
      <c r="JL20">
        <v>4.2106199999999996</v>
      </c>
      <c r="JM20">
        <v>0</v>
      </c>
      <c r="JN20">
        <v>0</v>
      </c>
      <c r="JO20">
        <v>0</v>
      </c>
      <c r="JP20">
        <v>-2.0701900000000002</v>
      </c>
      <c r="JQ20">
        <v>-0.43896499999999999</v>
      </c>
      <c r="JR20">
        <v>8.2723800000000001</v>
      </c>
    </row>
    <row r="21" spans="1:278" x14ac:dyDescent="0.3">
      <c r="B21" s="58">
        <v>45968.566805555602</v>
      </c>
      <c r="C21" t="s">
        <v>293</v>
      </c>
      <c r="E21" t="s">
        <v>829</v>
      </c>
      <c r="F21" t="s">
        <v>815</v>
      </c>
      <c r="G21">
        <v>53627.8</v>
      </c>
      <c r="H21">
        <v>53627.8</v>
      </c>
      <c r="I21" t="s">
        <v>816</v>
      </c>
      <c r="J21" s="24">
        <v>5.9027777777777797E-2</v>
      </c>
      <c r="K21" t="s">
        <v>817</v>
      </c>
      <c r="L21">
        <v>-12.6</v>
      </c>
      <c r="M21" t="s">
        <v>818</v>
      </c>
      <c r="N21" t="s">
        <v>818</v>
      </c>
      <c r="O21" t="s">
        <v>819</v>
      </c>
      <c r="P21">
        <v>37.854199999999999</v>
      </c>
      <c r="Q21">
        <v>51291.1</v>
      </c>
      <c r="R21">
        <v>23133.9</v>
      </c>
      <c r="S21">
        <v>0</v>
      </c>
      <c r="T21">
        <v>3705.69</v>
      </c>
      <c r="U21">
        <v>0</v>
      </c>
      <c r="V21">
        <v>57401</v>
      </c>
      <c r="W21">
        <v>135569</v>
      </c>
      <c r="X21">
        <v>229701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365271</v>
      </c>
      <c r="AE21">
        <v>5448.41</v>
      </c>
      <c r="AF21">
        <v>0</v>
      </c>
      <c r="AG21">
        <v>0</v>
      </c>
      <c r="AH21">
        <v>0</v>
      </c>
      <c r="AI21">
        <v>0</v>
      </c>
      <c r="AJ21">
        <v>797.79100000000005</v>
      </c>
      <c r="AK21">
        <v>0</v>
      </c>
      <c r="AL21">
        <v>6246.21</v>
      </c>
      <c r="AM21">
        <v>0</v>
      </c>
      <c r="AN21">
        <v>0</v>
      </c>
      <c r="AO21">
        <v>0</v>
      </c>
      <c r="AP21">
        <v>0</v>
      </c>
      <c r="AQ21">
        <v>6246.21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6.0343499999999999</v>
      </c>
      <c r="BF21">
        <v>4.2736999999999998</v>
      </c>
      <c r="BG21">
        <v>2.1735899999999999</v>
      </c>
      <c r="BH21">
        <v>0</v>
      </c>
      <c r="BI21">
        <v>0.43193900000000002</v>
      </c>
      <c r="BJ21">
        <v>0.79928299999999997</v>
      </c>
      <c r="BK21">
        <v>5.3434499999999998</v>
      </c>
      <c r="BL21">
        <v>0</v>
      </c>
      <c r="BM21">
        <v>19.0563</v>
      </c>
      <c r="BN21">
        <v>20.281300000000002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39.337600000000002</v>
      </c>
      <c r="BU21">
        <v>32.508699999999997</v>
      </c>
      <c r="BV21">
        <v>6.8289600000000004</v>
      </c>
      <c r="BW21">
        <v>0</v>
      </c>
      <c r="BX21">
        <v>0</v>
      </c>
      <c r="BZ21">
        <v>0</v>
      </c>
      <c r="CA21">
        <v>0</v>
      </c>
      <c r="CC21">
        <v>0</v>
      </c>
      <c r="CG21" t="s">
        <v>818</v>
      </c>
      <c r="CH21" t="s">
        <v>818</v>
      </c>
      <c r="CI21" t="s">
        <v>830</v>
      </c>
      <c r="CJ21">
        <v>73226.899999999994</v>
      </c>
      <c r="CK21">
        <v>36834.800000000003</v>
      </c>
      <c r="CL21">
        <v>37293.699999999997</v>
      </c>
      <c r="CM21">
        <v>0</v>
      </c>
      <c r="CN21">
        <v>323.346</v>
      </c>
      <c r="CO21">
        <v>16124</v>
      </c>
      <c r="CP21">
        <v>57401</v>
      </c>
      <c r="CQ21">
        <v>-6548.17</v>
      </c>
      <c r="CR21">
        <v>229701</v>
      </c>
      <c r="CS21">
        <v>0</v>
      </c>
      <c r="CT21">
        <v>0</v>
      </c>
      <c r="CU21">
        <v>0</v>
      </c>
      <c r="CV21">
        <v>-229420</v>
      </c>
      <c r="CW21">
        <v>1668.4</v>
      </c>
      <c r="CX21">
        <v>223153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9.2552099999999999</v>
      </c>
      <c r="DZ21">
        <v>2.9338600000000001</v>
      </c>
      <c r="EA21">
        <v>3.5544199999999999</v>
      </c>
      <c r="EB21">
        <v>0</v>
      </c>
      <c r="EC21">
        <v>4.2271999999999997E-2</v>
      </c>
      <c r="ED21">
        <v>1.47648</v>
      </c>
      <c r="EE21">
        <v>5.3434499999999998</v>
      </c>
      <c r="EF21">
        <v>6.4498100000000003</v>
      </c>
      <c r="EG21">
        <v>20.281300000000002</v>
      </c>
      <c r="EH21">
        <v>0</v>
      </c>
      <c r="EI21">
        <v>0</v>
      </c>
      <c r="EJ21">
        <v>0</v>
      </c>
      <c r="EK21">
        <v>-15.7493</v>
      </c>
      <c r="EL21">
        <v>-0.40662799999999999</v>
      </c>
      <c r="EM21">
        <v>26.731100000000001</v>
      </c>
      <c r="EN21">
        <v>26.731100000000001</v>
      </c>
      <c r="EO21">
        <v>0</v>
      </c>
      <c r="EP21">
        <v>0</v>
      </c>
      <c r="EQ21">
        <v>0</v>
      </c>
      <c r="ES21">
        <v>0</v>
      </c>
      <c r="ET21">
        <v>0</v>
      </c>
      <c r="EV21">
        <v>0</v>
      </c>
      <c r="EW21">
        <v>5.9909500000000001E-3</v>
      </c>
      <c r="EX21">
        <v>1.4202699999999999</v>
      </c>
      <c r="EY21">
        <v>1.3823700000000001</v>
      </c>
      <c r="EZ21">
        <v>0</v>
      </c>
      <c r="FA21">
        <v>0.53475700000000004</v>
      </c>
      <c r="FB21">
        <v>0</v>
      </c>
      <c r="FC21">
        <v>2.2763499999999999</v>
      </c>
      <c r="FD21">
        <v>5.6197400000000002</v>
      </c>
      <c r="FE21">
        <v>5.91967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11.539400000000001</v>
      </c>
      <c r="FL21">
        <v>13.0816</v>
      </c>
      <c r="FM21">
        <v>0.460117</v>
      </c>
      <c r="FN21">
        <v>2.5573800000000002</v>
      </c>
      <c r="FO21">
        <v>0</v>
      </c>
      <c r="FP21">
        <v>8.0404199999999995E-2</v>
      </c>
      <c r="FQ21">
        <v>0.62571100000000002</v>
      </c>
      <c r="FR21">
        <v>2.2763499999999999</v>
      </c>
      <c r="FS21">
        <v>15.311500000000001</v>
      </c>
      <c r="FT21">
        <v>5.91967</v>
      </c>
      <c r="FU21">
        <v>0</v>
      </c>
      <c r="FV21">
        <v>0</v>
      </c>
      <c r="FW21">
        <v>0</v>
      </c>
      <c r="FX21">
        <v>-0.52832199999999996</v>
      </c>
      <c r="FY21">
        <v>-3.2417400000000001</v>
      </c>
      <c r="FZ21">
        <v>21.231200000000001</v>
      </c>
      <c r="GA21" t="s">
        <v>821</v>
      </c>
      <c r="GB21" t="s">
        <v>822</v>
      </c>
      <c r="GC21" t="s">
        <v>823</v>
      </c>
      <c r="GD21" t="s">
        <v>824</v>
      </c>
      <c r="GE21" t="s">
        <v>825</v>
      </c>
      <c r="GF21" t="s">
        <v>826</v>
      </c>
      <c r="GG21" t="s">
        <v>827</v>
      </c>
      <c r="GH21" t="s">
        <v>828</v>
      </c>
      <c r="GK21">
        <v>5.1579800000000004E-3</v>
      </c>
      <c r="GL21">
        <v>1.96835</v>
      </c>
      <c r="GM21">
        <v>1.45852</v>
      </c>
      <c r="GN21">
        <v>0</v>
      </c>
      <c r="GO21">
        <v>0.43790400000000002</v>
      </c>
      <c r="GP21">
        <v>0</v>
      </c>
      <c r="GQ21">
        <v>3.59293</v>
      </c>
      <c r="GR21">
        <v>7.47</v>
      </c>
      <c r="GS21">
        <v>11.9474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19.420000000000002</v>
      </c>
      <c r="GZ21">
        <v>29.766300000000001</v>
      </c>
      <c r="HA21">
        <v>0</v>
      </c>
      <c r="HB21">
        <v>0</v>
      </c>
      <c r="HC21">
        <v>0</v>
      </c>
      <c r="HD21">
        <v>0</v>
      </c>
      <c r="HE21">
        <v>4.3585700000000003</v>
      </c>
      <c r="HF21">
        <v>0</v>
      </c>
      <c r="HG21">
        <v>34.130000000000003</v>
      </c>
      <c r="HH21">
        <v>0</v>
      </c>
      <c r="HI21">
        <v>0</v>
      </c>
      <c r="HJ21">
        <v>0</v>
      </c>
      <c r="HK21">
        <v>0</v>
      </c>
      <c r="HL21">
        <v>34.130000000000003</v>
      </c>
      <c r="HM21">
        <v>10.4854</v>
      </c>
      <c r="HN21">
        <v>1.0730999999999999</v>
      </c>
      <c r="HO21">
        <v>2.48088</v>
      </c>
      <c r="HP21">
        <v>0</v>
      </c>
      <c r="HQ21">
        <v>4.9558100000000001E-2</v>
      </c>
      <c r="HR21">
        <v>0.96274499999999996</v>
      </c>
      <c r="HS21">
        <v>3.59293</v>
      </c>
      <c r="HT21">
        <v>11.52</v>
      </c>
      <c r="HU21">
        <v>11.9474</v>
      </c>
      <c r="HV21">
        <v>0</v>
      </c>
      <c r="HW21">
        <v>0</v>
      </c>
      <c r="HX21">
        <v>0</v>
      </c>
      <c r="HY21">
        <v>-5.8740699999999997</v>
      </c>
      <c r="HZ21">
        <v>-1.2455400000000001</v>
      </c>
      <c r="IA21">
        <v>23.47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9.1417400000000004</v>
      </c>
      <c r="IP21">
        <v>0.69370600000000004</v>
      </c>
      <c r="IQ21">
        <v>0.51402599999999998</v>
      </c>
      <c r="IR21">
        <v>0</v>
      </c>
      <c r="IS21">
        <v>0.15432999999999999</v>
      </c>
      <c r="IT21">
        <v>1.33832</v>
      </c>
      <c r="IU21">
        <v>1.2662599999999999</v>
      </c>
      <c r="IV21">
        <v>13.1084</v>
      </c>
      <c r="IW21">
        <v>4.2106199999999996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17.318999999999999</v>
      </c>
      <c r="JD21">
        <v>3.69537</v>
      </c>
      <c r="JE21">
        <v>0.378191</v>
      </c>
      <c r="JF21">
        <v>0.87433499999999997</v>
      </c>
      <c r="JG21">
        <v>0</v>
      </c>
      <c r="JH21">
        <v>1.7465700000000001E-2</v>
      </c>
      <c r="JI21">
        <v>0.33929999999999999</v>
      </c>
      <c r="JJ21">
        <v>1.2662599999999999</v>
      </c>
      <c r="JK21">
        <v>4.0617599999999996</v>
      </c>
      <c r="JL21">
        <v>4.2106199999999996</v>
      </c>
      <c r="JM21">
        <v>0</v>
      </c>
      <c r="JN21">
        <v>0</v>
      </c>
      <c r="JO21">
        <v>0</v>
      </c>
      <c r="JP21">
        <v>-2.0701900000000002</v>
      </c>
      <c r="JQ21">
        <v>-0.43896499999999999</v>
      </c>
      <c r="JR21">
        <v>8.2723800000000001</v>
      </c>
    </row>
    <row r="22" spans="1:278" x14ac:dyDescent="0.3">
      <c r="B22" s="58">
        <v>45968.567534722199</v>
      </c>
      <c r="C22" t="s">
        <v>312</v>
      </c>
      <c r="E22" t="s">
        <v>814</v>
      </c>
      <c r="F22" t="s">
        <v>815</v>
      </c>
      <c r="G22">
        <v>53627.8</v>
      </c>
      <c r="H22">
        <v>53627.8</v>
      </c>
      <c r="I22" t="s">
        <v>816</v>
      </c>
      <c r="J22" s="24">
        <v>4.0277777777777801E-2</v>
      </c>
      <c r="K22" t="s">
        <v>817</v>
      </c>
      <c r="L22">
        <v>-18.989999999999998</v>
      </c>
      <c r="M22" t="s">
        <v>818</v>
      </c>
      <c r="N22" t="s">
        <v>818</v>
      </c>
      <c r="O22" t="s">
        <v>819</v>
      </c>
      <c r="P22">
        <v>9.4443800000000007</v>
      </c>
      <c r="Q22">
        <v>101225</v>
      </c>
      <c r="R22">
        <v>14776.4</v>
      </c>
      <c r="S22">
        <v>0</v>
      </c>
      <c r="T22">
        <v>1336.78</v>
      </c>
      <c r="U22">
        <v>0</v>
      </c>
      <c r="V22">
        <v>56996.5</v>
      </c>
      <c r="W22">
        <v>174344</v>
      </c>
      <c r="X22">
        <v>229701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404046</v>
      </c>
      <c r="AE22">
        <v>1359.57</v>
      </c>
      <c r="AF22">
        <v>0</v>
      </c>
      <c r="AG22">
        <v>0</v>
      </c>
      <c r="AH22">
        <v>0</v>
      </c>
      <c r="AI22">
        <v>0</v>
      </c>
      <c r="AJ22">
        <v>701.03499999999997</v>
      </c>
      <c r="AK22">
        <v>0</v>
      </c>
      <c r="AL22">
        <v>2060.61</v>
      </c>
      <c r="AM22">
        <v>0</v>
      </c>
      <c r="AN22">
        <v>0</v>
      </c>
      <c r="AO22">
        <v>0</v>
      </c>
      <c r="AP22">
        <v>0</v>
      </c>
      <c r="AQ22">
        <v>2060.61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1.5459700000000001</v>
      </c>
      <c r="BF22">
        <v>8.4000900000000005</v>
      </c>
      <c r="BG22">
        <v>1.3352299999999999</v>
      </c>
      <c r="BH22">
        <v>0</v>
      </c>
      <c r="BI22">
        <v>0.15394099999999999</v>
      </c>
      <c r="BJ22">
        <v>0.70096199999999997</v>
      </c>
      <c r="BK22">
        <v>5.2521199999999997</v>
      </c>
      <c r="BL22">
        <v>0</v>
      </c>
      <c r="BM22">
        <v>17.388300000000001</v>
      </c>
      <c r="BN22">
        <v>20.146000000000001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37.534300000000002</v>
      </c>
      <c r="BU22">
        <v>35.288600000000002</v>
      </c>
      <c r="BV22">
        <v>2.2457600000000002</v>
      </c>
      <c r="BW22">
        <v>0</v>
      </c>
      <c r="BX22">
        <v>0</v>
      </c>
      <c r="BZ22">
        <v>0</v>
      </c>
      <c r="CA22">
        <v>0</v>
      </c>
      <c r="CC22">
        <v>0</v>
      </c>
      <c r="CG22" t="s">
        <v>818</v>
      </c>
      <c r="CH22" t="s">
        <v>818</v>
      </c>
      <c r="CI22" t="s">
        <v>820</v>
      </c>
      <c r="CJ22">
        <v>13752.1</v>
      </c>
      <c r="CK22">
        <v>84906.3</v>
      </c>
      <c r="CL22">
        <v>32200.7</v>
      </c>
      <c r="CM22">
        <v>0</v>
      </c>
      <c r="CN22">
        <v>60.453899999999997</v>
      </c>
      <c r="CO22">
        <v>13770.4</v>
      </c>
      <c r="CP22">
        <v>56996.5</v>
      </c>
      <c r="CQ22">
        <v>-75275.600000000006</v>
      </c>
      <c r="CR22">
        <v>229701</v>
      </c>
      <c r="CS22">
        <v>0</v>
      </c>
      <c r="CT22">
        <v>0</v>
      </c>
      <c r="CU22">
        <v>0</v>
      </c>
      <c r="CV22">
        <v>-279074</v>
      </c>
      <c r="CW22">
        <v>2111.83</v>
      </c>
      <c r="CX22">
        <v>154426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1.7508600000000001</v>
      </c>
      <c r="DZ22">
        <v>7.1171100000000003</v>
      </c>
      <c r="EA22">
        <v>2.8643700000000001</v>
      </c>
      <c r="EB22">
        <v>0</v>
      </c>
      <c r="EC22">
        <v>7.4632500000000003E-3</v>
      </c>
      <c r="ED22">
        <v>1.2516799999999999</v>
      </c>
      <c r="EE22">
        <v>5.2521199999999997</v>
      </c>
      <c r="EF22">
        <v>-1.5887800000000001</v>
      </c>
      <c r="EG22">
        <v>20.146000000000001</v>
      </c>
      <c r="EH22">
        <v>0</v>
      </c>
      <c r="EI22">
        <v>0</v>
      </c>
      <c r="EJ22">
        <v>0</v>
      </c>
      <c r="EK22">
        <v>-19.325299999999999</v>
      </c>
      <c r="EL22">
        <v>-0.50711799999999996</v>
      </c>
      <c r="EM22">
        <v>18.557200000000002</v>
      </c>
      <c r="EN22">
        <v>18.557200000000002</v>
      </c>
      <c r="EO22">
        <v>0</v>
      </c>
      <c r="EP22">
        <v>0</v>
      </c>
      <c r="EQ22">
        <v>0</v>
      </c>
      <c r="ES22">
        <v>0</v>
      </c>
      <c r="ET22">
        <v>0</v>
      </c>
      <c r="EV22">
        <v>0</v>
      </c>
      <c r="EW22">
        <v>2.1874899999999998E-3</v>
      </c>
      <c r="EX22">
        <v>1.7491099999999999</v>
      </c>
      <c r="EY22">
        <v>0.56913199999999997</v>
      </c>
      <c r="EZ22">
        <v>0</v>
      </c>
      <c r="FA22">
        <v>0.19181300000000001</v>
      </c>
      <c r="FB22">
        <v>0</v>
      </c>
      <c r="FC22">
        <v>2.2577400000000001</v>
      </c>
      <c r="FD22">
        <v>4.7699800000000003</v>
      </c>
      <c r="FE22">
        <v>5.91967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10.6896</v>
      </c>
      <c r="FL22">
        <v>3.5355599999999998</v>
      </c>
      <c r="FM22">
        <v>1.5128299999999999</v>
      </c>
      <c r="FN22">
        <v>1.3076099999999999</v>
      </c>
      <c r="FO22">
        <v>0</v>
      </c>
      <c r="FP22">
        <v>1.3113E-2</v>
      </c>
      <c r="FQ22">
        <v>0.53508100000000003</v>
      </c>
      <c r="FR22">
        <v>2.2577400000000001</v>
      </c>
      <c r="FS22">
        <v>3.92319</v>
      </c>
      <c r="FT22">
        <v>5.91967</v>
      </c>
      <c r="FU22">
        <v>0</v>
      </c>
      <c r="FV22">
        <v>0</v>
      </c>
      <c r="FW22">
        <v>0</v>
      </c>
      <c r="FX22">
        <v>-0.82703300000000002</v>
      </c>
      <c r="FY22">
        <v>-4.4117199999999999</v>
      </c>
      <c r="FZ22">
        <v>9.8428500000000003</v>
      </c>
      <c r="GA22" t="s">
        <v>821</v>
      </c>
      <c r="GB22" t="s">
        <v>822</v>
      </c>
      <c r="GC22" t="s">
        <v>823</v>
      </c>
      <c r="GD22" t="s">
        <v>824</v>
      </c>
      <c r="GE22" t="s">
        <v>825</v>
      </c>
      <c r="GF22" t="s">
        <v>826</v>
      </c>
      <c r="GG22" t="s">
        <v>827</v>
      </c>
      <c r="GH22" t="s">
        <v>828</v>
      </c>
      <c r="GK22">
        <v>1.5482899999999999E-3</v>
      </c>
      <c r="GL22">
        <v>3.2236400000000001</v>
      </c>
      <c r="GM22">
        <v>0.82914900000000002</v>
      </c>
      <c r="GN22">
        <v>0</v>
      </c>
      <c r="GO22">
        <v>0.183697</v>
      </c>
      <c r="GP22">
        <v>0</v>
      </c>
      <c r="GQ22">
        <v>3.5640800000000001</v>
      </c>
      <c r="GR22">
        <v>7.79</v>
      </c>
      <c r="GS22">
        <v>11.9474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19.739999999999998</v>
      </c>
      <c r="GZ22">
        <v>7.4277600000000001</v>
      </c>
      <c r="HA22">
        <v>0</v>
      </c>
      <c r="HB22">
        <v>0</v>
      </c>
      <c r="HC22">
        <v>0</v>
      </c>
      <c r="HD22">
        <v>0</v>
      </c>
      <c r="HE22">
        <v>3.8299599999999998</v>
      </c>
      <c r="HF22">
        <v>0</v>
      </c>
      <c r="HG22">
        <v>11.26</v>
      </c>
      <c r="HH22">
        <v>0</v>
      </c>
      <c r="HI22">
        <v>0</v>
      </c>
      <c r="HJ22">
        <v>0</v>
      </c>
      <c r="HK22">
        <v>0</v>
      </c>
      <c r="HL22">
        <v>11.26</v>
      </c>
      <c r="HM22">
        <v>2.3795299999999999</v>
      </c>
      <c r="HN22">
        <v>2.7802699999999998</v>
      </c>
      <c r="HO22">
        <v>1.72611</v>
      </c>
      <c r="HP22">
        <v>0</v>
      </c>
      <c r="HQ22">
        <v>9.8667000000000008E-3</v>
      </c>
      <c r="HR22">
        <v>0.81941699999999995</v>
      </c>
      <c r="HS22">
        <v>3.5640800000000001</v>
      </c>
      <c r="HT22">
        <v>2.06</v>
      </c>
      <c r="HU22">
        <v>11.9474</v>
      </c>
      <c r="HV22">
        <v>0</v>
      </c>
      <c r="HW22">
        <v>0</v>
      </c>
      <c r="HX22">
        <v>0</v>
      </c>
      <c r="HY22">
        <v>-7.8891200000000001</v>
      </c>
      <c r="HZ22">
        <v>-1.32622</v>
      </c>
      <c r="IA22">
        <v>14.01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2.2812800000000002</v>
      </c>
      <c r="IP22">
        <v>1.13611</v>
      </c>
      <c r="IQ22">
        <v>0.29221599999999998</v>
      </c>
      <c r="IR22">
        <v>0</v>
      </c>
      <c r="IS22">
        <v>6.4740300000000001E-2</v>
      </c>
      <c r="IT22">
        <v>1.17601</v>
      </c>
      <c r="IU22">
        <v>1.2560899999999999</v>
      </c>
      <c r="IV22">
        <v>6.2064399999999997</v>
      </c>
      <c r="IW22">
        <v>4.2106199999999996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10.4171</v>
      </c>
      <c r="JD22">
        <v>0.83861799999999997</v>
      </c>
      <c r="JE22">
        <v>0.97984899999999997</v>
      </c>
      <c r="JF22">
        <v>0.60833300000000001</v>
      </c>
      <c r="JG22">
        <v>0</v>
      </c>
      <c r="JH22">
        <v>3.4773199999999999E-3</v>
      </c>
      <c r="JI22">
        <v>0.28878700000000002</v>
      </c>
      <c r="JJ22">
        <v>1.2560899999999999</v>
      </c>
      <c r="JK22">
        <v>0.72738999999999998</v>
      </c>
      <c r="JL22">
        <v>4.2106199999999996</v>
      </c>
      <c r="JM22">
        <v>0</v>
      </c>
      <c r="JN22">
        <v>0</v>
      </c>
      <c r="JO22">
        <v>0</v>
      </c>
      <c r="JP22">
        <v>-2.7803599999999999</v>
      </c>
      <c r="JQ22">
        <v>-0.46740100000000001</v>
      </c>
      <c r="JR22">
        <v>4.9380100000000002</v>
      </c>
    </row>
    <row r="23" spans="1:278" x14ac:dyDescent="0.3">
      <c r="B23" s="58">
        <v>45968.568275463003</v>
      </c>
      <c r="C23" t="s">
        <v>318</v>
      </c>
      <c r="E23" t="s">
        <v>814</v>
      </c>
      <c r="F23" t="s">
        <v>815</v>
      </c>
      <c r="G23">
        <v>53627.8</v>
      </c>
      <c r="H23">
        <v>53627.8</v>
      </c>
      <c r="I23" t="s">
        <v>816</v>
      </c>
      <c r="J23" s="24">
        <v>4.1666666666666699E-2</v>
      </c>
      <c r="K23" t="s">
        <v>817</v>
      </c>
      <c r="L23">
        <v>-23.51</v>
      </c>
      <c r="M23" t="s">
        <v>818</v>
      </c>
      <c r="N23" t="s">
        <v>818</v>
      </c>
      <c r="O23" t="s">
        <v>819</v>
      </c>
      <c r="P23">
        <v>13.1114</v>
      </c>
      <c r="Q23">
        <v>139663</v>
      </c>
      <c r="R23">
        <v>14511.5</v>
      </c>
      <c r="S23">
        <v>0</v>
      </c>
      <c r="T23">
        <v>2223.9</v>
      </c>
      <c r="U23">
        <v>0</v>
      </c>
      <c r="V23">
        <v>56996.5</v>
      </c>
      <c r="W23">
        <v>213408</v>
      </c>
      <c r="X23">
        <v>229701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443110</v>
      </c>
      <c r="AE23">
        <v>1887.97</v>
      </c>
      <c r="AF23">
        <v>0</v>
      </c>
      <c r="AG23">
        <v>0</v>
      </c>
      <c r="AH23">
        <v>0</v>
      </c>
      <c r="AI23">
        <v>0</v>
      </c>
      <c r="AJ23">
        <v>701.03599999999994</v>
      </c>
      <c r="AK23">
        <v>0</v>
      </c>
      <c r="AL23">
        <v>2589</v>
      </c>
      <c r="AM23">
        <v>0</v>
      </c>
      <c r="AN23">
        <v>0</v>
      </c>
      <c r="AO23">
        <v>0</v>
      </c>
      <c r="AP23">
        <v>0</v>
      </c>
      <c r="AQ23">
        <v>2589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2.0526599999999999</v>
      </c>
      <c r="BF23">
        <v>12.2776</v>
      </c>
      <c r="BG23">
        <v>1.38317</v>
      </c>
      <c r="BH23">
        <v>0</v>
      </c>
      <c r="BI23">
        <v>0.24623400000000001</v>
      </c>
      <c r="BJ23">
        <v>0.70096400000000003</v>
      </c>
      <c r="BK23">
        <v>5.2521199999999997</v>
      </c>
      <c r="BL23">
        <v>0</v>
      </c>
      <c r="BM23">
        <v>21.912700000000001</v>
      </c>
      <c r="BN23">
        <v>20.146000000000001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42.058700000000002</v>
      </c>
      <c r="BU23">
        <v>39.306699999999999</v>
      </c>
      <c r="BV23">
        <v>2.7520500000000001</v>
      </c>
      <c r="BW23">
        <v>0</v>
      </c>
      <c r="BX23">
        <v>0</v>
      </c>
      <c r="BZ23">
        <v>0</v>
      </c>
      <c r="CA23">
        <v>0</v>
      </c>
      <c r="CC23">
        <v>0</v>
      </c>
      <c r="CG23" t="s">
        <v>818</v>
      </c>
      <c r="CH23" t="s">
        <v>818</v>
      </c>
      <c r="CI23" t="s">
        <v>820</v>
      </c>
      <c r="CJ23">
        <v>13752.1</v>
      </c>
      <c r="CK23">
        <v>84906.3</v>
      </c>
      <c r="CL23">
        <v>32200.7</v>
      </c>
      <c r="CM23">
        <v>0</v>
      </c>
      <c r="CN23">
        <v>60.453899999999997</v>
      </c>
      <c r="CO23">
        <v>13770.4</v>
      </c>
      <c r="CP23">
        <v>56996.5</v>
      </c>
      <c r="CQ23">
        <v>-75275.600000000006</v>
      </c>
      <c r="CR23">
        <v>229701</v>
      </c>
      <c r="CS23">
        <v>0</v>
      </c>
      <c r="CT23">
        <v>0</v>
      </c>
      <c r="CU23">
        <v>0</v>
      </c>
      <c r="CV23">
        <v>-279074</v>
      </c>
      <c r="CW23">
        <v>2111.83</v>
      </c>
      <c r="CX23">
        <v>154426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1.7508600000000001</v>
      </c>
      <c r="DZ23">
        <v>7.1171100000000003</v>
      </c>
      <c r="EA23">
        <v>2.8643700000000001</v>
      </c>
      <c r="EB23">
        <v>0</v>
      </c>
      <c r="EC23">
        <v>7.4632500000000003E-3</v>
      </c>
      <c r="ED23">
        <v>1.2516799999999999</v>
      </c>
      <c r="EE23">
        <v>5.2521199999999997</v>
      </c>
      <c r="EF23">
        <v>-1.5887800000000001</v>
      </c>
      <c r="EG23">
        <v>20.146000000000001</v>
      </c>
      <c r="EH23">
        <v>0</v>
      </c>
      <c r="EI23">
        <v>0</v>
      </c>
      <c r="EJ23">
        <v>0</v>
      </c>
      <c r="EK23">
        <v>-19.325299999999999</v>
      </c>
      <c r="EL23">
        <v>-0.50711799999999996</v>
      </c>
      <c r="EM23">
        <v>18.557200000000002</v>
      </c>
      <c r="EN23">
        <v>18.557200000000002</v>
      </c>
      <c r="EO23">
        <v>0</v>
      </c>
      <c r="EP23">
        <v>0</v>
      </c>
      <c r="EQ23">
        <v>0</v>
      </c>
      <c r="ES23">
        <v>0</v>
      </c>
      <c r="ET23">
        <v>0</v>
      </c>
      <c r="EV23">
        <v>0</v>
      </c>
      <c r="EW23">
        <v>2.6881000000000001E-3</v>
      </c>
      <c r="EX23">
        <v>3.8896099999999998</v>
      </c>
      <c r="EY23">
        <v>0.77591500000000002</v>
      </c>
      <c r="EZ23">
        <v>0</v>
      </c>
      <c r="FA23">
        <v>0.28042499999999998</v>
      </c>
      <c r="FB23">
        <v>0</v>
      </c>
      <c r="FC23">
        <v>2.2577400000000001</v>
      </c>
      <c r="FD23">
        <v>7.2063699999999997</v>
      </c>
      <c r="FE23">
        <v>5.91967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13.125999999999999</v>
      </c>
      <c r="FL23">
        <v>3.5355599999999998</v>
      </c>
      <c r="FM23">
        <v>1.5128299999999999</v>
      </c>
      <c r="FN23">
        <v>1.3076099999999999</v>
      </c>
      <c r="FO23">
        <v>0</v>
      </c>
      <c r="FP23">
        <v>1.3113E-2</v>
      </c>
      <c r="FQ23">
        <v>0.53508100000000003</v>
      </c>
      <c r="FR23">
        <v>2.2577400000000001</v>
      </c>
      <c r="FS23">
        <v>3.92319</v>
      </c>
      <c r="FT23">
        <v>5.91967</v>
      </c>
      <c r="FU23">
        <v>0</v>
      </c>
      <c r="FV23">
        <v>0</v>
      </c>
      <c r="FW23">
        <v>0</v>
      </c>
      <c r="FX23">
        <v>-0.82703300000000002</v>
      </c>
      <c r="FY23">
        <v>-4.4117199999999999</v>
      </c>
      <c r="FZ23">
        <v>9.8428500000000003</v>
      </c>
      <c r="GA23" t="s">
        <v>821</v>
      </c>
      <c r="GB23" t="s">
        <v>822</v>
      </c>
      <c r="GC23" t="s">
        <v>823</v>
      </c>
      <c r="GD23" t="s">
        <v>824</v>
      </c>
      <c r="GE23" t="s">
        <v>825</v>
      </c>
      <c r="GF23" t="s">
        <v>826</v>
      </c>
      <c r="GG23" t="s">
        <v>827</v>
      </c>
      <c r="GH23" t="s">
        <v>828</v>
      </c>
      <c r="GK23">
        <v>1.8886300000000001E-3</v>
      </c>
      <c r="GL23">
        <v>6.0425199999999997</v>
      </c>
      <c r="GM23">
        <v>0.99673800000000001</v>
      </c>
      <c r="GN23">
        <v>0</v>
      </c>
      <c r="GO23">
        <v>0.24876999999999999</v>
      </c>
      <c r="GP23">
        <v>0</v>
      </c>
      <c r="GQ23">
        <v>3.5640800000000001</v>
      </c>
      <c r="GR23">
        <v>10.85</v>
      </c>
      <c r="GS23">
        <v>11.9474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22.8</v>
      </c>
      <c r="GZ23">
        <v>10.314500000000001</v>
      </c>
      <c r="HA23">
        <v>0</v>
      </c>
      <c r="HB23">
        <v>0</v>
      </c>
      <c r="HC23">
        <v>0</v>
      </c>
      <c r="HD23">
        <v>0</v>
      </c>
      <c r="HE23">
        <v>3.8299699999999999</v>
      </c>
      <c r="HF23">
        <v>0</v>
      </c>
      <c r="HG23">
        <v>14.14</v>
      </c>
      <c r="HH23">
        <v>0</v>
      </c>
      <c r="HI23">
        <v>0</v>
      </c>
      <c r="HJ23">
        <v>0</v>
      </c>
      <c r="HK23">
        <v>0</v>
      </c>
      <c r="HL23">
        <v>14.14</v>
      </c>
      <c r="HM23">
        <v>2.3795299999999999</v>
      </c>
      <c r="HN23">
        <v>2.7802699999999998</v>
      </c>
      <c r="HO23">
        <v>1.72611</v>
      </c>
      <c r="HP23">
        <v>0</v>
      </c>
      <c r="HQ23">
        <v>9.8667000000000008E-3</v>
      </c>
      <c r="HR23">
        <v>0.81941699999999995</v>
      </c>
      <c r="HS23">
        <v>3.5640800000000001</v>
      </c>
      <c r="HT23">
        <v>2.06</v>
      </c>
      <c r="HU23">
        <v>11.9474</v>
      </c>
      <c r="HV23">
        <v>0</v>
      </c>
      <c r="HW23">
        <v>0</v>
      </c>
      <c r="HX23">
        <v>0</v>
      </c>
      <c r="HY23">
        <v>-7.8891200000000001</v>
      </c>
      <c r="HZ23">
        <v>-1.32622</v>
      </c>
      <c r="IA23">
        <v>14.01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3.1678000000000002</v>
      </c>
      <c r="IP23">
        <v>2.1295600000000001</v>
      </c>
      <c r="IQ23">
        <v>0.35127999999999998</v>
      </c>
      <c r="IR23">
        <v>0</v>
      </c>
      <c r="IS23">
        <v>8.7674000000000002E-2</v>
      </c>
      <c r="IT23">
        <v>1.17601</v>
      </c>
      <c r="IU23">
        <v>1.2560899999999999</v>
      </c>
      <c r="IV23">
        <v>8.1684199999999993</v>
      </c>
      <c r="IW23">
        <v>4.2106199999999996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12.379</v>
      </c>
      <c r="JD23">
        <v>0.83861799999999997</v>
      </c>
      <c r="JE23">
        <v>0.97984899999999997</v>
      </c>
      <c r="JF23">
        <v>0.60833300000000001</v>
      </c>
      <c r="JG23">
        <v>0</v>
      </c>
      <c r="JH23">
        <v>3.4773199999999999E-3</v>
      </c>
      <c r="JI23">
        <v>0.28878700000000002</v>
      </c>
      <c r="JJ23">
        <v>1.2560899999999999</v>
      </c>
      <c r="JK23">
        <v>0.72738999999999998</v>
      </c>
      <c r="JL23">
        <v>4.2106199999999996</v>
      </c>
      <c r="JM23">
        <v>0</v>
      </c>
      <c r="JN23">
        <v>0</v>
      </c>
      <c r="JO23">
        <v>0</v>
      </c>
      <c r="JP23">
        <v>-2.7803599999999999</v>
      </c>
      <c r="JQ23">
        <v>-0.46740100000000001</v>
      </c>
      <c r="JR23">
        <v>4.9380100000000002</v>
      </c>
    </row>
    <row r="24" spans="1:278" x14ac:dyDescent="0.3">
      <c r="A24" s="2"/>
      <c r="B24" s="58">
        <v>45968.569016203699</v>
      </c>
      <c r="C24" t="s">
        <v>320</v>
      </c>
      <c r="E24" t="s">
        <v>814</v>
      </c>
      <c r="F24" t="s">
        <v>815</v>
      </c>
      <c r="G24">
        <v>53627.8</v>
      </c>
      <c r="H24">
        <v>53627.8</v>
      </c>
      <c r="I24" t="s">
        <v>816</v>
      </c>
      <c r="J24" s="24">
        <v>4.0972222222222202E-2</v>
      </c>
      <c r="K24" t="s">
        <v>817</v>
      </c>
      <c r="L24">
        <v>-19.510000000000002</v>
      </c>
      <c r="M24" t="s">
        <v>818</v>
      </c>
      <c r="N24" t="s">
        <v>818</v>
      </c>
      <c r="O24" t="s">
        <v>819</v>
      </c>
      <c r="P24">
        <v>9.2418200000000006</v>
      </c>
      <c r="Q24">
        <v>101726</v>
      </c>
      <c r="R24">
        <v>20336.099999999999</v>
      </c>
      <c r="S24">
        <v>0</v>
      </c>
      <c r="T24">
        <v>1308.3699999999999</v>
      </c>
      <c r="U24">
        <v>0</v>
      </c>
      <c r="V24">
        <v>56996.5</v>
      </c>
      <c r="W24">
        <v>180376</v>
      </c>
      <c r="X24">
        <v>229701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410077</v>
      </c>
      <c r="AE24">
        <v>1330.42</v>
      </c>
      <c r="AF24">
        <v>0</v>
      </c>
      <c r="AG24">
        <v>0</v>
      </c>
      <c r="AH24">
        <v>0</v>
      </c>
      <c r="AI24">
        <v>0</v>
      </c>
      <c r="AJ24">
        <v>701.03499999999997</v>
      </c>
      <c r="AK24">
        <v>0</v>
      </c>
      <c r="AL24">
        <v>2031.45</v>
      </c>
      <c r="AM24">
        <v>0</v>
      </c>
      <c r="AN24">
        <v>0</v>
      </c>
      <c r="AO24">
        <v>0</v>
      </c>
      <c r="AP24">
        <v>0</v>
      </c>
      <c r="AQ24">
        <v>2031.45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1.5135000000000001</v>
      </c>
      <c r="BF24">
        <v>8.4610599999999998</v>
      </c>
      <c r="BG24">
        <v>1.8374699999999999</v>
      </c>
      <c r="BH24">
        <v>0</v>
      </c>
      <c r="BI24">
        <v>0.15103</v>
      </c>
      <c r="BJ24">
        <v>0.70096199999999997</v>
      </c>
      <c r="BK24">
        <v>5.2521199999999997</v>
      </c>
      <c r="BL24">
        <v>0</v>
      </c>
      <c r="BM24">
        <v>17.9161</v>
      </c>
      <c r="BN24">
        <v>20.146000000000001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38.062199999999997</v>
      </c>
      <c r="BU24">
        <v>35.848799999999997</v>
      </c>
      <c r="BV24">
        <v>2.2133099999999999</v>
      </c>
      <c r="BW24">
        <v>0</v>
      </c>
      <c r="BX24">
        <v>0</v>
      </c>
      <c r="BZ24">
        <v>0</v>
      </c>
      <c r="CA24">
        <v>0</v>
      </c>
      <c r="CC24">
        <v>0</v>
      </c>
      <c r="CG24" t="s">
        <v>818</v>
      </c>
      <c r="CH24" t="s">
        <v>818</v>
      </c>
      <c r="CI24" t="s">
        <v>820</v>
      </c>
      <c r="CJ24">
        <v>13752.1</v>
      </c>
      <c r="CK24">
        <v>84906.3</v>
      </c>
      <c r="CL24">
        <v>32200.7</v>
      </c>
      <c r="CM24">
        <v>0</v>
      </c>
      <c r="CN24">
        <v>60.453899999999997</v>
      </c>
      <c r="CO24">
        <v>13770.4</v>
      </c>
      <c r="CP24">
        <v>56996.5</v>
      </c>
      <c r="CQ24">
        <v>-75275.600000000006</v>
      </c>
      <c r="CR24">
        <v>229701</v>
      </c>
      <c r="CS24">
        <v>0</v>
      </c>
      <c r="CT24">
        <v>0</v>
      </c>
      <c r="CU24">
        <v>0</v>
      </c>
      <c r="CV24">
        <v>-279074</v>
      </c>
      <c r="CW24">
        <v>2111.83</v>
      </c>
      <c r="CX24">
        <v>154426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1.7508600000000001</v>
      </c>
      <c r="DZ24">
        <v>7.1171100000000003</v>
      </c>
      <c r="EA24">
        <v>2.8643700000000001</v>
      </c>
      <c r="EB24">
        <v>0</v>
      </c>
      <c r="EC24">
        <v>7.4632500000000003E-3</v>
      </c>
      <c r="ED24">
        <v>1.2516799999999999</v>
      </c>
      <c r="EE24">
        <v>5.2521199999999997</v>
      </c>
      <c r="EF24">
        <v>-1.5887800000000001</v>
      </c>
      <c r="EG24">
        <v>20.146000000000001</v>
      </c>
      <c r="EH24">
        <v>0</v>
      </c>
      <c r="EI24">
        <v>0</v>
      </c>
      <c r="EJ24">
        <v>0</v>
      </c>
      <c r="EK24">
        <v>-19.325299999999999</v>
      </c>
      <c r="EL24">
        <v>-0.50711799999999996</v>
      </c>
      <c r="EM24">
        <v>18.557200000000002</v>
      </c>
      <c r="EN24">
        <v>18.557200000000002</v>
      </c>
      <c r="EO24">
        <v>0</v>
      </c>
      <c r="EP24">
        <v>0</v>
      </c>
      <c r="EQ24">
        <v>0</v>
      </c>
      <c r="ES24">
        <v>0</v>
      </c>
      <c r="ET24">
        <v>0</v>
      </c>
      <c r="EV24">
        <v>0</v>
      </c>
      <c r="EW24">
        <v>2.1572200000000001E-3</v>
      </c>
      <c r="EX24">
        <v>1.7907500000000001</v>
      </c>
      <c r="EY24">
        <v>0.78301699999999996</v>
      </c>
      <c r="EZ24">
        <v>0</v>
      </c>
      <c r="FA24">
        <v>0.19131400000000001</v>
      </c>
      <c r="FB24">
        <v>0</v>
      </c>
      <c r="FC24">
        <v>2.2577400000000001</v>
      </c>
      <c r="FD24">
        <v>5.0249800000000002</v>
      </c>
      <c r="FE24">
        <v>5.91967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10.944599999999999</v>
      </c>
      <c r="FL24">
        <v>3.5355599999999998</v>
      </c>
      <c r="FM24">
        <v>1.5128299999999999</v>
      </c>
      <c r="FN24">
        <v>1.3076099999999999</v>
      </c>
      <c r="FO24">
        <v>0</v>
      </c>
      <c r="FP24">
        <v>1.3113E-2</v>
      </c>
      <c r="FQ24">
        <v>0.53508100000000003</v>
      </c>
      <c r="FR24">
        <v>2.2577400000000001</v>
      </c>
      <c r="FS24">
        <v>3.92319</v>
      </c>
      <c r="FT24">
        <v>5.91967</v>
      </c>
      <c r="FU24">
        <v>0</v>
      </c>
      <c r="FV24">
        <v>0</v>
      </c>
      <c r="FW24">
        <v>0</v>
      </c>
      <c r="FX24">
        <v>-0.82703300000000002</v>
      </c>
      <c r="FY24">
        <v>-4.4117199999999999</v>
      </c>
      <c r="FZ24">
        <v>9.8428500000000003</v>
      </c>
      <c r="GA24" t="s">
        <v>821</v>
      </c>
      <c r="GB24" t="s">
        <v>822</v>
      </c>
      <c r="GC24" t="s">
        <v>823</v>
      </c>
      <c r="GD24" t="s">
        <v>824</v>
      </c>
      <c r="GE24" t="s">
        <v>825</v>
      </c>
      <c r="GF24" t="s">
        <v>826</v>
      </c>
      <c r="GG24" t="s">
        <v>827</v>
      </c>
      <c r="GH24" t="s">
        <v>828</v>
      </c>
      <c r="GK24">
        <v>1.5193800000000001E-3</v>
      </c>
      <c r="GL24">
        <v>3.2862399999999998</v>
      </c>
      <c r="GM24">
        <v>1.1407</v>
      </c>
      <c r="GN24">
        <v>0</v>
      </c>
      <c r="GO24">
        <v>0.180616</v>
      </c>
      <c r="GP24">
        <v>0</v>
      </c>
      <c r="GQ24">
        <v>3.5640800000000001</v>
      </c>
      <c r="GR24">
        <v>8.17</v>
      </c>
      <c r="GS24">
        <v>11.9474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20.12</v>
      </c>
      <c r="GZ24">
        <v>7.2684800000000003</v>
      </c>
      <c r="HA24">
        <v>0</v>
      </c>
      <c r="HB24">
        <v>0</v>
      </c>
      <c r="HC24">
        <v>0</v>
      </c>
      <c r="HD24">
        <v>0</v>
      </c>
      <c r="HE24">
        <v>3.8299599999999998</v>
      </c>
      <c r="HF24">
        <v>0</v>
      </c>
      <c r="HG24">
        <v>11.1</v>
      </c>
      <c r="HH24">
        <v>0</v>
      </c>
      <c r="HI24">
        <v>0</v>
      </c>
      <c r="HJ24">
        <v>0</v>
      </c>
      <c r="HK24">
        <v>0</v>
      </c>
      <c r="HL24">
        <v>11.1</v>
      </c>
      <c r="HM24">
        <v>2.3795299999999999</v>
      </c>
      <c r="HN24">
        <v>2.7802699999999998</v>
      </c>
      <c r="HO24">
        <v>1.72611</v>
      </c>
      <c r="HP24">
        <v>0</v>
      </c>
      <c r="HQ24">
        <v>9.8667000000000008E-3</v>
      </c>
      <c r="HR24">
        <v>0.81941699999999995</v>
      </c>
      <c r="HS24">
        <v>3.5640800000000001</v>
      </c>
      <c r="HT24">
        <v>2.06</v>
      </c>
      <c r="HU24">
        <v>11.9474</v>
      </c>
      <c r="HV24">
        <v>0</v>
      </c>
      <c r="HW24">
        <v>0</v>
      </c>
      <c r="HX24">
        <v>0</v>
      </c>
      <c r="HY24">
        <v>-7.8891200000000001</v>
      </c>
      <c r="HZ24">
        <v>-1.32622</v>
      </c>
      <c r="IA24">
        <v>14.01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2.2323599999999999</v>
      </c>
      <c r="IP24">
        <v>1.1581699999999999</v>
      </c>
      <c r="IQ24">
        <v>0.40201599999999998</v>
      </c>
      <c r="IR24">
        <v>0</v>
      </c>
      <c r="IS24">
        <v>6.3654500000000003E-2</v>
      </c>
      <c r="IT24">
        <v>1.17601</v>
      </c>
      <c r="IU24">
        <v>1.2560899999999999</v>
      </c>
      <c r="IV24">
        <v>6.2882999999999996</v>
      </c>
      <c r="IW24">
        <v>4.2106199999999996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10.498900000000001</v>
      </c>
      <c r="JD24">
        <v>0.83861799999999997</v>
      </c>
      <c r="JE24">
        <v>0.97984899999999997</v>
      </c>
      <c r="JF24">
        <v>0.60833300000000001</v>
      </c>
      <c r="JG24">
        <v>0</v>
      </c>
      <c r="JH24">
        <v>3.4773199999999999E-3</v>
      </c>
      <c r="JI24">
        <v>0.28878700000000002</v>
      </c>
      <c r="JJ24">
        <v>1.2560899999999999</v>
      </c>
      <c r="JK24">
        <v>0.72738999999999998</v>
      </c>
      <c r="JL24">
        <v>4.2106199999999996</v>
      </c>
      <c r="JM24">
        <v>0</v>
      </c>
      <c r="JN24">
        <v>0</v>
      </c>
      <c r="JO24">
        <v>0</v>
      </c>
      <c r="JP24">
        <v>-2.7803599999999999</v>
      </c>
      <c r="JQ24">
        <v>-0.46740100000000001</v>
      </c>
      <c r="JR24">
        <v>4.9380100000000002</v>
      </c>
    </row>
    <row r="25" spans="1:278" x14ac:dyDescent="0.3">
      <c r="B25" s="58">
        <v>45968.570081018501</v>
      </c>
      <c r="C25" t="s">
        <v>301</v>
      </c>
      <c r="E25" t="s">
        <v>829</v>
      </c>
      <c r="F25" t="s">
        <v>815</v>
      </c>
      <c r="G25">
        <v>53627.8</v>
      </c>
      <c r="H25">
        <v>53627.8</v>
      </c>
      <c r="I25" t="s">
        <v>816</v>
      </c>
      <c r="J25" s="24">
        <v>6.1111111111111102E-2</v>
      </c>
      <c r="K25" t="s">
        <v>817</v>
      </c>
      <c r="L25">
        <v>-12.09</v>
      </c>
      <c r="M25" t="s">
        <v>818</v>
      </c>
      <c r="N25" t="s">
        <v>818</v>
      </c>
      <c r="O25" t="s">
        <v>819</v>
      </c>
      <c r="P25">
        <v>36.159399999999998</v>
      </c>
      <c r="Q25">
        <v>49071.6</v>
      </c>
      <c r="R25">
        <v>22377.9</v>
      </c>
      <c r="S25">
        <v>0</v>
      </c>
      <c r="T25">
        <v>3690.82</v>
      </c>
      <c r="U25">
        <v>0</v>
      </c>
      <c r="V25">
        <v>57401</v>
      </c>
      <c r="W25">
        <v>132577</v>
      </c>
      <c r="X25">
        <v>229701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362279</v>
      </c>
      <c r="AE25">
        <v>5204.4399999999996</v>
      </c>
      <c r="AF25">
        <v>0</v>
      </c>
      <c r="AG25">
        <v>0</v>
      </c>
      <c r="AH25">
        <v>0</v>
      </c>
      <c r="AI25">
        <v>0</v>
      </c>
      <c r="AJ25">
        <v>797.79</v>
      </c>
      <c r="AK25">
        <v>0</v>
      </c>
      <c r="AL25">
        <v>6002.23</v>
      </c>
      <c r="AM25">
        <v>0</v>
      </c>
      <c r="AN25">
        <v>0</v>
      </c>
      <c r="AO25">
        <v>0</v>
      </c>
      <c r="AP25">
        <v>0</v>
      </c>
      <c r="AQ25">
        <v>6002.23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5.7574699999999996</v>
      </c>
      <c r="BF25">
        <v>4.0948399999999996</v>
      </c>
      <c r="BG25">
        <v>2.1092499999999998</v>
      </c>
      <c r="BH25">
        <v>0</v>
      </c>
      <c r="BI25">
        <v>0.42897800000000003</v>
      </c>
      <c r="BJ25">
        <v>0.79928200000000005</v>
      </c>
      <c r="BK25">
        <v>5.3434499999999998</v>
      </c>
      <c r="BL25">
        <v>0</v>
      </c>
      <c r="BM25">
        <v>18.533300000000001</v>
      </c>
      <c r="BN25">
        <v>20.281300000000002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38.814599999999999</v>
      </c>
      <c r="BU25">
        <v>32.262300000000003</v>
      </c>
      <c r="BV25">
        <v>6.5522900000000002</v>
      </c>
      <c r="BW25">
        <v>0</v>
      </c>
      <c r="BX25">
        <v>0</v>
      </c>
      <c r="BZ25">
        <v>0</v>
      </c>
      <c r="CA25">
        <v>0</v>
      </c>
      <c r="CC25">
        <v>0</v>
      </c>
      <c r="CG25" t="s">
        <v>818</v>
      </c>
      <c r="CH25" t="s">
        <v>818</v>
      </c>
      <c r="CI25" t="s">
        <v>830</v>
      </c>
      <c r="CJ25">
        <v>73226.899999999994</v>
      </c>
      <c r="CK25">
        <v>36834.800000000003</v>
      </c>
      <c r="CL25">
        <v>37293.699999999997</v>
      </c>
      <c r="CM25">
        <v>0</v>
      </c>
      <c r="CN25">
        <v>323.346</v>
      </c>
      <c r="CO25">
        <v>16124</v>
      </c>
      <c r="CP25">
        <v>57401</v>
      </c>
      <c r="CQ25">
        <v>-6548.17</v>
      </c>
      <c r="CR25">
        <v>229701</v>
      </c>
      <c r="CS25">
        <v>0</v>
      </c>
      <c r="CT25">
        <v>0</v>
      </c>
      <c r="CU25">
        <v>0</v>
      </c>
      <c r="CV25">
        <v>-229420</v>
      </c>
      <c r="CW25">
        <v>1668.4</v>
      </c>
      <c r="CX25">
        <v>223153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9.2552099999999999</v>
      </c>
      <c r="DZ25">
        <v>2.9338600000000001</v>
      </c>
      <c r="EA25">
        <v>3.5544199999999999</v>
      </c>
      <c r="EB25">
        <v>0</v>
      </c>
      <c r="EC25">
        <v>4.2271999999999997E-2</v>
      </c>
      <c r="ED25">
        <v>1.47648</v>
      </c>
      <c r="EE25">
        <v>5.3434499999999998</v>
      </c>
      <c r="EF25">
        <v>6.4498100000000003</v>
      </c>
      <c r="EG25">
        <v>20.281300000000002</v>
      </c>
      <c r="EH25">
        <v>0</v>
      </c>
      <c r="EI25">
        <v>0</v>
      </c>
      <c r="EJ25">
        <v>0</v>
      </c>
      <c r="EK25">
        <v>-15.7493</v>
      </c>
      <c r="EL25">
        <v>-0.40662799999999999</v>
      </c>
      <c r="EM25">
        <v>26.731100000000001</v>
      </c>
      <c r="EN25">
        <v>26.731100000000001</v>
      </c>
      <c r="EO25">
        <v>0</v>
      </c>
      <c r="EP25">
        <v>0</v>
      </c>
      <c r="EQ25">
        <v>0</v>
      </c>
      <c r="ES25">
        <v>0</v>
      </c>
      <c r="ET25">
        <v>0</v>
      </c>
      <c r="EV25">
        <v>0</v>
      </c>
      <c r="EW25">
        <v>5.69186E-3</v>
      </c>
      <c r="EX25">
        <v>1.4136599999999999</v>
      </c>
      <c r="EY25">
        <v>1.3319799999999999</v>
      </c>
      <c r="EZ25">
        <v>0</v>
      </c>
      <c r="FA25">
        <v>0.51893599999999995</v>
      </c>
      <c r="FB25">
        <v>0</v>
      </c>
      <c r="FC25">
        <v>2.2763499999999999</v>
      </c>
      <c r="FD25">
        <v>5.5466199999999999</v>
      </c>
      <c r="FE25">
        <v>5.91967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11.4663</v>
      </c>
      <c r="FL25">
        <v>13.0816</v>
      </c>
      <c r="FM25">
        <v>0.460117</v>
      </c>
      <c r="FN25">
        <v>2.5573800000000002</v>
      </c>
      <c r="FO25">
        <v>0</v>
      </c>
      <c r="FP25">
        <v>8.0404199999999995E-2</v>
      </c>
      <c r="FQ25">
        <v>0.62571100000000002</v>
      </c>
      <c r="FR25">
        <v>2.2763499999999999</v>
      </c>
      <c r="FS25">
        <v>15.311500000000001</v>
      </c>
      <c r="FT25">
        <v>5.91967</v>
      </c>
      <c r="FU25">
        <v>0</v>
      </c>
      <c r="FV25">
        <v>0</v>
      </c>
      <c r="FW25">
        <v>0</v>
      </c>
      <c r="FX25">
        <v>-0.52832199999999996</v>
      </c>
      <c r="FY25">
        <v>-3.2417400000000001</v>
      </c>
      <c r="FZ25">
        <v>21.231200000000001</v>
      </c>
      <c r="GA25" t="s">
        <v>821</v>
      </c>
      <c r="GB25" t="s">
        <v>822</v>
      </c>
      <c r="GC25" t="s">
        <v>823</v>
      </c>
      <c r="GD25" t="s">
        <v>824</v>
      </c>
      <c r="GE25" t="s">
        <v>825</v>
      </c>
      <c r="GF25" t="s">
        <v>826</v>
      </c>
      <c r="GG25" t="s">
        <v>827</v>
      </c>
      <c r="GH25" t="s">
        <v>828</v>
      </c>
      <c r="GK25">
        <v>4.9032900000000003E-3</v>
      </c>
      <c r="GL25">
        <v>1.88463</v>
      </c>
      <c r="GM25">
        <v>1.4248099999999999</v>
      </c>
      <c r="GN25">
        <v>0</v>
      </c>
      <c r="GO25">
        <v>0.43233500000000002</v>
      </c>
      <c r="GP25">
        <v>0</v>
      </c>
      <c r="GQ25">
        <v>3.59293</v>
      </c>
      <c r="GR25">
        <v>7.32</v>
      </c>
      <c r="GS25">
        <v>11.9474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19.27</v>
      </c>
      <c r="GZ25">
        <v>28.433399999999999</v>
      </c>
      <c r="HA25">
        <v>0</v>
      </c>
      <c r="HB25">
        <v>0</v>
      </c>
      <c r="HC25">
        <v>0</v>
      </c>
      <c r="HD25">
        <v>0</v>
      </c>
      <c r="HE25">
        <v>4.3585599999999998</v>
      </c>
      <c r="HF25">
        <v>0</v>
      </c>
      <c r="HG25">
        <v>32.79</v>
      </c>
      <c r="HH25">
        <v>0</v>
      </c>
      <c r="HI25">
        <v>0</v>
      </c>
      <c r="HJ25">
        <v>0</v>
      </c>
      <c r="HK25">
        <v>0</v>
      </c>
      <c r="HL25">
        <v>32.79</v>
      </c>
      <c r="HM25">
        <v>10.4854</v>
      </c>
      <c r="HN25">
        <v>1.0730999999999999</v>
      </c>
      <c r="HO25">
        <v>2.48088</v>
      </c>
      <c r="HP25">
        <v>0</v>
      </c>
      <c r="HQ25">
        <v>4.9558100000000001E-2</v>
      </c>
      <c r="HR25">
        <v>0.96274499999999996</v>
      </c>
      <c r="HS25">
        <v>3.59293</v>
      </c>
      <c r="HT25">
        <v>11.52</v>
      </c>
      <c r="HU25">
        <v>11.9474</v>
      </c>
      <c r="HV25">
        <v>0</v>
      </c>
      <c r="HW25">
        <v>0</v>
      </c>
      <c r="HX25">
        <v>0</v>
      </c>
      <c r="HY25">
        <v>-5.8740699999999997</v>
      </c>
      <c r="HZ25">
        <v>-1.2455400000000001</v>
      </c>
      <c r="IA25">
        <v>23.47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8.7323599999999999</v>
      </c>
      <c r="IP25">
        <v>0.66420000000000001</v>
      </c>
      <c r="IQ25">
        <v>0.50214700000000001</v>
      </c>
      <c r="IR25">
        <v>0</v>
      </c>
      <c r="IS25">
        <v>0.152368</v>
      </c>
      <c r="IT25">
        <v>1.33832</v>
      </c>
      <c r="IU25">
        <v>1.2662599999999999</v>
      </c>
      <c r="IV25">
        <v>12.6557</v>
      </c>
      <c r="IW25">
        <v>4.2106199999999996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16.866299999999999</v>
      </c>
      <c r="JD25">
        <v>3.69537</v>
      </c>
      <c r="JE25">
        <v>0.378191</v>
      </c>
      <c r="JF25">
        <v>0.87433499999999997</v>
      </c>
      <c r="JG25">
        <v>0</v>
      </c>
      <c r="JH25">
        <v>1.7465700000000001E-2</v>
      </c>
      <c r="JI25">
        <v>0.33929999999999999</v>
      </c>
      <c r="JJ25">
        <v>1.2662599999999999</v>
      </c>
      <c r="JK25">
        <v>4.0617599999999996</v>
      </c>
      <c r="JL25">
        <v>4.2106199999999996</v>
      </c>
      <c r="JM25">
        <v>0</v>
      </c>
      <c r="JN25">
        <v>0</v>
      </c>
      <c r="JO25">
        <v>0</v>
      </c>
      <c r="JP25">
        <v>-2.0701900000000002</v>
      </c>
      <c r="JQ25">
        <v>-0.43896499999999999</v>
      </c>
      <c r="JR25">
        <v>8.2723800000000001</v>
      </c>
    </row>
    <row r="26" spans="1:278" x14ac:dyDescent="0.3">
      <c r="B26" s="58">
        <v>45968.570891203701</v>
      </c>
      <c r="C26" t="s">
        <v>330</v>
      </c>
      <c r="E26" t="s">
        <v>814</v>
      </c>
      <c r="F26" t="s">
        <v>815</v>
      </c>
      <c r="G26">
        <v>53627.8</v>
      </c>
      <c r="H26">
        <v>53627.8</v>
      </c>
      <c r="I26" t="s">
        <v>816</v>
      </c>
      <c r="J26" s="24">
        <v>4.4444444444444398E-2</v>
      </c>
      <c r="K26" t="s">
        <v>817</v>
      </c>
      <c r="L26">
        <v>-19.45</v>
      </c>
      <c r="M26" t="s">
        <v>818</v>
      </c>
      <c r="N26" t="s">
        <v>818</v>
      </c>
      <c r="O26" t="s">
        <v>819</v>
      </c>
      <c r="P26">
        <v>9.1168999999999993</v>
      </c>
      <c r="Q26">
        <v>102445</v>
      </c>
      <c r="R26">
        <v>19469.400000000001</v>
      </c>
      <c r="S26">
        <v>0</v>
      </c>
      <c r="T26">
        <v>1363.81</v>
      </c>
      <c r="U26">
        <v>0</v>
      </c>
      <c r="V26">
        <v>56996.5</v>
      </c>
      <c r="W26">
        <v>180284</v>
      </c>
      <c r="X26">
        <v>229701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409986</v>
      </c>
      <c r="AE26">
        <v>1312.47</v>
      </c>
      <c r="AF26">
        <v>0</v>
      </c>
      <c r="AG26">
        <v>0</v>
      </c>
      <c r="AH26">
        <v>0</v>
      </c>
      <c r="AI26">
        <v>0</v>
      </c>
      <c r="AJ26">
        <v>701.03399999999999</v>
      </c>
      <c r="AK26">
        <v>0</v>
      </c>
      <c r="AL26">
        <v>2013.5</v>
      </c>
      <c r="AM26">
        <v>0</v>
      </c>
      <c r="AN26">
        <v>0</v>
      </c>
      <c r="AO26">
        <v>0</v>
      </c>
      <c r="AP26">
        <v>0</v>
      </c>
      <c r="AQ26">
        <v>2013.5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1.49071</v>
      </c>
      <c r="BF26">
        <v>8.4828299999999999</v>
      </c>
      <c r="BG26">
        <v>1.7702100000000001</v>
      </c>
      <c r="BH26">
        <v>0</v>
      </c>
      <c r="BI26">
        <v>0.15740999999999999</v>
      </c>
      <c r="BJ26">
        <v>0.70096099999999995</v>
      </c>
      <c r="BK26">
        <v>5.2521199999999997</v>
      </c>
      <c r="BL26">
        <v>0</v>
      </c>
      <c r="BM26">
        <v>17.854199999999999</v>
      </c>
      <c r="BN26">
        <v>20.146000000000001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38.0002</v>
      </c>
      <c r="BU26">
        <v>35.809699999999999</v>
      </c>
      <c r="BV26">
        <v>2.1905399999999999</v>
      </c>
      <c r="BW26">
        <v>0</v>
      </c>
      <c r="BX26">
        <v>0</v>
      </c>
      <c r="BZ26">
        <v>0</v>
      </c>
      <c r="CA26">
        <v>0</v>
      </c>
      <c r="CC26">
        <v>0</v>
      </c>
      <c r="CG26" t="s">
        <v>818</v>
      </c>
      <c r="CH26" t="s">
        <v>818</v>
      </c>
      <c r="CI26" t="s">
        <v>820</v>
      </c>
      <c r="CJ26">
        <v>13752.1</v>
      </c>
      <c r="CK26">
        <v>84906.3</v>
      </c>
      <c r="CL26">
        <v>32200.7</v>
      </c>
      <c r="CM26">
        <v>0</v>
      </c>
      <c r="CN26">
        <v>60.453899999999997</v>
      </c>
      <c r="CO26">
        <v>13770.4</v>
      </c>
      <c r="CP26">
        <v>56996.5</v>
      </c>
      <c r="CQ26">
        <v>-75275.600000000006</v>
      </c>
      <c r="CR26">
        <v>229701</v>
      </c>
      <c r="CS26">
        <v>0</v>
      </c>
      <c r="CT26">
        <v>0</v>
      </c>
      <c r="CU26">
        <v>0</v>
      </c>
      <c r="CV26">
        <v>-279074</v>
      </c>
      <c r="CW26">
        <v>2111.83</v>
      </c>
      <c r="CX26">
        <v>154426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1.7508600000000001</v>
      </c>
      <c r="DZ26">
        <v>7.1171100000000003</v>
      </c>
      <c r="EA26">
        <v>2.8643700000000001</v>
      </c>
      <c r="EB26">
        <v>0</v>
      </c>
      <c r="EC26">
        <v>7.4632500000000003E-3</v>
      </c>
      <c r="ED26">
        <v>1.2516799999999999</v>
      </c>
      <c r="EE26">
        <v>5.2521199999999997</v>
      </c>
      <c r="EF26">
        <v>-1.5887800000000001</v>
      </c>
      <c r="EG26">
        <v>20.146000000000001</v>
      </c>
      <c r="EH26">
        <v>0</v>
      </c>
      <c r="EI26">
        <v>0</v>
      </c>
      <c r="EJ26">
        <v>0</v>
      </c>
      <c r="EK26">
        <v>-19.325299999999999</v>
      </c>
      <c r="EL26">
        <v>-0.50711799999999996</v>
      </c>
      <c r="EM26">
        <v>18.557200000000002</v>
      </c>
      <c r="EN26">
        <v>18.557200000000002</v>
      </c>
      <c r="EO26">
        <v>0</v>
      </c>
      <c r="EP26">
        <v>0</v>
      </c>
      <c r="EQ26">
        <v>0</v>
      </c>
      <c r="ES26">
        <v>0</v>
      </c>
      <c r="ET26">
        <v>0</v>
      </c>
      <c r="EV26">
        <v>0</v>
      </c>
      <c r="EW26">
        <v>2.09984E-3</v>
      </c>
      <c r="EX26">
        <v>1.7737700000000001</v>
      </c>
      <c r="EY26">
        <v>0.78013900000000003</v>
      </c>
      <c r="EZ26">
        <v>0</v>
      </c>
      <c r="FA26">
        <v>0.20103399999999999</v>
      </c>
      <c r="FB26">
        <v>0</v>
      </c>
      <c r="FC26">
        <v>2.2577400000000001</v>
      </c>
      <c r="FD26">
        <v>5.01478</v>
      </c>
      <c r="FE26">
        <v>5.91967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10.9344</v>
      </c>
      <c r="FL26">
        <v>3.5355599999999998</v>
      </c>
      <c r="FM26">
        <v>1.5128299999999999</v>
      </c>
      <c r="FN26">
        <v>1.3076099999999999</v>
      </c>
      <c r="FO26">
        <v>0</v>
      </c>
      <c r="FP26">
        <v>1.3113E-2</v>
      </c>
      <c r="FQ26">
        <v>0.53508100000000003</v>
      </c>
      <c r="FR26">
        <v>2.2577400000000001</v>
      </c>
      <c r="FS26">
        <v>3.92319</v>
      </c>
      <c r="FT26">
        <v>5.91967</v>
      </c>
      <c r="FU26">
        <v>0</v>
      </c>
      <c r="FV26">
        <v>0</v>
      </c>
      <c r="FW26">
        <v>0</v>
      </c>
      <c r="FX26">
        <v>-0.82703300000000002</v>
      </c>
      <c r="FY26">
        <v>-4.4117199999999999</v>
      </c>
      <c r="FZ26">
        <v>9.8428500000000003</v>
      </c>
      <c r="GA26" t="s">
        <v>821</v>
      </c>
      <c r="GB26" t="s">
        <v>822</v>
      </c>
      <c r="GC26" t="s">
        <v>823</v>
      </c>
      <c r="GD26" t="s">
        <v>824</v>
      </c>
      <c r="GE26" t="s">
        <v>825</v>
      </c>
      <c r="GF26" t="s">
        <v>826</v>
      </c>
      <c r="GG26" t="s">
        <v>827</v>
      </c>
      <c r="GH26" t="s">
        <v>828</v>
      </c>
      <c r="GK26">
        <v>1.4862E-3</v>
      </c>
      <c r="GL26">
        <v>3.2239300000000002</v>
      </c>
      <c r="GM26">
        <v>1.1211500000000001</v>
      </c>
      <c r="GN26">
        <v>0</v>
      </c>
      <c r="GO26">
        <v>0.18565699999999999</v>
      </c>
      <c r="GP26">
        <v>0</v>
      </c>
      <c r="GQ26">
        <v>3.5640800000000001</v>
      </c>
      <c r="GR26">
        <v>8.09</v>
      </c>
      <c r="GS26">
        <v>11.9474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20.04</v>
      </c>
      <c r="GZ26">
        <v>7.1704100000000004</v>
      </c>
      <c r="HA26">
        <v>0</v>
      </c>
      <c r="HB26">
        <v>0</v>
      </c>
      <c r="HC26">
        <v>0</v>
      </c>
      <c r="HD26">
        <v>0</v>
      </c>
      <c r="HE26">
        <v>3.8299599999999998</v>
      </c>
      <c r="HF26">
        <v>0</v>
      </c>
      <c r="HG26">
        <v>11</v>
      </c>
      <c r="HH26">
        <v>0</v>
      </c>
      <c r="HI26">
        <v>0</v>
      </c>
      <c r="HJ26">
        <v>0</v>
      </c>
      <c r="HK26">
        <v>0</v>
      </c>
      <c r="HL26">
        <v>11</v>
      </c>
      <c r="HM26">
        <v>2.3795299999999999</v>
      </c>
      <c r="HN26">
        <v>2.7802699999999998</v>
      </c>
      <c r="HO26">
        <v>1.72611</v>
      </c>
      <c r="HP26">
        <v>0</v>
      </c>
      <c r="HQ26">
        <v>9.8667000000000008E-3</v>
      </c>
      <c r="HR26">
        <v>0.81941699999999995</v>
      </c>
      <c r="HS26">
        <v>3.5640800000000001</v>
      </c>
      <c r="HT26">
        <v>2.06</v>
      </c>
      <c r="HU26">
        <v>11.9474</v>
      </c>
      <c r="HV26">
        <v>0</v>
      </c>
      <c r="HW26">
        <v>0</v>
      </c>
      <c r="HX26">
        <v>0</v>
      </c>
      <c r="HY26">
        <v>-7.8891200000000001</v>
      </c>
      <c r="HZ26">
        <v>-1.32622</v>
      </c>
      <c r="IA26">
        <v>14.01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2.2022400000000002</v>
      </c>
      <c r="IP26">
        <v>1.1362099999999999</v>
      </c>
      <c r="IQ26">
        <v>0.395125</v>
      </c>
      <c r="IR26">
        <v>0</v>
      </c>
      <c r="IS26">
        <v>6.5431199999999995E-2</v>
      </c>
      <c r="IT26">
        <v>1.17601</v>
      </c>
      <c r="IU26">
        <v>1.2560899999999999</v>
      </c>
      <c r="IV26">
        <v>6.2310999999999996</v>
      </c>
      <c r="IW26">
        <v>4.2106199999999996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10.441700000000001</v>
      </c>
      <c r="JD26">
        <v>0.83861799999999997</v>
      </c>
      <c r="JE26">
        <v>0.97984899999999997</v>
      </c>
      <c r="JF26">
        <v>0.60833300000000001</v>
      </c>
      <c r="JG26">
        <v>0</v>
      </c>
      <c r="JH26">
        <v>3.4773199999999999E-3</v>
      </c>
      <c r="JI26">
        <v>0.28878700000000002</v>
      </c>
      <c r="JJ26">
        <v>1.2560899999999999</v>
      </c>
      <c r="JK26">
        <v>0.72738999999999998</v>
      </c>
      <c r="JL26">
        <v>4.2106199999999996</v>
      </c>
      <c r="JM26">
        <v>0</v>
      </c>
      <c r="JN26">
        <v>0</v>
      </c>
      <c r="JO26">
        <v>0</v>
      </c>
      <c r="JP26">
        <v>-2.7803599999999999</v>
      </c>
      <c r="JQ26">
        <v>-0.46740100000000001</v>
      </c>
      <c r="JR26">
        <v>4.9380100000000002</v>
      </c>
    </row>
    <row r="27" spans="1:278" x14ac:dyDescent="0.3">
      <c r="B27" s="58">
        <v>45968.572615740697</v>
      </c>
      <c r="C27" t="s">
        <v>510</v>
      </c>
      <c r="E27" t="s">
        <v>829</v>
      </c>
      <c r="F27" t="s">
        <v>815</v>
      </c>
      <c r="G27">
        <v>53627.8</v>
      </c>
      <c r="H27">
        <v>53627.8</v>
      </c>
      <c r="I27" t="s">
        <v>816</v>
      </c>
      <c r="J27" s="24">
        <v>9.9305555555555494E-2</v>
      </c>
      <c r="K27" t="s">
        <v>817</v>
      </c>
      <c r="L27">
        <v>-30.38</v>
      </c>
      <c r="M27" t="s">
        <v>818</v>
      </c>
      <c r="N27" t="s">
        <v>818</v>
      </c>
      <c r="O27" t="s">
        <v>819</v>
      </c>
      <c r="P27">
        <v>95.431899999999999</v>
      </c>
      <c r="Q27">
        <v>57720.2</v>
      </c>
      <c r="R27">
        <v>187784</v>
      </c>
      <c r="S27">
        <v>0</v>
      </c>
      <c r="T27">
        <v>7399.62</v>
      </c>
      <c r="U27">
        <v>0</v>
      </c>
      <c r="V27">
        <v>78149.899999999994</v>
      </c>
      <c r="W27">
        <v>331149</v>
      </c>
      <c r="X27">
        <v>233107</v>
      </c>
      <c r="Y27">
        <v>23370.400000000001</v>
      </c>
      <c r="Z27">
        <v>0</v>
      </c>
      <c r="AA27">
        <v>0</v>
      </c>
      <c r="AB27">
        <v>0</v>
      </c>
      <c r="AC27">
        <v>0</v>
      </c>
      <c r="AD27">
        <v>587627</v>
      </c>
      <c r="AE27">
        <v>13735.3</v>
      </c>
      <c r="AF27">
        <v>0</v>
      </c>
      <c r="AG27">
        <v>0</v>
      </c>
      <c r="AH27">
        <v>0</v>
      </c>
      <c r="AI27">
        <v>0</v>
      </c>
      <c r="AJ27">
        <v>1365.87</v>
      </c>
      <c r="AK27">
        <v>0</v>
      </c>
      <c r="AL27">
        <v>15101.2</v>
      </c>
      <c r="AM27">
        <v>11771.1</v>
      </c>
      <c r="AN27">
        <v>0</v>
      </c>
      <c r="AO27">
        <v>0</v>
      </c>
      <c r="AP27">
        <v>0</v>
      </c>
      <c r="AQ27">
        <v>26872.3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15.103</v>
      </c>
      <c r="BF27">
        <v>4.8428199999999997</v>
      </c>
      <c r="BG27">
        <v>19.545400000000001</v>
      </c>
      <c r="BH27">
        <v>0</v>
      </c>
      <c r="BI27">
        <v>0.84849699999999995</v>
      </c>
      <c r="BJ27">
        <v>1.36924</v>
      </c>
      <c r="BK27">
        <v>7.3358600000000003</v>
      </c>
      <c r="BL27">
        <v>0</v>
      </c>
      <c r="BM27">
        <v>49.044800000000002</v>
      </c>
      <c r="BN27">
        <v>32.571399999999997</v>
      </c>
      <c r="BO27">
        <v>2.4622999999999999</v>
      </c>
      <c r="BP27">
        <v>0</v>
      </c>
      <c r="BQ27">
        <v>0</v>
      </c>
      <c r="BR27">
        <v>0</v>
      </c>
      <c r="BS27">
        <v>0</v>
      </c>
      <c r="BT27">
        <v>84.078500000000005</v>
      </c>
      <c r="BU27">
        <v>55.872</v>
      </c>
      <c r="BV27">
        <v>28.206499999999998</v>
      </c>
      <c r="BW27">
        <v>0</v>
      </c>
      <c r="BX27">
        <v>0</v>
      </c>
      <c r="BZ27">
        <v>0</v>
      </c>
      <c r="CA27">
        <v>0</v>
      </c>
      <c r="CC27">
        <v>0</v>
      </c>
      <c r="CG27" t="s">
        <v>818</v>
      </c>
      <c r="CH27" t="s">
        <v>818</v>
      </c>
      <c r="CI27" t="s">
        <v>832</v>
      </c>
      <c r="CJ27">
        <v>46823.3</v>
      </c>
      <c r="CK27">
        <v>48116.9</v>
      </c>
      <c r="CL27">
        <v>101414</v>
      </c>
      <c r="CM27">
        <v>0</v>
      </c>
      <c r="CN27">
        <v>357.06400000000002</v>
      </c>
      <c r="CO27">
        <v>12864</v>
      </c>
      <c r="CP27">
        <v>78149.899999999994</v>
      </c>
      <c r="CQ27">
        <v>60309.1</v>
      </c>
      <c r="CR27">
        <v>233107</v>
      </c>
      <c r="CS27">
        <v>23370.400000000001</v>
      </c>
      <c r="CT27">
        <v>0</v>
      </c>
      <c r="CU27">
        <v>0</v>
      </c>
      <c r="CV27">
        <v>-229420</v>
      </c>
      <c r="CW27">
        <v>2004.23</v>
      </c>
      <c r="CX27">
        <v>316787</v>
      </c>
      <c r="CY27">
        <v>6278.79</v>
      </c>
      <c r="CZ27">
        <v>0</v>
      </c>
      <c r="DA27">
        <v>0</v>
      </c>
      <c r="DB27">
        <v>0</v>
      </c>
      <c r="DC27">
        <v>0</v>
      </c>
      <c r="DD27">
        <v>765.10699999999997</v>
      </c>
      <c r="DE27">
        <v>0</v>
      </c>
      <c r="DF27">
        <v>7043.9</v>
      </c>
      <c r="DG27">
        <v>11771.1</v>
      </c>
      <c r="DH27">
        <v>0</v>
      </c>
      <c r="DI27">
        <v>0</v>
      </c>
      <c r="DJ27">
        <v>0</v>
      </c>
      <c r="DK27">
        <v>18815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12.773999999999999</v>
      </c>
      <c r="DZ27">
        <v>3.90991</v>
      </c>
      <c r="EA27">
        <v>9.9047000000000001</v>
      </c>
      <c r="EB27">
        <v>0</v>
      </c>
      <c r="EC27">
        <v>4.3860999999999997E-2</v>
      </c>
      <c r="ED27">
        <v>1.9472700000000001</v>
      </c>
      <c r="EE27">
        <v>7.3358600000000003</v>
      </c>
      <c r="EF27">
        <v>18.668099999999999</v>
      </c>
      <c r="EG27">
        <v>32.571399999999997</v>
      </c>
      <c r="EH27">
        <v>2.4622999999999999</v>
      </c>
      <c r="EI27">
        <v>0</v>
      </c>
      <c r="EJ27">
        <v>0</v>
      </c>
      <c r="EK27">
        <v>-16.633299999999998</v>
      </c>
      <c r="EL27">
        <v>-0.61419199999999996</v>
      </c>
      <c r="EM27">
        <v>53.701799999999999</v>
      </c>
      <c r="EN27">
        <v>34.300400000000003</v>
      </c>
      <c r="EO27">
        <v>19.401399999999999</v>
      </c>
      <c r="EP27">
        <v>0</v>
      </c>
      <c r="EQ27">
        <v>0</v>
      </c>
      <c r="ES27">
        <v>0</v>
      </c>
      <c r="ET27">
        <v>0</v>
      </c>
      <c r="EV27">
        <v>0</v>
      </c>
      <c r="EW27">
        <v>1.7907300000000001E-2</v>
      </c>
      <c r="EX27">
        <v>1.6436599999999999</v>
      </c>
      <c r="EY27">
        <v>20.295400000000001</v>
      </c>
      <c r="EZ27">
        <v>0</v>
      </c>
      <c r="FA27">
        <v>1.1114999999999999</v>
      </c>
      <c r="FB27">
        <v>0</v>
      </c>
      <c r="FC27">
        <v>3.4855900000000002</v>
      </c>
      <c r="FD27">
        <v>26.553999999999998</v>
      </c>
      <c r="FE27">
        <v>7.2738100000000001</v>
      </c>
      <c r="FF27">
        <v>2.6678600000000001</v>
      </c>
      <c r="FG27">
        <v>0</v>
      </c>
      <c r="FH27">
        <v>0</v>
      </c>
      <c r="FI27">
        <v>0</v>
      </c>
      <c r="FJ27">
        <v>0</v>
      </c>
      <c r="FK27">
        <v>36.495699999999999</v>
      </c>
      <c r="FL27">
        <v>8.3678699999999999</v>
      </c>
      <c r="FM27">
        <v>0.93258600000000003</v>
      </c>
      <c r="FN27">
        <v>7.9274800000000001</v>
      </c>
      <c r="FO27">
        <v>0</v>
      </c>
      <c r="FP27">
        <v>7.2873199999999999E-2</v>
      </c>
      <c r="FQ27">
        <v>0.507718</v>
      </c>
      <c r="FR27">
        <v>3.4855900000000002</v>
      </c>
      <c r="FS27">
        <v>16.668900000000001</v>
      </c>
      <c r="FT27">
        <v>7.2738100000000001</v>
      </c>
      <c r="FU27">
        <v>2.6678600000000001</v>
      </c>
      <c r="FV27">
        <v>0</v>
      </c>
      <c r="FW27">
        <v>0</v>
      </c>
      <c r="FX27">
        <v>-0.52832199999999996</v>
      </c>
      <c r="FY27">
        <v>-4.0969100000000003</v>
      </c>
      <c r="FZ27">
        <v>26.610600000000002</v>
      </c>
      <c r="GA27" t="s">
        <v>821</v>
      </c>
      <c r="GB27" t="s">
        <v>822</v>
      </c>
      <c r="GC27" t="s">
        <v>823</v>
      </c>
      <c r="GD27" t="s">
        <v>824</v>
      </c>
      <c r="GE27" t="s">
        <v>825</v>
      </c>
      <c r="GF27" t="s">
        <v>826</v>
      </c>
      <c r="GG27" t="s">
        <v>827</v>
      </c>
      <c r="GH27" t="s">
        <v>828</v>
      </c>
      <c r="GK27">
        <v>1.29698E-2</v>
      </c>
      <c r="GL27">
        <v>2.3331</v>
      </c>
      <c r="GM27">
        <v>16.367599999999999</v>
      </c>
      <c r="GN27">
        <v>0</v>
      </c>
      <c r="GO27">
        <v>0.85544399999999998</v>
      </c>
      <c r="GP27">
        <v>0</v>
      </c>
      <c r="GQ27">
        <v>5.03369</v>
      </c>
      <c r="GR27">
        <v>24.6</v>
      </c>
      <c r="GS27">
        <v>12.631399999999999</v>
      </c>
      <c r="GT27">
        <v>2.1076199999999998</v>
      </c>
      <c r="GU27">
        <v>0</v>
      </c>
      <c r="GV27">
        <v>0</v>
      </c>
      <c r="GW27">
        <v>0</v>
      </c>
      <c r="GX27">
        <v>0</v>
      </c>
      <c r="GY27">
        <v>39.340000000000003</v>
      </c>
      <c r="GZ27">
        <v>75.040099999999995</v>
      </c>
      <c r="HA27">
        <v>0</v>
      </c>
      <c r="HB27">
        <v>0</v>
      </c>
      <c r="HC27">
        <v>0</v>
      </c>
      <c r="HD27">
        <v>0</v>
      </c>
      <c r="HE27">
        <v>7.4621399999999998</v>
      </c>
      <c r="HF27">
        <v>0</v>
      </c>
      <c r="HG27">
        <v>82.5</v>
      </c>
      <c r="HH27">
        <v>64.309100000000001</v>
      </c>
      <c r="HI27">
        <v>0</v>
      </c>
      <c r="HJ27">
        <v>0</v>
      </c>
      <c r="HK27">
        <v>0</v>
      </c>
      <c r="HL27">
        <v>146.81</v>
      </c>
      <c r="HM27">
        <v>6.63687</v>
      </c>
      <c r="HN27">
        <v>1.5704199999999999</v>
      </c>
      <c r="HO27">
        <v>7.3673400000000004</v>
      </c>
      <c r="HP27">
        <v>0</v>
      </c>
      <c r="HQ27">
        <v>4.84768E-2</v>
      </c>
      <c r="HR27">
        <v>0.76664399999999999</v>
      </c>
      <c r="HS27">
        <v>5.03369</v>
      </c>
      <c r="HT27">
        <v>13.78</v>
      </c>
      <c r="HU27">
        <v>12.631399999999999</v>
      </c>
      <c r="HV27">
        <v>2.1076199999999998</v>
      </c>
      <c r="HW27">
        <v>0</v>
      </c>
      <c r="HX27">
        <v>0</v>
      </c>
      <c r="HY27">
        <v>-5.8740699999999997</v>
      </c>
      <c r="HZ27">
        <v>-1.77976</v>
      </c>
      <c r="IA27">
        <v>28.52</v>
      </c>
      <c r="IB27">
        <v>34.302900000000001</v>
      </c>
      <c r="IC27">
        <v>0</v>
      </c>
      <c r="ID27">
        <v>0</v>
      </c>
      <c r="IE27">
        <v>0</v>
      </c>
      <c r="IF27">
        <v>0</v>
      </c>
      <c r="IG27">
        <v>4.1800100000000002</v>
      </c>
      <c r="IH27">
        <v>0</v>
      </c>
      <c r="II27">
        <v>38.479999999999997</v>
      </c>
      <c r="IJ27">
        <v>64.309100000000001</v>
      </c>
      <c r="IK27">
        <v>0</v>
      </c>
      <c r="IL27">
        <v>0</v>
      </c>
      <c r="IM27">
        <v>0</v>
      </c>
      <c r="IN27">
        <v>102.79</v>
      </c>
      <c r="IO27">
        <v>23.045999999999999</v>
      </c>
      <c r="IP27">
        <v>0.82225400000000004</v>
      </c>
      <c r="IQ27">
        <v>5.7684300000000004</v>
      </c>
      <c r="IR27">
        <v>0</v>
      </c>
      <c r="IS27">
        <v>0.30148399999999997</v>
      </c>
      <c r="IT27">
        <v>2.29129</v>
      </c>
      <c r="IU27">
        <v>1.7740199999999999</v>
      </c>
      <c r="IV27">
        <v>34.003500000000003</v>
      </c>
      <c r="IW27">
        <v>24.1982</v>
      </c>
      <c r="IX27">
        <v>0.742788</v>
      </c>
      <c r="IY27">
        <v>0</v>
      </c>
      <c r="IZ27">
        <v>0</v>
      </c>
      <c r="JA27">
        <v>0</v>
      </c>
      <c r="JB27">
        <v>0</v>
      </c>
      <c r="JC27">
        <v>58.944499999999998</v>
      </c>
      <c r="JD27">
        <v>12.8719</v>
      </c>
      <c r="JE27">
        <v>0.55346099999999998</v>
      </c>
      <c r="JF27">
        <v>2.5964700000000001</v>
      </c>
      <c r="JG27">
        <v>0</v>
      </c>
      <c r="JH27">
        <v>1.7084700000000001E-2</v>
      </c>
      <c r="JI27">
        <v>1.5536799999999999</v>
      </c>
      <c r="JJ27">
        <v>1.7740199999999999</v>
      </c>
      <c r="JK27">
        <v>16.6692</v>
      </c>
      <c r="JL27">
        <v>24.1982</v>
      </c>
      <c r="JM27">
        <v>0.742788</v>
      </c>
      <c r="JN27">
        <v>0</v>
      </c>
      <c r="JO27">
        <v>0</v>
      </c>
      <c r="JP27">
        <v>-2.0701900000000002</v>
      </c>
      <c r="JQ27">
        <v>-0.62724199999999997</v>
      </c>
      <c r="JR27">
        <v>41.610199999999999</v>
      </c>
    </row>
    <row r="28" spans="1:278" x14ac:dyDescent="0.3">
      <c r="A28" s="10"/>
      <c r="B28" s="58">
        <v>45968.573611111096</v>
      </c>
      <c r="C28" t="s">
        <v>520</v>
      </c>
      <c r="E28" t="s">
        <v>814</v>
      </c>
      <c r="F28" t="s">
        <v>815</v>
      </c>
      <c r="G28">
        <v>53627.8</v>
      </c>
      <c r="H28">
        <v>53627.8</v>
      </c>
      <c r="I28" t="s">
        <v>816</v>
      </c>
      <c r="J28" s="24">
        <v>5.6250000000000001E-2</v>
      </c>
      <c r="K28" t="s">
        <v>817</v>
      </c>
      <c r="L28">
        <v>-32.53</v>
      </c>
      <c r="M28" t="s">
        <v>818</v>
      </c>
      <c r="N28" t="s">
        <v>818</v>
      </c>
      <c r="O28" t="s">
        <v>833</v>
      </c>
      <c r="P28">
        <v>32.483699999999999</v>
      </c>
      <c r="Q28">
        <v>118485</v>
      </c>
      <c r="R28">
        <v>185806</v>
      </c>
      <c r="S28">
        <v>0</v>
      </c>
      <c r="T28">
        <v>4273.62</v>
      </c>
      <c r="U28">
        <v>0</v>
      </c>
      <c r="V28">
        <v>77773.7</v>
      </c>
      <c r="W28">
        <v>386371</v>
      </c>
      <c r="X28">
        <v>233107</v>
      </c>
      <c r="Y28">
        <v>23370.400000000001</v>
      </c>
      <c r="Z28">
        <v>0</v>
      </c>
      <c r="AA28">
        <v>0</v>
      </c>
      <c r="AB28">
        <v>0</v>
      </c>
      <c r="AC28">
        <v>0</v>
      </c>
      <c r="AD28">
        <v>642849</v>
      </c>
      <c r="AE28">
        <v>4676.2299999999996</v>
      </c>
      <c r="AF28">
        <v>0</v>
      </c>
      <c r="AG28">
        <v>0</v>
      </c>
      <c r="AH28">
        <v>0</v>
      </c>
      <c r="AI28">
        <v>0</v>
      </c>
      <c r="AJ28">
        <v>1184.26</v>
      </c>
      <c r="AK28">
        <v>0</v>
      </c>
      <c r="AL28">
        <v>5860.49</v>
      </c>
      <c r="AM28">
        <v>11771.1</v>
      </c>
      <c r="AN28">
        <v>0</v>
      </c>
      <c r="AO28">
        <v>0</v>
      </c>
      <c r="AP28">
        <v>0</v>
      </c>
      <c r="AQ28">
        <v>17631.599999999999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5.2807199999999996</v>
      </c>
      <c r="BF28">
        <v>9.9413400000000003</v>
      </c>
      <c r="BG28">
        <v>19.320499999999999</v>
      </c>
      <c r="BH28">
        <v>0</v>
      </c>
      <c r="BI28">
        <v>0.50690900000000005</v>
      </c>
      <c r="BJ28">
        <v>1.18458</v>
      </c>
      <c r="BK28">
        <v>7.2282599999999997</v>
      </c>
      <c r="BL28">
        <v>0</v>
      </c>
      <c r="BM28">
        <v>43.462299999999999</v>
      </c>
      <c r="BN28">
        <v>32.420299999999997</v>
      </c>
      <c r="BO28">
        <v>2.46529</v>
      </c>
      <c r="BP28">
        <v>0</v>
      </c>
      <c r="BQ28">
        <v>0</v>
      </c>
      <c r="BR28">
        <v>0</v>
      </c>
      <c r="BS28">
        <v>0</v>
      </c>
      <c r="BT28">
        <v>78.347899999999996</v>
      </c>
      <c r="BU28">
        <v>60.140599999999999</v>
      </c>
      <c r="BV28">
        <v>18.2073</v>
      </c>
      <c r="BW28">
        <v>0</v>
      </c>
      <c r="BX28">
        <v>0</v>
      </c>
      <c r="BZ28">
        <v>0</v>
      </c>
      <c r="CA28">
        <v>0</v>
      </c>
      <c r="CC28">
        <v>0</v>
      </c>
      <c r="CG28" t="s">
        <v>818</v>
      </c>
      <c r="CH28" t="s">
        <v>818</v>
      </c>
      <c r="CI28" t="s">
        <v>834</v>
      </c>
      <c r="CJ28">
        <v>9835.67</v>
      </c>
      <c r="CK28">
        <v>112834</v>
      </c>
      <c r="CL28">
        <v>111949</v>
      </c>
      <c r="CM28">
        <v>0</v>
      </c>
      <c r="CN28">
        <v>71.944999999999993</v>
      </c>
      <c r="CO28">
        <v>11304.2</v>
      </c>
      <c r="CP28">
        <v>77773.7</v>
      </c>
      <c r="CQ28">
        <v>47205.2</v>
      </c>
      <c r="CR28">
        <v>233107</v>
      </c>
      <c r="CS28">
        <v>23370.400000000001</v>
      </c>
      <c r="CT28">
        <v>0</v>
      </c>
      <c r="CU28">
        <v>0</v>
      </c>
      <c r="CV28">
        <v>-279074</v>
      </c>
      <c r="CW28">
        <v>2511.29</v>
      </c>
      <c r="CX28">
        <v>303683</v>
      </c>
      <c r="CY28">
        <v>1638.64</v>
      </c>
      <c r="CZ28">
        <v>0</v>
      </c>
      <c r="DA28">
        <v>0</v>
      </c>
      <c r="DB28">
        <v>0</v>
      </c>
      <c r="DC28">
        <v>0</v>
      </c>
      <c r="DD28">
        <v>660.86500000000001</v>
      </c>
      <c r="DE28">
        <v>0</v>
      </c>
      <c r="DF28">
        <v>2299.5</v>
      </c>
      <c r="DG28">
        <v>11771.1</v>
      </c>
      <c r="DH28">
        <v>0</v>
      </c>
      <c r="DI28">
        <v>0</v>
      </c>
      <c r="DJ28">
        <v>0</v>
      </c>
      <c r="DK28">
        <v>14070.6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3.0838000000000001</v>
      </c>
      <c r="DZ28">
        <v>9.7757900000000006</v>
      </c>
      <c r="EA28">
        <v>10.7775</v>
      </c>
      <c r="EB28">
        <v>0</v>
      </c>
      <c r="EC28">
        <v>8.8857899999999993E-3</v>
      </c>
      <c r="ED28">
        <v>1.68706</v>
      </c>
      <c r="EE28">
        <v>7.2282599999999997</v>
      </c>
      <c r="EF28">
        <v>10.9274</v>
      </c>
      <c r="EG28">
        <v>32.420299999999997</v>
      </c>
      <c r="EH28">
        <v>2.46529</v>
      </c>
      <c r="EI28">
        <v>0</v>
      </c>
      <c r="EJ28">
        <v>0</v>
      </c>
      <c r="EK28">
        <v>-20.626999999999999</v>
      </c>
      <c r="EL28">
        <v>-1.0068600000000001</v>
      </c>
      <c r="EM28">
        <v>45.813000000000002</v>
      </c>
      <c r="EN28">
        <v>31.569400000000002</v>
      </c>
      <c r="EO28">
        <v>14.243600000000001</v>
      </c>
      <c r="EP28">
        <v>0</v>
      </c>
      <c r="EQ28">
        <v>0</v>
      </c>
      <c r="ES28">
        <v>0</v>
      </c>
      <c r="ET28">
        <v>0</v>
      </c>
      <c r="EV28">
        <v>0</v>
      </c>
      <c r="EW28">
        <v>8.6944099999999996E-3</v>
      </c>
      <c r="EX28">
        <v>2.44685</v>
      </c>
      <c r="EY28">
        <v>19.8626</v>
      </c>
      <c r="EZ28">
        <v>0</v>
      </c>
      <c r="FA28">
        <v>0.91789600000000005</v>
      </c>
      <c r="FB28">
        <v>0</v>
      </c>
      <c r="FC28">
        <v>3.4677799999999999</v>
      </c>
      <c r="FD28">
        <v>26.703800000000001</v>
      </c>
      <c r="FE28">
        <v>7.2738100000000001</v>
      </c>
      <c r="FF28">
        <v>2.6678600000000001</v>
      </c>
      <c r="FG28">
        <v>0</v>
      </c>
      <c r="FH28">
        <v>0</v>
      </c>
      <c r="FI28">
        <v>0</v>
      </c>
      <c r="FJ28">
        <v>0</v>
      </c>
      <c r="FK28">
        <v>36.645499999999998</v>
      </c>
      <c r="FL28">
        <v>2.58169</v>
      </c>
      <c r="FM28">
        <v>2.8959999999999999</v>
      </c>
      <c r="FN28">
        <v>7.5172400000000001</v>
      </c>
      <c r="FO28">
        <v>0</v>
      </c>
      <c r="FP28">
        <v>1.6358899999999999E-2</v>
      </c>
      <c r="FQ28">
        <v>0.43593199999999999</v>
      </c>
      <c r="FR28">
        <v>3.4677799999999999</v>
      </c>
      <c r="FS28">
        <v>9.51</v>
      </c>
      <c r="FT28">
        <v>7.2738100000000001</v>
      </c>
      <c r="FU28">
        <v>2.6678600000000001</v>
      </c>
      <c r="FV28">
        <v>0</v>
      </c>
      <c r="FW28">
        <v>0</v>
      </c>
      <c r="FX28">
        <v>-0.82703300000000002</v>
      </c>
      <c r="FY28">
        <v>-6.57796</v>
      </c>
      <c r="FZ28">
        <v>19.451699999999999</v>
      </c>
      <c r="GA28" t="s">
        <v>821</v>
      </c>
      <c r="GB28" t="s">
        <v>822</v>
      </c>
      <c r="GC28" t="s">
        <v>823</v>
      </c>
      <c r="GD28" t="s">
        <v>824</v>
      </c>
      <c r="GE28" t="s">
        <v>825</v>
      </c>
      <c r="GF28" t="s">
        <v>826</v>
      </c>
      <c r="GG28" t="s">
        <v>827</v>
      </c>
      <c r="GH28" t="s">
        <v>828</v>
      </c>
      <c r="GK28">
        <v>5.2173999999999996E-3</v>
      </c>
      <c r="GL28">
        <v>3.73861</v>
      </c>
      <c r="GM28">
        <v>16.127300000000002</v>
      </c>
      <c r="GN28">
        <v>0</v>
      </c>
      <c r="GO28">
        <v>0.58719600000000005</v>
      </c>
      <c r="GP28">
        <v>0</v>
      </c>
      <c r="GQ28">
        <v>5.0070399999999999</v>
      </c>
      <c r="GR28">
        <v>25.48</v>
      </c>
      <c r="GS28">
        <v>12.631399999999999</v>
      </c>
      <c r="GT28">
        <v>2.1076199999999998</v>
      </c>
      <c r="GU28">
        <v>0</v>
      </c>
      <c r="GV28">
        <v>0</v>
      </c>
      <c r="GW28">
        <v>0</v>
      </c>
      <c r="GX28">
        <v>0</v>
      </c>
      <c r="GY28">
        <v>40.22</v>
      </c>
      <c r="GZ28">
        <v>25.547699999999999</v>
      </c>
      <c r="HA28">
        <v>0</v>
      </c>
      <c r="HB28">
        <v>0</v>
      </c>
      <c r="HC28">
        <v>0</v>
      </c>
      <c r="HD28">
        <v>0</v>
      </c>
      <c r="HE28">
        <v>6.4699499999999999</v>
      </c>
      <c r="HF28">
        <v>0</v>
      </c>
      <c r="HG28">
        <v>32.020000000000003</v>
      </c>
      <c r="HH28">
        <v>64.309100000000001</v>
      </c>
      <c r="HI28">
        <v>0</v>
      </c>
      <c r="HJ28">
        <v>0</v>
      </c>
      <c r="HK28">
        <v>0</v>
      </c>
      <c r="HL28">
        <v>96.33</v>
      </c>
      <c r="HM28">
        <v>1.67326</v>
      </c>
      <c r="HN28">
        <v>4.1649900000000004</v>
      </c>
      <c r="HO28">
        <v>7.8638599999999999</v>
      </c>
      <c r="HP28">
        <v>0</v>
      </c>
      <c r="HQ28">
        <v>1.14184E-2</v>
      </c>
      <c r="HR28">
        <v>0.66300499999999996</v>
      </c>
      <c r="HS28">
        <v>5.0070399999999999</v>
      </c>
      <c r="HT28">
        <v>9.39</v>
      </c>
      <c r="HU28">
        <v>12.631399999999999</v>
      </c>
      <c r="HV28">
        <v>2.1076199999999998</v>
      </c>
      <c r="HW28">
        <v>0</v>
      </c>
      <c r="HX28">
        <v>0</v>
      </c>
      <c r="HY28">
        <v>-7.8891200000000001</v>
      </c>
      <c r="HZ28">
        <v>-2.0930399999999998</v>
      </c>
      <c r="IA28">
        <v>24.13</v>
      </c>
      <c r="IB28">
        <v>8.9523700000000002</v>
      </c>
      <c r="IC28">
        <v>0</v>
      </c>
      <c r="ID28">
        <v>0</v>
      </c>
      <c r="IE28">
        <v>0</v>
      </c>
      <c r="IF28">
        <v>0</v>
      </c>
      <c r="IG28">
        <v>3.6105</v>
      </c>
      <c r="IH28">
        <v>0</v>
      </c>
      <c r="II28">
        <v>12.56</v>
      </c>
      <c r="IJ28">
        <v>64.309100000000001</v>
      </c>
      <c r="IK28">
        <v>0</v>
      </c>
      <c r="IL28">
        <v>0</v>
      </c>
      <c r="IM28">
        <v>0</v>
      </c>
      <c r="IN28">
        <v>76.87</v>
      </c>
      <c r="IO28">
        <v>7.8464</v>
      </c>
      <c r="IP28">
        <v>1.3176000000000001</v>
      </c>
      <c r="IQ28">
        <v>5.6837400000000002</v>
      </c>
      <c r="IR28">
        <v>0</v>
      </c>
      <c r="IS28">
        <v>0.20694499999999999</v>
      </c>
      <c r="IT28">
        <v>1.9866299999999999</v>
      </c>
      <c r="IU28">
        <v>1.7646299999999999</v>
      </c>
      <c r="IV28">
        <v>18.805900000000001</v>
      </c>
      <c r="IW28">
        <v>24.1982</v>
      </c>
      <c r="IX28">
        <v>0.742788</v>
      </c>
      <c r="IY28">
        <v>0</v>
      </c>
      <c r="IZ28">
        <v>0</v>
      </c>
      <c r="JA28">
        <v>0</v>
      </c>
      <c r="JB28">
        <v>0</v>
      </c>
      <c r="JC28">
        <v>43.746899999999997</v>
      </c>
      <c r="JD28">
        <v>3.3385799999999999</v>
      </c>
      <c r="JE28">
        <v>1.46787</v>
      </c>
      <c r="JF28">
        <v>2.7714599999999998</v>
      </c>
      <c r="JG28">
        <v>0</v>
      </c>
      <c r="JH28">
        <v>4.0241900000000004E-3</v>
      </c>
      <c r="JI28">
        <v>1.34229</v>
      </c>
      <c r="JJ28">
        <v>1.7646299999999999</v>
      </c>
      <c r="JK28">
        <v>7.1708400000000001</v>
      </c>
      <c r="JL28">
        <v>24.1982</v>
      </c>
      <c r="JM28">
        <v>0.742788</v>
      </c>
      <c r="JN28">
        <v>0</v>
      </c>
      <c r="JO28">
        <v>0</v>
      </c>
      <c r="JP28">
        <v>-2.7803599999999999</v>
      </c>
      <c r="JQ28">
        <v>-0.73765000000000003</v>
      </c>
      <c r="JR28">
        <v>32.111800000000002</v>
      </c>
    </row>
    <row r="29" spans="1:278" x14ac:dyDescent="0.3">
      <c r="A29" s="10"/>
      <c r="B29" s="58">
        <v>45968.574826388904</v>
      </c>
      <c r="C29" t="s">
        <v>299</v>
      </c>
      <c r="E29" t="s">
        <v>829</v>
      </c>
      <c r="F29" t="s">
        <v>815</v>
      </c>
      <c r="G29">
        <v>53627.8</v>
      </c>
      <c r="H29">
        <v>53627.8</v>
      </c>
      <c r="I29" t="s">
        <v>816</v>
      </c>
      <c r="J29" s="24">
        <v>6.9444444444444406E-2</v>
      </c>
      <c r="K29" t="s">
        <v>817</v>
      </c>
      <c r="L29">
        <v>-18</v>
      </c>
      <c r="M29" t="s">
        <v>818</v>
      </c>
      <c r="N29" t="s">
        <v>818</v>
      </c>
      <c r="O29" t="s">
        <v>835</v>
      </c>
      <c r="P29">
        <v>31.755199999999999</v>
      </c>
      <c r="Q29">
        <v>54577.2</v>
      </c>
      <c r="R29">
        <v>84647.9</v>
      </c>
      <c r="S29">
        <v>0</v>
      </c>
      <c r="T29">
        <v>2070.4899999999998</v>
      </c>
      <c r="U29">
        <v>0</v>
      </c>
      <c r="V29">
        <v>57401</v>
      </c>
      <c r="W29">
        <v>198728</v>
      </c>
      <c r="X29">
        <v>229701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428430</v>
      </c>
      <c r="AE29">
        <v>4568.92</v>
      </c>
      <c r="AF29">
        <v>0</v>
      </c>
      <c r="AG29">
        <v>0</v>
      </c>
      <c r="AH29">
        <v>0</v>
      </c>
      <c r="AI29">
        <v>0</v>
      </c>
      <c r="AJ29">
        <v>797.79200000000003</v>
      </c>
      <c r="AK29">
        <v>0</v>
      </c>
      <c r="AL29">
        <v>5366.71</v>
      </c>
      <c r="AM29">
        <v>0</v>
      </c>
      <c r="AN29">
        <v>0</v>
      </c>
      <c r="AO29">
        <v>0</v>
      </c>
      <c r="AP29">
        <v>0</v>
      </c>
      <c r="AQ29">
        <v>5366.71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5.0649800000000003</v>
      </c>
      <c r="BF29">
        <v>4.5514299999999999</v>
      </c>
      <c r="BG29">
        <v>8.4534099999999999</v>
      </c>
      <c r="BH29">
        <v>0</v>
      </c>
      <c r="BI29">
        <v>0.24282599999999999</v>
      </c>
      <c r="BJ29">
        <v>0.79928399999999999</v>
      </c>
      <c r="BK29">
        <v>5.3434499999999998</v>
      </c>
      <c r="BL29">
        <v>0</v>
      </c>
      <c r="BM29">
        <v>24.455400000000001</v>
      </c>
      <c r="BN29">
        <v>20.281300000000002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44.736699999999999</v>
      </c>
      <c r="BU29">
        <v>38.876399999999997</v>
      </c>
      <c r="BV29">
        <v>5.8603399999999999</v>
      </c>
      <c r="BW29">
        <v>0</v>
      </c>
      <c r="BX29">
        <v>0</v>
      </c>
      <c r="BZ29">
        <v>0</v>
      </c>
      <c r="CA29">
        <v>57.75</v>
      </c>
      <c r="CB29" t="s">
        <v>836</v>
      </c>
      <c r="CC29">
        <v>0</v>
      </c>
      <c r="CG29" t="s">
        <v>818</v>
      </c>
      <c r="CH29" t="s">
        <v>818</v>
      </c>
      <c r="CI29" t="s">
        <v>830</v>
      </c>
      <c r="CJ29">
        <v>73226.899999999994</v>
      </c>
      <c r="CK29">
        <v>36834.800000000003</v>
      </c>
      <c r="CL29">
        <v>37293.699999999997</v>
      </c>
      <c r="CM29">
        <v>0</v>
      </c>
      <c r="CN29">
        <v>323.346</v>
      </c>
      <c r="CO29">
        <v>16124</v>
      </c>
      <c r="CP29">
        <v>57401</v>
      </c>
      <c r="CQ29">
        <v>-6548.17</v>
      </c>
      <c r="CR29">
        <v>229701</v>
      </c>
      <c r="CS29">
        <v>0</v>
      </c>
      <c r="CT29">
        <v>0</v>
      </c>
      <c r="CU29">
        <v>0</v>
      </c>
      <c r="CV29">
        <v>-229420</v>
      </c>
      <c r="CW29">
        <v>1668.4</v>
      </c>
      <c r="CX29">
        <v>223153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9.2552099999999999</v>
      </c>
      <c r="DZ29">
        <v>2.9338600000000001</v>
      </c>
      <c r="EA29">
        <v>3.5544199999999999</v>
      </c>
      <c r="EB29">
        <v>0</v>
      </c>
      <c r="EC29">
        <v>4.2271999999999997E-2</v>
      </c>
      <c r="ED29">
        <v>1.47648</v>
      </c>
      <c r="EE29">
        <v>5.3434499999999998</v>
      </c>
      <c r="EF29">
        <v>6.4498100000000003</v>
      </c>
      <c r="EG29">
        <v>20.281300000000002</v>
      </c>
      <c r="EH29">
        <v>0</v>
      </c>
      <c r="EI29">
        <v>0</v>
      </c>
      <c r="EJ29">
        <v>0</v>
      </c>
      <c r="EK29">
        <v>-15.7493</v>
      </c>
      <c r="EL29">
        <v>-0.40662799999999999</v>
      </c>
      <c r="EM29">
        <v>26.731100000000001</v>
      </c>
      <c r="EN29">
        <v>26.731100000000001</v>
      </c>
      <c r="EO29">
        <v>0</v>
      </c>
      <c r="EP29">
        <v>0</v>
      </c>
      <c r="EQ29">
        <v>0</v>
      </c>
      <c r="ES29">
        <v>0</v>
      </c>
      <c r="ET29">
        <v>0</v>
      </c>
      <c r="EV29">
        <v>0</v>
      </c>
      <c r="EW29">
        <v>4.9196500000000002E-3</v>
      </c>
      <c r="EX29">
        <v>1.4749399999999999</v>
      </c>
      <c r="EY29">
        <v>6.6540299999999997</v>
      </c>
      <c r="EZ29">
        <v>0</v>
      </c>
      <c r="FA29">
        <v>0.308002</v>
      </c>
      <c r="FB29">
        <v>0</v>
      </c>
      <c r="FC29">
        <v>2.2763499999999999</v>
      </c>
      <c r="FD29">
        <v>10.7182</v>
      </c>
      <c r="FE29">
        <v>5.91967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16.637899999999998</v>
      </c>
      <c r="FL29">
        <v>13.0816</v>
      </c>
      <c r="FM29">
        <v>0.460117</v>
      </c>
      <c r="FN29">
        <v>2.5573800000000002</v>
      </c>
      <c r="FO29">
        <v>0</v>
      </c>
      <c r="FP29">
        <v>8.0404199999999995E-2</v>
      </c>
      <c r="FQ29">
        <v>0.62571100000000002</v>
      </c>
      <c r="FR29">
        <v>2.2763499999999999</v>
      </c>
      <c r="FS29">
        <v>15.311500000000001</v>
      </c>
      <c r="FT29">
        <v>5.91967</v>
      </c>
      <c r="FU29">
        <v>0</v>
      </c>
      <c r="FV29">
        <v>0</v>
      </c>
      <c r="FW29">
        <v>0</v>
      </c>
      <c r="FX29">
        <v>-0.52832199999999996</v>
      </c>
      <c r="FY29">
        <v>-3.2417400000000001</v>
      </c>
      <c r="FZ29">
        <v>21.231200000000001</v>
      </c>
      <c r="GA29" t="s">
        <v>821</v>
      </c>
      <c r="GB29" t="s">
        <v>822</v>
      </c>
      <c r="GC29" t="s">
        <v>823</v>
      </c>
      <c r="GD29" t="s">
        <v>824</v>
      </c>
      <c r="GE29" t="s">
        <v>825</v>
      </c>
      <c r="GF29" t="s">
        <v>826</v>
      </c>
      <c r="GG29" t="s">
        <v>827</v>
      </c>
      <c r="GH29" t="s">
        <v>828</v>
      </c>
      <c r="GK29">
        <v>4.3398999999999998E-3</v>
      </c>
      <c r="GL29">
        <v>2.1123099999999999</v>
      </c>
      <c r="GM29">
        <v>6.51722</v>
      </c>
      <c r="GN29">
        <v>0</v>
      </c>
      <c r="GO29">
        <v>0.24834000000000001</v>
      </c>
      <c r="GP29">
        <v>0</v>
      </c>
      <c r="GQ29">
        <v>3.59293</v>
      </c>
      <c r="GR29">
        <v>12.47</v>
      </c>
      <c r="GS29">
        <v>11.9474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24.42</v>
      </c>
      <c r="GZ29">
        <v>24.961400000000001</v>
      </c>
      <c r="HA29">
        <v>0</v>
      </c>
      <c r="HB29">
        <v>0</v>
      </c>
      <c r="HC29">
        <v>0</v>
      </c>
      <c r="HD29">
        <v>0</v>
      </c>
      <c r="HE29">
        <v>4.3585700000000003</v>
      </c>
      <c r="HF29">
        <v>0</v>
      </c>
      <c r="HG29">
        <v>29.32</v>
      </c>
      <c r="HH29">
        <v>0</v>
      </c>
      <c r="HI29">
        <v>0</v>
      </c>
      <c r="HJ29">
        <v>0</v>
      </c>
      <c r="HK29">
        <v>0</v>
      </c>
      <c r="HL29">
        <v>29.32</v>
      </c>
      <c r="HM29">
        <v>10.4854</v>
      </c>
      <c r="HN29">
        <v>1.0730999999999999</v>
      </c>
      <c r="HO29">
        <v>2.48088</v>
      </c>
      <c r="HP29">
        <v>0</v>
      </c>
      <c r="HQ29">
        <v>4.9558100000000001E-2</v>
      </c>
      <c r="HR29">
        <v>0.96274499999999996</v>
      </c>
      <c r="HS29">
        <v>3.59293</v>
      </c>
      <c r="HT29">
        <v>11.52</v>
      </c>
      <c r="HU29">
        <v>11.9474</v>
      </c>
      <c r="HV29">
        <v>0</v>
      </c>
      <c r="HW29">
        <v>0</v>
      </c>
      <c r="HX29">
        <v>0</v>
      </c>
      <c r="HY29">
        <v>-5.8740699999999997</v>
      </c>
      <c r="HZ29">
        <v>-1.2455400000000001</v>
      </c>
      <c r="IA29">
        <v>23.47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7.6660700000000004</v>
      </c>
      <c r="IP29">
        <v>0.74443899999999996</v>
      </c>
      <c r="IQ29">
        <v>2.2968600000000001</v>
      </c>
      <c r="IR29">
        <v>0</v>
      </c>
      <c r="IS29">
        <v>8.7522199999999994E-2</v>
      </c>
      <c r="IT29">
        <v>1.33833</v>
      </c>
      <c r="IU29">
        <v>1.2662599999999999</v>
      </c>
      <c r="IV29">
        <v>13.3995</v>
      </c>
      <c r="IW29">
        <v>4.2106199999999996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17.610099999999999</v>
      </c>
      <c r="JD29">
        <v>3.69537</v>
      </c>
      <c r="JE29">
        <v>0.378191</v>
      </c>
      <c r="JF29">
        <v>0.87433499999999997</v>
      </c>
      <c r="JG29">
        <v>0</v>
      </c>
      <c r="JH29">
        <v>1.7465700000000001E-2</v>
      </c>
      <c r="JI29">
        <v>0.33929999999999999</v>
      </c>
      <c r="JJ29">
        <v>1.2662599999999999</v>
      </c>
      <c r="JK29">
        <v>4.0617599999999996</v>
      </c>
      <c r="JL29">
        <v>4.2106199999999996</v>
      </c>
      <c r="JM29">
        <v>0</v>
      </c>
      <c r="JN29">
        <v>0</v>
      </c>
      <c r="JO29">
        <v>0</v>
      </c>
      <c r="JP29">
        <v>-2.0701900000000002</v>
      </c>
      <c r="JQ29">
        <v>-0.43896499999999999</v>
      </c>
      <c r="JR29">
        <v>8.2723800000000001</v>
      </c>
    </row>
    <row r="30" spans="1:278" x14ac:dyDescent="0.3">
      <c r="A30" s="10"/>
      <c r="B30" s="58">
        <v>45968.575601851902</v>
      </c>
      <c r="C30" t="s">
        <v>326</v>
      </c>
      <c r="E30" t="s">
        <v>814</v>
      </c>
      <c r="F30" t="s">
        <v>815</v>
      </c>
      <c r="G30">
        <v>53627.8</v>
      </c>
      <c r="H30">
        <v>53627.8</v>
      </c>
      <c r="I30" t="s">
        <v>816</v>
      </c>
      <c r="J30" s="24">
        <v>4.3749999999999997E-2</v>
      </c>
      <c r="K30" t="s">
        <v>817</v>
      </c>
      <c r="L30">
        <v>-24.02</v>
      </c>
      <c r="M30" t="s">
        <v>818</v>
      </c>
      <c r="N30" t="s">
        <v>818</v>
      </c>
      <c r="O30" t="s">
        <v>837</v>
      </c>
      <c r="P30">
        <v>7.6240600000000001</v>
      </c>
      <c r="Q30">
        <v>109898</v>
      </c>
      <c r="R30">
        <v>62415</v>
      </c>
      <c r="S30">
        <v>0</v>
      </c>
      <c r="T30">
        <v>769.34100000000001</v>
      </c>
      <c r="U30">
        <v>0</v>
      </c>
      <c r="V30">
        <v>56996.5</v>
      </c>
      <c r="W30">
        <v>230086</v>
      </c>
      <c r="X30">
        <v>229701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459788</v>
      </c>
      <c r="AE30">
        <v>1097.3800000000001</v>
      </c>
      <c r="AF30">
        <v>0</v>
      </c>
      <c r="AG30">
        <v>0</v>
      </c>
      <c r="AH30">
        <v>0</v>
      </c>
      <c r="AI30">
        <v>0</v>
      </c>
      <c r="AJ30">
        <v>701.03499999999997</v>
      </c>
      <c r="AK30">
        <v>0</v>
      </c>
      <c r="AL30">
        <v>1798.42</v>
      </c>
      <c r="AM30">
        <v>0</v>
      </c>
      <c r="AN30">
        <v>0</v>
      </c>
      <c r="AO30">
        <v>0</v>
      </c>
      <c r="AP30">
        <v>0</v>
      </c>
      <c r="AQ30">
        <v>1798.42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1.2518800000000001</v>
      </c>
      <c r="BF30">
        <v>9.1400299999999994</v>
      </c>
      <c r="BG30">
        <v>5.9885700000000002</v>
      </c>
      <c r="BH30">
        <v>0</v>
      </c>
      <c r="BI30">
        <v>8.9413199999999998E-2</v>
      </c>
      <c r="BJ30">
        <v>0.70096199999999997</v>
      </c>
      <c r="BK30">
        <v>5.2521199999999997</v>
      </c>
      <c r="BL30">
        <v>0</v>
      </c>
      <c r="BM30">
        <v>22.422999999999998</v>
      </c>
      <c r="BN30">
        <v>20.146000000000001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42.569000000000003</v>
      </c>
      <c r="BU30">
        <v>40.617100000000001</v>
      </c>
      <c r="BV30">
        <v>1.9518899999999999</v>
      </c>
      <c r="BW30">
        <v>0</v>
      </c>
      <c r="BX30">
        <v>0</v>
      </c>
      <c r="BZ30">
        <v>0</v>
      </c>
      <c r="CA30">
        <v>0</v>
      </c>
      <c r="CC30">
        <v>0</v>
      </c>
      <c r="CG30" t="s">
        <v>818</v>
      </c>
      <c r="CH30" t="s">
        <v>818</v>
      </c>
      <c r="CI30" t="s">
        <v>820</v>
      </c>
      <c r="CJ30">
        <v>13752.1</v>
      </c>
      <c r="CK30">
        <v>84906.3</v>
      </c>
      <c r="CL30">
        <v>32200.7</v>
      </c>
      <c r="CM30">
        <v>0</v>
      </c>
      <c r="CN30">
        <v>60.453899999999997</v>
      </c>
      <c r="CO30">
        <v>13770.4</v>
      </c>
      <c r="CP30">
        <v>56996.5</v>
      </c>
      <c r="CQ30">
        <v>-75275.600000000006</v>
      </c>
      <c r="CR30">
        <v>229701</v>
      </c>
      <c r="CS30">
        <v>0</v>
      </c>
      <c r="CT30">
        <v>0</v>
      </c>
      <c r="CU30">
        <v>0</v>
      </c>
      <c r="CV30">
        <v>-279074</v>
      </c>
      <c r="CW30">
        <v>2111.83</v>
      </c>
      <c r="CX30">
        <v>154426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1.7508600000000001</v>
      </c>
      <c r="DZ30">
        <v>7.1171100000000003</v>
      </c>
      <c r="EA30">
        <v>2.8643700000000001</v>
      </c>
      <c r="EB30">
        <v>0</v>
      </c>
      <c r="EC30">
        <v>7.4632500000000003E-3</v>
      </c>
      <c r="ED30">
        <v>1.2516799999999999</v>
      </c>
      <c r="EE30">
        <v>5.2521199999999997</v>
      </c>
      <c r="EF30">
        <v>-1.5887800000000001</v>
      </c>
      <c r="EG30">
        <v>20.146000000000001</v>
      </c>
      <c r="EH30">
        <v>0</v>
      </c>
      <c r="EI30">
        <v>0</v>
      </c>
      <c r="EJ30">
        <v>0</v>
      </c>
      <c r="EK30">
        <v>-19.325299999999999</v>
      </c>
      <c r="EL30">
        <v>-0.50711799999999996</v>
      </c>
      <c r="EM30">
        <v>18.557200000000002</v>
      </c>
      <c r="EN30">
        <v>18.557200000000002</v>
      </c>
      <c r="EO30">
        <v>0</v>
      </c>
      <c r="EP30">
        <v>0</v>
      </c>
      <c r="EQ30">
        <v>0</v>
      </c>
      <c r="ES30">
        <v>0</v>
      </c>
      <c r="ET30">
        <v>0</v>
      </c>
      <c r="EV30">
        <v>0</v>
      </c>
      <c r="EW30">
        <v>1.7462000000000001E-3</v>
      </c>
      <c r="EX30">
        <v>1.86669</v>
      </c>
      <c r="EY30">
        <v>3.5503499999999999</v>
      </c>
      <c r="EZ30">
        <v>0</v>
      </c>
      <c r="FA30">
        <v>0.115254</v>
      </c>
      <c r="FB30">
        <v>0</v>
      </c>
      <c r="FC30">
        <v>2.2577400000000001</v>
      </c>
      <c r="FD30">
        <v>7.7917699999999996</v>
      </c>
      <c r="FE30">
        <v>5.91967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13.711399999999999</v>
      </c>
      <c r="FL30">
        <v>3.5355599999999998</v>
      </c>
      <c r="FM30">
        <v>1.5128299999999999</v>
      </c>
      <c r="FN30">
        <v>1.3076099999999999</v>
      </c>
      <c r="FO30">
        <v>0</v>
      </c>
      <c r="FP30">
        <v>1.3113E-2</v>
      </c>
      <c r="FQ30">
        <v>0.53508100000000003</v>
      </c>
      <c r="FR30">
        <v>2.2577400000000001</v>
      </c>
      <c r="FS30">
        <v>3.92319</v>
      </c>
      <c r="FT30">
        <v>5.91967</v>
      </c>
      <c r="FU30">
        <v>0</v>
      </c>
      <c r="FV30">
        <v>0</v>
      </c>
      <c r="FW30">
        <v>0</v>
      </c>
      <c r="FX30">
        <v>-0.82703300000000002</v>
      </c>
      <c r="FY30">
        <v>-4.4117199999999999</v>
      </c>
      <c r="FZ30">
        <v>9.8428500000000003</v>
      </c>
      <c r="GA30" t="s">
        <v>821</v>
      </c>
      <c r="GB30" t="s">
        <v>822</v>
      </c>
      <c r="GC30" t="s">
        <v>823</v>
      </c>
      <c r="GD30" t="s">
        <v>824</v>
      </c>
      <c r="GE30" t="s">
        <v>825</v>
      </c>
      <c r="GF30" t="s">
        <v>826</v>
      </c>
      <c r="GG30" t="s">
        <v>827</v>
      </c>
      <c r="GH30" t="s">
        <v>828</v>
      </c>
      <c r="GK30">
        <v>1.26268E-3</v>
      </c>
      <c r="GL30">
        <v>3.5389200000000001</v>
      </c>
      <c r="GM30">
        <v>4.3703099999999999</v>
      </c>
      <c r="GN30">
        <v>0</v>
      </c>
      <c r="GO30">
        <v>0.108685</v>
      </c>
      <c r="GP30">
        <v>0</v>
      </c>
      <c r="GQ30">
        <v>3.5640800000000001</v>
      </c>
      <c r="GR30">
        <v>11.58</v>
      </c>
      <c r="GS30">
        <v>11.9474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23.53</v>
      </c>
      <c r="GZ30">
        <v>5.9953399999999997</v>
      </c>
      <c r="HA30">
        <v>0</v>
      </c>
      <c r="HB30">
        <v>0</v>
      </c>
      <c r="HC30">
        <v>0</v>
      </c>
      <c r="HD30">
        <v>0</v>
      </c>
      <c r="HE30">
        <v>3.8299599999999998</v>
      </c>
      <c r="HF30">
        <v>0</v>
      </c>
      <c r="HG30">
        <v>9.83</v>
      </c>
      <c r="HH30">
        <v>0</v>
      </c>
      <c r="HI30">
        <v>0</v>
      </c>
      <c r="HJ30">
        <v>0</v>
      </c>
      <c r="HK30">
        <v>0</v>
      </c>
      <c r="HL30">
        <v>9.83</v>
      </c>
      <c r="HM30">
        <v>2.3795299999999999</v>
      </c>
      <c r="HN30">
        <v>2.7802699999999998</v>
      </c>
      <c r="HO30">
        <v>1.72611</v>
      </c>
      <c r="HP30">
        <v>0</v>
      </c>
      <c r="HQ30">
        <v>9.8667000000000008E-3</v>
      </c>
      <c r="HR30">
        <v>0.81941699999999995</v>
      </c>
      <c r="HS30">
        <v>3.5640800000000001</v>
      </c>
      <c r="HT30">
        <v>2.06</v>
      </c>
      <c r="HU30">
        <v>11.9474</v>
      </c>
      <c r="HV30">
        <v>0</v>
      </c>
      <c r="HW30">
        <v>0</v>
      </c>
      <c r="HX30">
        <v>0</v>
      </c>
      <c r="HY30">
        <v>-7.8891200000000001</v>
      </c>
      <c r="HZ30">
        <v>-1.32622</v>
      </c>
      <c r="IA30">
        <v>14.01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1.84135</v>
      </c>
      <c r="IP30">
        <v>1.24722</v>
      </c>
      <c r="IQ30">
        <v>1.54023</v>
      </c>
      <c r="IR30">
        <v>0</v>
      </c>
      <c r="IS30">
        <v>3.8303799999999999E-2</v>
      </c>
      <c r="IT30">
        <v>1.17601</v>
      </c>
      <c r="IU30">
        <v>1.2560899999999999</v>
      </c>
      <c r="IV30">
        <v>7.0991999999999997</v>
      </c>
      <c r="IW30">
        <v>4.2106199999999996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11.309799999999999</v>
      </c>
      <c r="JD30">
        <v>0.83861799999999997</v>
      </c>
      <c r="JE30">
        <v>0.97984899999999997</v>
      </c>
      <c r="JF30">
        <v>0.60833300000000001</v>
      </c>
      <c r="JG30">
        <v>0</v>
      </c>
      <c r="JH30">
        <v>3.4773199999999999E-3</v>
      </c>
      <c r="JI30">
        <v>0.28878700000000002</v>
      </c>
      <c r="JJ30">
        <v>1.2560899999999999</v>
      </c>
      <c r="JK30">
        <v>0.72738999999999998</v>
      </c>
      <c r="JL30">
        <v>4.2106199999999996</v>
      </c>
      <c r="JM30">
        <v>0</v>
      </c>
      <c r="JN30">
        <v>0</v>
      </c>
      <c r="JO30">
        <v>0</v>
      </c>
      <c r="JP30">
        <v>-2.7803599999999999</v>
      </c>
      <c r="JQ30">
        <v>-0.46740100000000001</v>
      </c>
      <c r="JR30">
        <v>4.9380100000000002</v>
      </c>
    </row>
    <row r="31" spans="1:278" x14ac:dyDescent="0.3">
      <c r="A31" s="10"/>
      <c r="B31" s="58">
        <v>45968.577291666697</v>
      </c>
      <c r="C31" t="s">
        <v>499</v>
      </c>
      <c r="E31" t="s">
        <v>829</v>
      </c>
      <c r="F31" t="s">
        <v>815</v>
      </c>
      <c r="G31">
        <v>53627.8</v>
      </c>
      <c r="H31">
        <v>53627.8</v>
      </c>
      <c r="I31" t="s">
        <v>816</v>
      </c>
      <c r="J31" s="24">
        <v>9.7916666666666693E-2</v>
      </c>
      <c r="K31" t="s">
        <v>817</v>
      </c>
      <c r="L31">
        <v>-21.44</v>
      </c>
      <c r="M31" t="s">
        <v>818</v>
      </c>
      <c r="N31" t="s">
        <v>818</v>
      </c>
      <c r="O31" t="s">
        <v>838</v>
      </c>
      <c r="P31">
        <v>107.17700000000001</v>
      </c>
      <c r="Q31">
        <v>61210.1</v>
      </c>
      <c r="R31">
        <v>84033.9</v>
      </c>
      <c r="S31">
        <v>0</v>
      </c>
      <c r="T31">
        <v>7787.34</v>
      </c>
      <c r="U31">
        <v>0</v>
      </c>
      <c r="V31">
        <v>78149.899999999994</v>
      </c>
      <c r="W31">
        <v>231288</v>
      </c>
      <c r="X31">
        <v>233107</v>
      </c>
      <c r="Y31">
        <v>23370.400000000001</v>
      </c>
      <c r="Z31">
        <v>0</v>
      </c>
      <c r="AA31">
        <v>0</v>
      </c>
      <c r="AB31">
        <v>0</v>
      </c>
      <c r="AC31">
        <v>0</v>
      </c>
      <c r="AD31">
        <v>487766</v>
      </c>
      <c r="AE31">
        <v>15424.5</v>
      </c>
      <c r="AF31">
        <v>0</v>
      </c>
      <c r="AG31">
        <v>0</v>
      </c>
      <c r="AH31">
        <v>0</v>
      </c>
      <c r="AI31">
        <v>0</v>
      </c>
      <c r="AJ31">
        <v>1365.87</v>
      </c>
      <c r="AK31">
        <v>0</v>
      </c>
      <c r="AL31">
        <v>16790.400000000001</v>
      </c>
      <c r="AM31">
        <v>11771.1</v>
      </c>
      <c r="AN31">
        <v>0</v>
      </c>
      <c r="AO31">
        <v>0</v>
      </c>
      <c r="AP31">
        <v>0</v>
      </c>
      <c r="AQ31">
        <v>28561.5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16.853999999999999</v>
      </c>
      <c r="BF31">
        <v>5.15869</v>
      </c>
      <c r="BG31">
        <v>8.5171600000000005</v>
      </c>
      <c r="BH31">
        <v>0</v>
      </c>
      <c r="BI31">
        <v>0.86711899999999997</v>
      </c>
      <c r="BJ31">
        <v>1.36924</v>
      </c>
      <c r="BK31">
        <v>7.3358600000000003</v>
      </c>
      <c r="BL31">
        <v>0</v>
      </c>
      <c r="BM31">
        <v>40.1021</v>
      </c>
      <c r="BN31">
        <v>32.571399999999997</v>
      </c>
      <c r="BO31">
        <v>2.4622999999999999</v>
      </c>
      <c r="BP31">
        <v>0</v>
      </c>
      <c r="BQ31">
        <v>0</v>
      </c>
      <c r="BR31">
        <v>0</v>
      </c>
      <c r="BS31">
        <v>0</v>
      </c>
      <c r="BT31">
        <v>75.135800000000003</v>
      </c>
      <c r="BU31">
        <v>45.179499999999997</v>
      </c>
      <c r="BV31">
        <v>29.956299999999999</v>
      </c>
      <c r="BW31">
        <v>0</v>
      </c>
      <c r="BX31">
        <v>242.75</v>
      </c>
      <c r="BY31" t="s">
        <v>839</v>
      </c>
      <c r="BZ31">
        <v>1</v>
      </c>
      <c r="CA31">
        <v>0</v>
      </c>
      <c r="CC31">
        <v>0</v>
      </c>
      <c r="CG31" t="s">
        <v>818</v>
      </c>
      <c r="CH31" t="s">
        <v>818</v>
      </c>
      <c r="CI31" t="s">
        <v>832</v>
      </c>
      <c r="CJ31">
        <v>46823.3</v>
      </c>
      <c r="CK31">
        <v>48116.9</v>
      </c>
      <c r="CL31">
        <v>101414</v>
      </c>
      <c r="CM31">
        <v>0</v>
      </c>
      <c r="CN31">
        <v>357.06400000000002</v>
      </c>
      <c r="CO31">
        <v>12864</v>
      </c>
      <c r="CP31">
        <v>78149.899999999994</v>
      </c>
      <c r="CQ31">
        <v>60309.1</v>
      </c>
      <c r="CR31">
        <v>233107</v>
      </c>
      <c r="CS31">
        <v>23370.400000000001</v>
      </c>
      <c r="CT31">
        <v>0</v>
      </c>
      <c r="CU31">
        <v>0</v>
      </c>
      <c r="CV31">
        <v>-229420</v>
      </c>
      <c r="CW31">
        <v>2004.23</v>
      </c>
      <c r="CX31">
        <v>316787</v>
      </c>
      <c r="CY31">
        <v>6278.79</v>
      </c>
      <c r="CZ31">
        <v>0</v>
      </c>
      <c r="DA31">
        <v>0</v>
      </c>
      <c r="DB31">
        <v>0</v>
      </c>
      <c r="DC31">
        <v>0</v>
      </c>
      <c r="DD31">
        <v>765.10699999999997</v>
      </c>
      <c r="DE31">
        <v>0</v>
      </c>
      <c r="DF31">
        <v>7043.9</v>
      </c>
      <c r="DG31">
        <v>11771.1</v>
      </c>
      <c r="DH31">
        <v>0</v>
      </c>
      <c r="DI31">
        <v>0</v>
      </c>
      <c r="DJ31">
        <v>0</v>
      </c>
      <c r="DK31">
        <v>18815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12.773999999999999</v>
      </c>
      <c r="DZ31">
        <v>3.90991</v>
      </c>
      <c r="EA31">
        <v>9.9047000000000001</v>
      </c>
      <c r="EB31">
        <v>0</v>
      </c>
      <c r="EC31">
        <v>4.3860999999999997E-2</v>
      </c>
      <c r="ED31">
        <v>1.9472700000000001</v>
      </c>
      <c r="EE31">
        <v>7.3358600000000003</v>
      </c>
      <c r="EF31">
        <v>18.668099999999999</v>
      </c>
      <c r="EG31">
        <v>32.571399999999997</v>
      </c>
      <c r="EH31">
        <v>2.4622999999999999</v>
      </c>
      <c r="EI31">
        <v>0</v>
      </c>
      <c r="EJ31">
        <v>0</v>
      </c>
      <c r="EK31">
        <v>-16.633299999999998</v>
      </c>
      <c r="EL31">
        <v>-0.61419199999999996</v>
      </c>
      <c r="EM31">
        <v>53.701799999999999</v>
      </c>
      <c r="EN31">
        <v>34.300400000000003</v>
      </c>
      <c r="EO31">
        <v>19.401399999999999</v>
      </c>
      <c r="EP31">
        <v>0</v>
      </c>
      <c r="EQ31">
        <v>0</v>
      </c>
      <c r="ES31">
        <v>0</v>
      </c>
      <c r="ET31">
        <v>0</v>
      </c>
      <c r="EV31">
        <v>0</v>
      </c>
      <c r="EW31">
        <v>1.8944900000000001E-2</v>
      </c>
      <c r="EX31">
        <v>1.86114</v>
      </c>
      <c r="EY31">
        <v>8.0649999999999995</v>
      </c>
      <c r="EZ31">
        <v>0</v>
      </c>
      <c r="FA31">
        <v>1.0656399999999999</v>
      </c>
      <c r="FB31">
        <v>0</v>
      </c>
      <c r="FC31">
        <v>3.4855900000000002</v>
      </c>
      <c r="FD31">
        <v>14.4963</v>
      </c>
      <c r="FE31">
        <v>7.2738100000000001</v>
      </c>
      <c r="FF31">
        <v>2.6678600000000001</v>
      </c>
      <c r="FG31">
        <v>0</v>
      </c>
      <c r="FH31">
        <v>0</v>
      </c>
      <c r="FI31">
        <v>0</v>
      </c>
      <c r="FJ31">
        <v>0</v>
      </c>
      <c r="FK31">
        <v>24.437999999999999</v>
      </c>
      <c r="FL31">
        <v>8.3678699999999999</v>
      </c>
      <c r="FM31">
        <v>0.93258600000000003</v>
      </c>
      <c r="FN31">
        <v>7.9274800000000001</v>
      </c>
      <c r="FO31">
        <v>0</v>
      </c>
      <c r="FP31">
        <v>7.2873199999999999E-2</v>
      </c>
      <c r="FQ31">
        <v>0.507718</v>
      </c>
      <c r="FR31">
        <v>3.4855900000000002</v>
      </c>
      <c r="FS31">
        <v>16.668900000000001</v>
      </c>
      <c r="FT31">
        <v>7.2738100000000001</v>
      </c>
      <c r="FU31">
        <v>2.6678600000000001</v>
      </c>
      <c r="FV31">
        <v>0</v>
      </c>
      <c r="FW31">
        <v>0</v>
      </c>
      <c r="FX31">
        <v>-0.52832199999999996</v>
      </c>
      <c r="FY31">
        <v>-4.0969100000000003</v>
      </c>
      <c r="FZ31">
        <v>26.610600000000002</v>
      </c>
      <c r="GA31" t="s">
        <v>821</v>
      </c>
      <c r="GB31" t="s">
        <v>822</v>
      </c>
      <c r="GC31" t="s">
        <v>823</v>
      </c>
      <c r="GD31" t="s">
        <v>824</v>
      </c>
      <c r="GE31" t="s">
        <v>825</v>
      </c>
      <c r="GF31" t="s">
        <v>826</v>
      </c>
      <c r="GG31" t="s">
        <v>827</v>
      </c>
      <c r="GH31" t="s">
        <v>828</v>
      </c>
      <c r="GK31">
        <v>1.3941E-2</v>
      </c>
      <c r="GL31">
        <v>2.48244</v>
      </c>
      <c r="GM31">
        <v>6.7850200000000003</v>
      </c>
      <c r="GN31">
        <v>0</v>
      </c>
      <c r="GO31">
        <v>0.82341299999999995</v>
      </c>
      <c r="GP31">
        <v>0</v>
      </c>
      <c r="GQ31">
        <v>5.03369</v>
      </c>
      <c r="GR31">
        <v>15.13</v>
      </c>
      <c r="GS31">
        <v>12.631399999999999</v>
      </c>
      <c r="GT31">
        <v>2.1076199999999998</v>
      </c>
      <c r="GU31">
        <v>0</v>
      </c>
      <c r="GV31">
        <v>0</v>
      </c>
      <c r="GW31">
        <v>0</v>
      </c>
      <c r="GX31">
        <v>0</v>
      </c>
      <c r="GY31">
        <v>29.87</v>
      </c>
      <c r="GZ31">
        <v>84.268900000000002</v>
      </c>
      <c r="HA31">
        <v>0</v>
      </c>
      <c r="HB31">
        <v>0</v>
      </c>
      <c r="HC31">
        <v>0</v>
      </c>
      <c r="HD31">
        <v>0</v>
      </c>
      <c r="HE31">
        <v>7.4621399999999998</v>
      </c>
      <c r="HF31">
        <v>0</v>
      </c>
      <c r="HG31">
        <v>91.73</v>
      </c>
      <c r="HH31">
        <v>64.309100000000001</v>
      </c>
      <c r="HI31">
        <v>0</v>
      </c>
      <c r="HJ31">
        <v>0</v>
      </c>
      <c r="HK31">
        <v>0</v>
      </c>
      <c r="HL31">
        <v>156.04</v>
      </c>
      <c r="HM31">
        <v>6.63687</v>
      </c>
      <c r="HN31">
        <v>1.5704199999999999</v>
      </c>
      <c r="HO31">
        <v>7.3673400000000004</v>
      </c>
      <c r="HP31">
        <v>0</v>
      </c>
      <c r="HQ31">
        <v>4.84768E-2</v>
      </c>
      <c r="HR31">
        <v>0.76664399999999999</v>
      </c>
      <c r="HS31">
        <v>5.03369</v>
      </c>
      <c r="HT31">
        <v>13.78</v>
      </c>
      <c r="HU31">
        <v>12.631399999999999</v>
      </c>
      <c r="HV31">
        <v>2.1076199999999998</v>
      </c>
      <c r="HW31">
        <v>0</v>
      </c>
      <c r="HX31">
        <v>0</v>
      </c>
      <c r="HY31">
        <v>-5.8740699999999997</v>
      </c>
      <c r="HZ31">
        <v>-1.77976</v>
      </c>
      <c r="IA31">
        <v>28.52</v>
      </c>
      <c r="IB31">
        <v>34.302900000000001</v>
      </c>
      <c r="IC31">
        <v>0</v>
      </c>
      <c r="ID31">
        <v>0</v>
      </c>
      <c r="IE31">
        <v>0</v>
      </c>
      <c r="IF31">
        <v>0</v>
      </c>
      <c r="IG31">
        <v>4.1800100000000002</v>
      </c>
      <c r="IH31">
        <v>0</v>
      </c>
      <c r="II31">
        <v>38.479999999999997</v>
      </c>
      <c r="IJ31">
        <v>64.309100000000001</v>
      </c>
      <c r="IK31">
        <v>0</v>
      </c>
      <c r="IL31">
        <v>0</v>
      </c>
      <c r="IM31">
        <v>0</v>
      </c>
      <c r="IN31">
        <v>102.79</v>
      </c>
      <c r="IO31">
        <v>25.880199999999999</v>
      </c>
      <c r="IP31">
        <v>0.874884</v>
      </c>
      <c r="IQ31">
        <v>2.3912399999999998</v>
      </c>
      <c r="IR31">
        <v>0</v>
      </c>
      <c r="IS31">
        <v>0.29019499999999998</v>
      </c>
      <c r="IT31">
        <v>2.29129</v>
      </c>
      <c r="IU31">
        <v>1.7740199999999999</v>
      </c>
      <c r="IV31">
        <v>33.501800000000003</v>
      </c>
      <c r="IW31">
        <v>24.1982</v>
      </c>
      <c r="IX31">
        <v>0.742788</v>
      </c>
      <c r="IY31">
        <v>0</v>
      </c>
      <c r="IZ31">
        <v>0</v>
      </c>
      <c r="JA31">
        <v>0</v>
      </c>
      <c r="JB31">
        <v>0</v>
      </c>
      <c r="JC31">
        <v>58.442700000000002</v>
      </c>
      <c r="JD31">
        <v>12.8719</v>
      </c>
      <c r="JE31">
        <v>0.55346099999999998</v>
      </c>
      <c r="JF31">
        <v>2.5964700000000001</v>
      </c>
      <c r="JG31">
        <v>0</v>
      </c>
      <c r="JH31">
        <v>1.7084700000000001E-2</v>
      </c>
      <c r="JI31">
        <v>1.5536799999999999</v>
      </c>
      <c r="JJ31">
        <v>1.7740199999999999</v>
      </c>
      <c r="JK31">
        <v>16.6692</v>
      </c>
      <c r="JL31">
        <v>24.1982</v>
      </c>
      <c r="JM31">
        <v>0.742788</v>
      </c>
      <c r="JN31">
        <v>0</v>
      </c>
      <c r="JO31">
        <v>0</v>
      </c>
      <c r="JP31">
        <v>-2.0701900000000002</v>
      </c>
      <c r="JQ31">
        <v>-0.62724199999999997</v>
      </c>
      <c r="JR31">
        <v>41.610199999999999</v>
      </c>
    </row>
    <row r="32" spans="1:278" x14ac:dyDescent="0.3">
      <c r="A32" s="10"/>
      <c r="B32" s="58">
        <v>45968.578287037002</v>
      </c>
      <c r="C32" t="s">
        <v>511</v>
      </c>
      <c r="E32" t="s">
        <v>814</v>
      </c>
      <c r="F32" t="s">
        <v>815</v>
      </c>
      <c r="G32">
        <v>53627.8</v>
      </c>
      <c r="H32">
        <v>53627.8</v>
      </c>
      <c r="I32" t="s">
        <v>816</v>
      </c>
      <c r="J32" s="24">
        <v>5.5555555555555601E-2</v>
      </c>
      <c r="K32" t="s">
        <v>817</v>
      </c>
      <c r="L32">
        <v>-24.92</v>
      </c>
      <c r="M32" t="s">
        <v>818</v>
      </c>
      <c r="N32" t="s">
        <v>818</v>
      </c>
      <c r="O32" t="s">
        <v>838</v>
      </c>
      <c r="P32">
        <v>42.822499999999998</v>
      </c>
      <c r="Q32">
        <v>132772</v>
      </c>
      <c r="R32">
        <v>82568.7</v>
      </c>
      <c r="S32">
        <v>0</v>
      </c>
      <c r="T32">
        <v>6162.45</v>
      </c>
      <c r="U32">
        <v>0</v>
      </c>
      <c r="V32">
        <v>77773.7</v>
      </c>
      <c r="W32">
        <v>299320</v>
      </c>
      <c r="X32">
        <v>233107</v>
      </c>
      <c r="Y32">
        <v>23370.400000000001</v>
      </c>
      <c r="Z32">
        <v>0</v>
      </c>
      <c r="AA32">
        <v>0</v>
      </c>
      <c r="AB32">
        <v>0</v>
      </c>
      <c r="AC32">
        <v>0</v>
      </c>
      <c r="AD32">
        <v>555797</v>
      </c>
      <c r="AE32">
        <v>6164.38</v>
      </c>
      <c r="AF32">
        <v>0</v>
      </c>
      <c r="AG32">
        <v>0</v>
      </c>
      <c r="AH32">
        <v>0</v>
      </c>
      <c r="AI32">
        <v>0</v>
      </c>
      <c r="AJ32">
        <v>1184.26</v>
      </c>
      <c r="AK32">
        <v>0</v>
      </c>
      <c r="AL32">
        <v>7348.64</v>
      </c>
      <c r="AM32">
        <v>11771.1</v>
      </c>
      <c r="AN32">
        <v>0</v>
      </c>
      <c r="AO32">
        <v>0</v>
      </c>
      <c r="AP32">
        <v>0</v>
      </c>
      <c r="AQ32">
        <v>19119.7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6.8528000000000002</v>
      </c>
      <c r="BF32">
        <v>11.5457</v>
      </c>
      <c r="BG32">
        <v>8.3435299999999994</v>
      </c>
      <c r="BH32">
        <v>0</v>
      </c>
      <c r="BI32">
        <v>0.70328500000000005</v>
      </c>
      <c r="BJ32">
        <v>1.18459</v>
      </c>
      <c r="BK32">
        <v>7.2282599999999997</v>
      </c>
      <c r="BL32">
        <v>0</v>
      </c>
      <c r="BM32">
        <v>35.8581</v>
      </c>
      <c r="BN32">
        <v>32.420299999999997</v>
      </c>
      <c r="BO32">
        <v>2.46529</v>
      </c>
      <c r="BP32">
        <v>0</v>
      </c>
      <c r="BQ32">
        <v>0</v>
      </c>
      <c r="BR32">
        <v>0</v>
      </c>
      <c r="BS32">
        <v>0</v>
      </c>
      <c r="BT32">
        <v>70.743700000000004</v>
      </c>
      <c r="BU32">
        <v>50.965499999999999</v>
      </c>
      <c r="BV32">
        <v>19.778199999999998</v>
      </c>
      <c r="BW32">
        <v>0</v>
      </c>
      <c r="BX32">
        <v>26</v>
      </c>
      <c r="BY32" t="s">
        <v>839</v>
      </c>
      <c r="BZ32">
        <v>0</v>
      </c>
      <c r="CA32">
        <v>0</v>
      </c>
      <c r="CC32">
        <v>0</v>
      </c>
      <c r="CG32" t="s">
        <v>818</v>
      </c>
      <c r="CH32" t="s">
        <v>818</v>
      </c>
      <c r="CI32" t="s">
        <v>834</v>
      </c>
      <c r="CJ32">
        <v>9835.67</v>
      </c>
      <c r="CK32">
        <v>112834</v>
      </c>
      <c r="CL32">
        <v>111949</v>
      </c>
      <c r="CM32">
        <v>0</v>
      </c>
      <c r="CN32">
        <v>71.944999999999993</v>
      </c>
      <c r="CO32">
        <v>11304.2</v>
      </c>
      <c r="CP32">
        <v>77773.7</v>
      </c>
      <c r="CQ32">
        <v>47205.2</v>
      </c>
      <c r="CR32">
        <v>233107</v>
      </c>
      <c r="CS32">
        <v>23370.400000000001</v>
      </c>
      <c r="CT32">
        <v>0</v>
      </c>
      <c r="CU32">
        <v>0</v>
      </c>
      <c r="CV32">
        <v>-279074</v>
      </c>
      <c r="CW32">
        <v>2511.29</v>
      </c>
      <c r="CX32">
        <v>303683</v>
      </c>
      <c r="CY32">
        <v>1638.64</v>
      </c>
      <c r="CZ32">
        <v>0</v>
      </c>
      <c r="DA32">
        <v>0</v>
      </c>
      <c r="DB32">
        <v>0</v>
      </c>
      <c r="DC32">
        <v>0</v>
      </c>
      <c r="DD32">
        <v>660.86500000000001</v>
      </c>
      <c r="DE32">
        <v>0</v>
      </c>
      <c r="DF32">
        <v>2299.5</v>
      </c>
      <c r="DG32">
        <v>11771.1</v>
      </c>
      <c r="DH32">
        <v>0</v>
      </c>
      <c r="DI32">
        <v>0</v>
      </c>
      <c r="DJ32">
        <v>0</v>
      </c>
      <c r="DK32">
        <v>14070.6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3.0838000000000001</v>
      </c>
      <c r="DZ32">
        <v>9.7757900000000006</v>
      </c>
      <c r="EA32">
        <v>10.7775</v>
      </c>
      <c r="EB32">
        <v>0</v>
      </c>
      <c r="EC32">
        <v>8.8857899999999993E-3</v>
      </c>
      <c r="ED32">
        <v>1.68706</v>
      </c>
      <c r="EE32">
        <v>7.2282599999999997</v>
      </c>
      <c r="EF32">
        <v>10.9274</v>
      </c>
      <c r="EG32">
        <v>32.420299999999997</v>
      </c>
      <c r="EH32">
        <v>2.46529</v>
      </c>
      <c r="EI32">
        <v>0</v>
      </c>
      <c r="EJ32">
        <v>0</v>
      </c>
      <c r="EK32">
        <v>-20.626999999999999</v>
      </c>
      <c r="EL32">
        <v>-1.0068600000000001</v>
      </c>
      <c r="EM32">
        <v>45.813000000000002</v>
      </c>
      <c r="EN32">
        <v>31.569400000000002</v>
      </c>
      <c r="EO32">
        <v>14.243600000000001</v>
      </c>
      <c r="EP32">
        <v>0</v>
      </c>
      <c r="EQ32">
        <v>0</v>
      </c>
      <c r="ES32">
        <v>0</v>
      </c>
      <c r="ET32">
        <v>0</v>
      </c>
      <c r="EV32">
        <v>0</v>
      </c>
      <c r="EW32">
        <v>1.01873E-2</v>
      </c>
      <c r="EX32">
        <v>3.6468699999999998</v>
      </c>
      <c r="EY32">
        <v>7.6545399999999999</v>
      </c>
      <c r="EZ32">
        <v>0</v>
      </c>
      <c r="FA32">
        <v>0.95989500000000005</v>
      </c>
      <c r="FB32">
        <v>0</v>
      </c>
      <c r="FC32">
        <v>3.4677799999999999</v>
      </c>
      <c r="FD32">
        <v>15.7393</v>
      </c>
      <c r="FE32">
        <v>7.2738100000000001</v>
      </c>
      <c r="FF32">
        <v>2.6678600000000001</v>
      </c>
      <c r="FG32">
        <v>0</v>
      </c>
      <c r="FH32">
        <v>0</v>
      </c>
      <c r="FI32">
        <v>0</v>
      </c>
      <c r="FJ32">
        <v>0</v>
      </c>
      <c r="FK32">
        <v>25.680900000000001</v>
      </c>
      <c r="FL32">
        <v>2.58169</v>
      </c>
      <c r="FM32">
        <v>2.8959999999999999</v>
      </c>
      <c r="FN32">
        <v>7.5172400000000001</v>
      </c>
      <c r="FO32">
        <v>0</v>
      </c>
      <c r="FP32">
        <v>1.6358899999999999E-2</v>
      </c>
      <c r="FQ32">
        <v>0.43593199999999999</v>
      </c>
      <c r="FR32">
        <v>3.4677799999999999</v>
      </c>
      <c r="FS32">
        <v>9.51</v>
      </c>
      <c r="FT32">
        <v>7.2738100000000001</v>
      </c>
      <c r="FU32">
        <v>2.6678600000000001</v>
      </c>
      <c r="FV32">
        <v>0</v>
      </c>
      <c r="FW32">
        <v>0</v>
      </c>
      <c r="FX32">
        <v>-0.82703300000000002</v>
      </c>
      <c r="FY32">
        <v>-6.57796</v>
      </c>
      <c r="FZ32">
        <v>19.451699999999999</v>
      </c>
      <c r="GA32" t="s">
        <v>821</v>
      </c>
      <c r="GB32" t="s">
        <v>822</v>
      </c>
      <c r="GC32" t="s">
        <v>823</v>
      </c>
      <c r="GD32" t="s">
        <v>824</v>
      </c>
      <c r="GE32" t="s">
        <v>825</v>
      </c>
      <c r="GF32" t="s">
        <v>826</v>
      </c>
      <c r="GG32" t="s">
        <v>827</v>
      </c>
      <c r="GH32" t="s">
        <v>828</v>
      </c>
      <c r="GK32">
        <v>6.4321200000000004E-3</v>
      </c>
      <c r="GL32">
        <v>4.8971600000000004</v>
      </c>
      <c r="GM32">
        <v>6.6256500000000003</v>
      </c>
      <c r="GN32">
        <v>0</v>
      </c>
      <c r="GO32">
        <v>0.70998600000000001</v>
      </c>
      <c r="GP32">
        <v>0</v>
      </c>
      <c r="GQ32">
        <v>5.0070399999999999</v>
      </c>
      <c r="GR32">
        <v>17.260000000000002</v>
      </c>
      <c r="GS32">
        <v>12.631399999999999</v>
      </c>
      <c r="GT32">
        <v>2.1076199999999998</v>
      </c>
      <c r="GU32">
        <v>0</v>
      </c>
      <c r="GV32">
        <v>0</v>
      </c>
      <c r="GW32">
        <v>0</v>
      </c>
      <c r="GX32">
        <v>0</v>
      </c>
      <c r="GY32">
        <v>32</v>
      </c>
      <c r="GZ32">
        <v>33.677799999999998</v>
      </c>
      <c r="HA32">
        <v>0</v>
      </c>
      <c r="HB32">
        <v>0</v>
      </c>
      <c r="HC32">
        <v>0</v>
      </c>
      <c r="HD32">
        <v>0</v>
      </c>
      <c r="HE32">
        <v>6.4699600000000004</v>
      </c>
      <c r="HF32">
        <v>0</v>
      </c>
      <c r="HG32">
        <v>40.15</v>
      </c>
      <c r="HH32">
        <v>64.309100000000001</v>
      </c>
      <c r="HI32">
        <v>0</v>
      </c>
      <c r="HJ32">
        <v>0</v>
      </c>
      <c r="HK32">
        <v>0</v>
      </c>
      <c r="HL32">
        <v>104.46</v>
      </c>
      <c r="HM32">
        <v>1.67326</v>
      </c>
      <c r="HN32">
        <v>4.1649900000000004</v>
      </c>
      <c r="HO32">
        <v>7.8638599999999999</v>
      </c>
      <c r="HP32">
        <v>0</v>
      </c>
      <c r="HQ32">
        <v>1.14184E-2</v>
      </c>
      <c r="HR32">
        <v>0.66300499999999996</v>
      </c>
      <c r="HS32">
        <v>5.0070399999999999</v>
      </c>
      <c r="HT32">
        <v>9.39</v>
      </c>
      <c r="HU32">
        <v>12.631399999999999</v>
      </c>
      <c r="HV32">
        <v>2.1076199999999998</v>
      </c>
      <c r="HW32">
        <v>0</v>
      </c>
      <c r="HX32">
        <v>0</v>
      </c>
      <c r="HY32">
        <v>-7.8891200000000001</v>
      </c>
      <c r="HZ32">
        <v>-2.0930399999999998</v>
      </c>
      <c r="IA32">
        <v>24.13</v>
      </c>
      <c r="IB32">
        <v>8.9523700000000002</v>
      </c>
      <c r="IC32">
        <v>0</v>
      </c>
      <c r="ID32">
        <v>0</v>
      </c>
      <c r="IE32">
        <v>0</v>
      </c>
      <c r="IF32">
        <v>0</v>
      </c>
      <c r="IG32">
        <v>3.6105</v>
      </c>
      <c r="IH32">
        <v>0</v>
      </c>
      <c r="II32">
        <v>12.56</v>
      </c>
      <c r="IJ32">
        <v>64.309100000000001</v>
      </c>
      <c r="IK32">
        <v>0</v>
      </c>
      <c r="IL32">
        <v>0</v>
      </c>
      <c r="IM32">
        <v>0</v>
      </c>
      <c r="IN32">
        <v>76.87</v>
      </c>
      <c r="IO32">
        <v>10.3432</v>
      </c>
      <c r="IP32">
        <v>1.7259</v>
      </c>
      <c r="IQ32">
        <v>2.33508</v>
      </c>
      <c r="IR32">
        <v>0</v>
      </c>
      <c r="IS32">
        <v>0.25022</v>
      </c>
      <c r="IT32">
        <v>1.98664</v>
      </c>
      <c r="IU32">
        <v>1.7646299999999999</v>
      </c>
      <c r="IV32">
        <v>18.4057</v>
      </c>
      <c r="IW32">
        <v>24.1982</v>
      </c>
      <c r="IX32">
        <v>0.742788</v>
      </c>
      <c r="IY32">
        <v>0</v>
      </c>
      <c r="IZ32">
        <v>0</v>
      </c>
      <c r="JA32">
        <v>0</v>
      </c>
      <c r="JB32">
        <v>0</v>
      </c>
      <c r="JC32">
        <v>43.346600000000002</v>
      </c>
      <c r="JD32">
        <v>3.3385799999999999</v>
      </c>
      <c r="JE32">
        <v>1.46787</v>
      </c>
      <c r="JF32">
        <v>2.7714599999999998</v>
      </c>
      <c r="JG32">
        <v>0</v>
      </c>
      <c r="JH32">
        <v>4.0241900000000004E-3</v>
      </c>
      <c r="JI32">
        <v>1.34229</v>
      </c>
      <c r="JJ32">
        <v>1.7646299999999999</v>
      </c>
      <c r="JK32">
        <v>7.1708400000000001</v>
      </c>
      <c r="JL32">
        <v>24.1982</v>
      </c>
      <c r="JM32">
        <v>0.742788</v>
      </c>
      <c r="JN32">
        <v>0</v>
      </c>
      <c r="JO32">
        <v>0</v>
      </c>
      <c r="JP32">
        <v>-2.7803599999999999</v>
      </c>
      <c r="JQ32">
        <v>-0.73765000000000003</v>
      </c>
      <c r="JR32">
        <v>32.111800000000002</v>
      </c>
    </row>
    <row r="33" spans="1:278" x14ac:dyDescent="0.3">
      <c r="A33" s="10"/>
      <c r="B33" s="58">
        <v>45968.579050925902</v>
      </c>
      <c r="C33" t="s">
        <v>45</v>
      </c>
      <c r="D33" t="s">
        <v>45</v>
      </c>
      <c r="E33" t="s">
        <v>814</v>
      </c>
      <c r="F33" t="s">
        <v>815</v>
      </c>
      <c r="G33">
        <v>53627.8</v>
      </c>
      <c r="H33">
        <v>53627.8</v>
      </c>
      <c r="I33" t="s">
        <v>816</v>
      </c>
      <c r="J33" s="24">
        <v>4.3055555555555597E-2</v>
      </c>
      <c r="K33" t="s">
        <v>817</v>
      </c>
      <c r="L33">
        <v>-19.739999999999998</v>
      </c>
      <c r="M33" t="s">
        <v>818</v>
      </c>
      <c r="N33" t="s">
        <v>818</v>
      </c>
      <c r="O33" t="s">
        <v>819</v>
      </c>
      <c r="P33">
        <v>10.5128</v>
      </c>
      <c r="Q33">
        <v>102149</v>
      </c>
      <c r="R33">
        <v>20088.099999999999</v>
      </c>
      <c r="S33">
        <v>0</v>
      </c>
      <c r="T33">
        <v>1453.3</v>
      </c>
      <c r="U33">
        <v>0</v>
      </c>
      <c r="V33">
        <v>56996.5</v>
      </c>
      <c r="W33">
        <v>180697</v>
      </c>
      <c r="X33">
        <v>229701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410398</v>
      </c>
      <c r="AE33">
        <v>1513.22</v>
      </c>
      <c r="AF33">
        <v>0</v>
      </c>
      <c r="AG33">
        <v>0</v>
      </c>
      <c r="AH33">
        <v>0</v>
      </c>
      <c r="AI33">
        <v>0</v>
      </c>
      <c r="AJ33">
        <v>701.03499999999997</v>
      </c>
      <c r="AK33">
        <v>0</v>
      </c>
      <c r="AL33">
        <v>2214.2600000000002</v>
      </c>
      <c r="AM33">
        <v>0</v>
      </c>
      <c r="AN33">
        <v>0</v>
      </c>
      <c r="AO33">
        <v>0</v>
      </c>
      <c r="AP33">
        <v>0</v>
      </c>
      <c r="AQ33">
        <v>2214.2600000000002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1.71682</v>
      </c>
      <c r="BF33">
        <v>8.4847400000000004</v>
      </c>
      <c r="BG33">
        <v>1.8173999999999999</v>
      </c>
      <c r="BH33">
        <v>0</v>
      </c>
      <c r="BI33">
        <v>0.165468</v>
      </c>
      <c r="BJ33">
        <v>0.700963</v>
      </c>
      <c r="BK33">
        <v>5.2521199999999997</v>
      </c>
      <c r="BL33">
        <v>0</v>
      </c>
      <c r="BM33">
        <v>18.137499999999999</v>
      </c>
      <c r="BN33">
        <v>20.146000000000001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38.283499999999997</v>
      </c>
      <c r="BU33">
        <v>35.866999999999997</v>
      </c>
      <c r="BV33">
        <v>2.41648</v>
      </c>
      <c r="BW33">
        <v>0</v>
      </c>
      <c r="BX33">
        <v>0</v>
      </c>
      <c r="BZ33">
        <v>0</v>
      </c>
      <c r="CA33">
        <v>0</v>
      </c>
      <c r="CC33">
        <v>0</v>
      </c>
      <c r="CG33" t="s">
        <v>818</v>
      </c>
      <c r="CH33" t="s">
        <v>818</v>
      </c>
      <c r="CI33" t="s">
        <v>820</v>
      </c>
      <c r="CJ33">
        <v>14389</v>
      </c>
      <c r="CK33">
        <v>83778.3</v>
      </c>
      <c r="CL33">
        <v>31669.5</v>
      </c>
      <c r="CM33">
        <v>0</v>
      </c>
      <c r="CN33">
        <v>63.812199999999997</v>
      </c>
      <c r="CO33">
        <v>13770.5</v>
      </c>
      <c r="CP33">
        <v>57309.9</v>
      </c>
      <c r="CQ33">
        <v>-75974</v>
      </c>
      <c r="CR33">
        <v>229701</v>
      </c>
      <c r="CS33">
        <v>0</v>
      </c>
      <c r="CT33">
        <v>0</v>
      </c>
      <c r="CU33">
        <v>0</v>
      </c>
      <c r="CV33">
        <v>-279074</v>
      </c>
      <c r="CW33">
        <v>2118.92</v>
      </c>
      <c r="CX33">
        <v>153727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1.83375</v>
      </c>
      <c r="DZ33">
        <v>7.0234300000000003</v>
      </c>
      <c r="EA33">
        <v>2.8287900000000001</v>
      </c>
      <c r="EB33">
        <v>0</v>
      </c>
      <c r="EC33">
        <v>7.8963000000000002E-3</v>
      </c>
      <c r="ED33">
        <v>1.2516799999999999</v>
      </c>
      <c r="EE33">
        <v>5.2779100000000003</v>
      </c>
      <c r="EF33">
        <v>-1.6026100000000001</v>
      </c>
      <c r="EG33">
        <v>20.146000000000001</v>
      </c>
      <c r="EH33">
        <v>0</v>
      </c>
      <c r="EI33">
        <v>0</v>
      </c>
      <c r="EJ33">
        <v>0</v>
      </c>
      <c r="EK33">
        <v>-19.3142</v>
      </c>
      <c r="EL33">
        <v>-0.51184799999999997</v>
      </c>
      <c r="EM33">
        <v>18.543399999999998</v>
      </c>
      <c r="EN33">
        <v>18.543399999999998</v>
      </c>
      <c r="EO33">
        <v>0</v>
      </c>
      <c r="EP33">
        <v>0</v>
      </c>
      <c r="EQ33">
        <v>0</v>
      </c>
      <c r="ES33">
        <v>0</v>
      </c>
      <c r="ET33">
        <v>0</v>
      </c>
      <c r="EV33">
        <v>0</v>
      </c>
      <c r="EW33">
        <v>2.3682199999999999E-3</v>
      </c>
      <c r="EX33">
        <v>1.7923899999999999</v>
      </c>
      <c r="EY33">
        <v>0.78283800000000003</v>
      </c>
      <c r="EZ33">
        <v>0</v>
      </c>
      <c r="FA33">
        <v>0.19401399999999999</v>
      </c>
      <c r="FB33">
        <v>0</v>
      </c>
      <c r="FC33">
        <v>2.2577400000000001</v>
      </c>
      <c r="FD33">
        <v>5.02935</v>
      </c>
      <c r="FE33">
        <v>5.91967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10.949</v>
      </c>
      <c r="FL33">
        <v>3.7155999999999998</v>
      </c>
      <c r="FM33">
        <v>1.50576</v>
      </c>
      <c r="FN33">
        <v>1.3307599999999999</v>
      </c>
      <c r="FO33">
        <v>0</v>
      </c>
      <c r="FP33">
        <v>1.39615E-2</v>
      </c>
      <c r="FQ33">
        <v>0.53504499999999999</v>
      </c>
      <c r="FR33">
        <v>2.2602799999999998</v>
      </c>
      <c r="FS33">
        <v>4.0834700000000002</v>
      </c>
      <c r="FT33">
        <v>5.91967</v>
      </c>
      <c r="FU33">
        <v>0</v>
      </c>
      <c r="FV33">
        <v>0</v>
      </c>
      <c r="FW33">
        <v>0</v>
      </c>
      <c r="FX33">
        <v>-0.82703300000000002</v>
      </c>
      <c r="FY33">
        <v>-4.4508999999999999</v>
      </c>
      <c r="FZ33">
        <v>10.0031</v>
      </c>
      <c r="GA33" t="s">
        <v>821</v>
      </c>
      <c r="GB33" t="s">
        <v>822</v>
      </c>
      <c r="GC33" t="s">
        <v>823</v>
      </c>
      <c r="GD33" t="s">
        <v>824</v>
      </c>
      <c r="GE33" t="s">
        <v>825</v>
      </c>
      <c r="GF33" t="s">
        <v>826</v>
      </c>
      <c r="GG33" t="s">
        <v>827</v>
      </c>
      <c r="GH33" t="s">
        <v>828</v>
      </c>
      <c r="GK33">
        <v>1.69962E-3</v>
      </c>
      <c r="GL33">
        <v>3.2661799999999999</v>
      </c>
      <c r="GM33">
        <v>1.13192</v>
      </c>
      <c r="GN33">
        <v>0</v>
      </c>
      <c r="GO33">
        <v>0.19378100000000001</v>
      </c>
      <c r="GP33">
        <v>0</v>
      </c>
      <c r="GQ33">
        <v>3.5640800000000001</v>
      </c>
      <c r="GR33">
        <v>8.15</v>
      </c>
      <c r="GS33">
        <v>11.9474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20.100000000000001</v>
      </c>
      <c r="GZ33">
        <v>8.2671799999999998</v>
      </c>
      <c r="HA33">
        <v>0</v>
      </c>
      <c r="HB33">
        <v>0</v>
      </c>
      <c r="HC33">
        <v>0</v>
      </c>
      <c r="HD33">
        <v>0</v>
      </c>
      <c r="HE33">
        <v>3.8299699999999999</v>
      </c>
      <c r="HF33">
        <v>0</v>
      </c>
      <c r="HG33">
        <v>12.1</v>
      </c>
      <c r="HH33">
        <v>0</v>
      </c>
      <c r="HI33">
        <v>0</v>
      </c>
      <c r="HJ33">
        <v>0</v>
      </c>
      <c r="HK33">
        <v>0</v>
      </c>
      <c r="HL33">
        <v>12.1</v>
      </c>
      <c r="HM33">
        <v>2.4959099999999999</v>
      </c>
      <c r="HN33">
        <v>2.7420100000000001</v>
      </c>
      <c r="HO33">
        <v>1.7315</v>
      </c>
      <c r="HP33">
        <v>0</v>
      </c>
      <c r="HQ33">
        <v>1.0485700000000001E-2</v>
      </c>
      <c r="HR33">
        <v>0.81941799999999998</v>
      </c>
      <c r="HS33">
        <v>3.5767899999999999</v>
      </c>
      <c r="HT33">
        <v>2.16</v>
      </c>
      <c r="HU33">
        <v>11.9474</v>
      </c>
      <c r="HV33">
        <v>0</v>
      </c>
      <c r="HW33">
        <v>0</v>
      </c>
      <c r="HX33">
        <v>0</v>
      </c>
      <c r="HY33">
        <v>-7.8891200000000001</v>
      </c>
      <c r="HZ33">
        <v>-1.3347899999999999</v>
      </c>
      <c r="IA33">
        <v>14.11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2.5390799999999998</v>
      </c>
      <c r="IP33">
        <v>1.1511</v>
      </c>
      <c r="IQ33">
        <v>0.39892100000000003</v>
      </c>
      <c r="IR33">
        <v>0</v>
      </c>
      <c r="IS33">
        <v>6.8294199999999999E-2</v>
      </c>
      <c r="IT33">
        <v>1.17601</v>
      </c>
      <c r="IU33">
        <v>1.2560899999999999</v>
      </c>
      <c r="IV33">
        <v>6.5895000000000001</v>
      </c>
      <c r="IW33">
        <v>4.2106199999999996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10.8001</v>
      </c>
      <c r="JD33">
        <v>0.87963100000000005</v>
      </c>
      <c r="JE33">
        <v>0.96636500000000003</v>
      </c>
      <c r="JF33">
        <v>0.61023300000000003</v>
      </c>
      <c r="JG33">
        <v>0</v>
      </c>
      <c r="JH33">
        <v>3.6954800000000001E-3</v>
      </c>
      <c r="JI33">
        <v>0.28878700000000002</v>
      </c>
      <c r="JJ33">
        <v>1.26057</v>
      </c>
      <c r="JK33">
        <v>0.75849699999999998</v>
      </c>
      <c r="JL33">
        <v>4.2106199999999996</v>
      </c>
      <c r="JM33">
        <v>0</v>
      </c>
      <c r="JN33">
        <v>0</v>
      </c>
      <c r="JO33">
        <v>0</v>
      </c>
      <c r="JP33">
        <v>-2.7803599999999999</v>
      </c>
      <c r="JQ33">
        <v>-0.47042</v>
      </c>
      <c r="JR33">
        <v>4.9691200000000002</v>
      </c>
    </row>
    <row r="34" spans="1:278" x14ac:dyDescent="0.3">
      <c r="A34" s="10"/>
      <c r="B34" s="58">
        <v>45968.579826388901</v>
      </c>
      <c r="C34" t="s">
        <v>54</v>
      </c>
      <c r="D34" t="s">
        <v>54</v>
      </c>
      <c r="E34" t="s">
        <v>814</v>
      </c>
      <c r="F34" t="s">
        <v>815</v>
      </c>
      <c r="G34">
        <v>53627.8</v>
      </c>
      <c r="H34">
        <v>53627.8</v>
      </c>
      <c r="I34" t="s">
        <v>816</v>
      </c>
      <c r="J34" s="24">
        <v>4.3055555555555597E-2</v>
      </c>
      <c r="K34" t="s">
        <v>817</v>
      </c>
      <c r="L34">
        <v>-19.93</v>
      </c>
      <c r="M34" t="s">
        <v>818</v>
      </c>
      <c r="N34" t="s">
        <v>818</v>
      </c>
      <c r="O34" t="s">
        <v>819</v>
      </c>
      <c r="P34">
        <v>12.0367</v>
      </c>
      <c r="Q34">
        <v>101598</v>
      </c>
      <c r="R34">
        <v>19781.400000000001</v>
      </c>
      <c r="S34">
        <v>0</v>
      </c>
      <c r="T34">
        <v>1527.14</v>
      </c>
      <c r="U34">
        <v>0</v>
      </c>
      <c r="V34">
        <v>56996.5</v>
      </c>
      <c r="W34">
        <v>179915</v>
      </c>
      <c r="X34">
        <v>229701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409616</v>
      </c>
      <c r="AE34">
        <v>1732.44</v>
      </c>
      <c r="AF34">
        <v>0</v>
      </c>
      <c r="AG34">
        <v>0</v>
      </c>
      <c r="AH34">
        <v>0</v>
      </c>
      <c r="AI34">
        <v>0</v>
      </c>
      <c r="AJ34">
        <v>701.03499999999997</v>
      </c>
      <c r="AK34">
        <v>0</v>
      </c>
      <c r="AL34">
        <v>2433.48</v>
      </c>
      <c r="AM34">
        <v>0</v>
      </c>
      <c r="AN34">
        <v>0</v>
      </c>
      <c r="AO34">
        <v>0</v>
      </c>
      <c r="AP34">
        <v>0</v>
      </c>
      <c r="AQ34">
        <v>2433.48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1.95594</v>
      </c>
      <c r="BF34">
        <v>8.4419299999999993</v>
      </c>
      <c r="BG34">
        <v>1.7924899999999999</v>
      </c>
      <c r="BH34">
        <v>0</v>
      </c>
      <c r="BI34">
        <v>0.173098</v>
      </c>
      <c r="BJ34">
        <v>0.700963</v>
      </c>
      <c r="BK34">
        <v>5.2521199999999997</v>
      </c>
      <c r="BL34">
        <v>0</v>
      </c>
      <c r="BM34">
        <v>18.316500000000001</v>
      </c>
      <c r="BN34">
        <v>20.146000000000001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38.462600000000002</v>
      </c>
      <c r="BU34">
        <v>35.807099999999998</v>
      </c>
      <c r="BV34">
        <v>2.65543</v>
      </c>
      <c r="BW34">
        <v>0</v>
      </c>
      <c r="BX34">
        <v>0</v>
      </c>
      <c r="BZ34">
        <v>0</v>
      </c>
      <c r="CA34">
        <v>0</v>
      </c>
      <c r="CC34">
        <v>0</v>
      </c>
      <c r="CG34" t="s">
        <v>818</v>
      </c>
      <c r="CH34" t="s">
        <v>818</v>
      </c>
      <c r="CI34" t="s">
        <v>820</v>
      </c>
      <c r="CJ34">
        <v>15102.2</v>
      </c>
      <c r="CK34">
        <v>82547.600000000006</v>
      </c>
      <c r="CL34">
        <v>30991.3</v>
      </c>
      <c r="CM34">
        <v>0</v>
      </c>
      <c r="CN34">
        <v>67.538600000000002</v>
      </c>
      <c r="CO34">
        <v>13770.5</v>
      </c>
      <c r="CP34">
        <v>57642</v>
      </c>
      <c r="CQ34">
        <v>-76824.3</v>
      </c>
      <c r="CR34">
        <v>229701</v>
      </c>
      <c r="CS34">
        <v>0</v>
      </c>
      <c r="CT34">
        <v>0</v>
      </c>
      <c r="CU34">
        <v>0</v>
      </c>
      <c r="CV34">
        <v>-279074</v>
      </c>
      <c r="CW34">
        <v>2128.4899999999998</v>
      </c>
      <c r="CX34">
        <v>152877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1.9240600000000001</v>
      </c>
      <c r="DZ34">
        <v>6.9241799999999998</v>
      </c>
      <c r="EA34">
        <v>2.78017</v>
      </c>
      <c r="EB34">
        <v>0</v>
      </c>
      <c r="EC34">
        <v>8.3729700000000004E-3</v>
      </c>
      <c r="ED34">
        <v>1.2516799999999999</v>
      </c>
      <c r="EE34">
        <v>5.3053299999999997</v>
      </c>
      <c r="EF34">
        <v>-1.6173299999999999</v>
      </c>
      <c r="EG34">
        <v>20.146000000000001</v>
      </c>
      <c r="EH34">
        <v>0</v>
      </c>
      <c r="EI34">
        <v>0</v>
      </c>
      <c r="EJ34">
        <v>0</v>
      </c>
      <c r="EK34">
        <v>-19.2941</v>
      </c>
      <c r="EL34">
        <v>-0.516988</v>
      </c>
      <c r="EM34">
        <v>18.528700000000001</v>
      </c>
      <c r="EN34">
        <v>18.528700000000001</v>
      </c>
      <c r="EO34">
        <v>0</v>
      </c>
      <c r="EP34">
        <v>0</v>
      </c>
      <c r="EQ34">
        <v>0</v>
      </c>
      <c r="ES34">
        <v>0</v>
      </c>
      <c r="ET34">
        <v>0</v>
      </c>
      <c r="EV34">
        <v>0</v>
      </c>
      <c r="EW34">
        <v>2.5998800000000002E-3</v>
      </c>
      <c r="EX34">
        <v>1.7926899999999999</v>
      </c>
      <c r="EY34">
        <v>0.78365200000000002</v>
      </c>
      <c r="EZ34">
        <v>0</v>
      </c>
      <c r="FA34">
        <v>0.19963700000000001</v>
      </c>
      <c r="FB34">
        <v>0</v>
      </c>
      <c r="FC34">
        <v>2.2577400000000001</v>
      </c>
      <c r="FD34">
        <v>5.0363199999999999</v>
      </c>
      <c r="FE34">
        <v>5.91967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10.956</v>
      </c>
      <c r="FL34">
        <v>3.89838</v>
      </c>
      <c r="FM34">
        <v>1.5032300000000001</v>
      </c>
      <c r="FN34">
        <v>1.3408199999999999</v>
      </c>
      <c r="FO34">
        <v>0</v>
      </c>
      <c r="FP34">
        <v>1.4931399999999999E-2</v>
      </c>
      <c r="FQ34">
        <v>0.53502899999999998</v>
      </c>
      <c r="FR34">
        <v>2.2628699999999999</v>
      </c>
      <c r="FS34">
        <v>4.2417499999999997</v>
      </c>
      <c r="FT34">
        <v>5.91967</v>
      </c>
      <c r="FU34">
        <v>0</v>
      </c>
      <c r="FV34">
        <v>0</v>
      </c>
      <c r="FW34">
        <v>0</v>
      </c>
      <c r="FX34">
        <v>-0.82703300000000002</v>
      </c>
      <c r="FY34">
        <v>-4.4864800000000002</v>
      </c>
      <c r="FZ34">
        <v>10.1614</v>
      </c>
      <c r="GA34" t="s">
        <v>821</v>
      </c>
      <c r="GB34" t="s">
        <v>822</v>
      </c>
      <c r="GC34" t="s">
        <v>823</v>
      </c>
      <c r="GD34" t="s">
        <v>824</v>
      </c>
      <c r="GE34" t="s">
        <v>825</v>
      </c>
      <c r="GF34" t="s">
        <v>826</v>
      </c>
      <c r="GG34" t="s">
        <v>827</v>
      </c>
      <c r="GH34" t="s">
        <v>828</v>
      </c>
      <c r="GK34">
        <v>1.9000200000000001E-3</v>
      </c>
      <c r="GL34">
        <v>3.2484899999999999</v>
      </c>
      <c r="GM34">
        <v>1.12066</v>
      </c>
      <c r="GN34">
        <v>0</v>
      </c>
      <c r="GO34">
        <v>0.19995399999999999</v>
      </c>
      <c r="GP34">
        <v>0</v>
      </c>
      <c r="GQ34">
        <v>3.5640800000000001</v>
      </c>
      <c r="GR34">
        <v>8.1300000000000008</v>
      </c>
      <c r="GS34">
        <v>11.9474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20.079999999999998</v>
      </c>
      <c r="GZ34">
        <v>9.4648599999999998</v>
      </c>
      <c r="HA34">
        <v>0</v>
      </c>
      <c r="HB34">
        <v>0</v>
      </c>
      <c r="HC34">
        <v>0</v>
      </c>
      <c r="HD34">
        <v>0</v>
      </c>
      <c r="HE34">
        <v>3.8299699999999999</v>
      </c>
      <c r="HF34">
        <v>0</v>
      </c>
      <c r="HG34">
        <v>13.29</v>
      </c>
      <c r="HH34">
        <v>0</v>
      </c>
      <c r="HI34">
        <v>0</v>
      </c>
      <c r="HJ34">
        <v>0</v>
      </c>
      <c r="HK34">
        <v>0</v>
      </c>
      <c r="HL34">
        <v>13.29</v>
      </c>
      <c r="HM34">
        <v>2.6171899999999999</v>
      </c>
      <c r="HN34">
        <v>2.7044100000000002</v>
      </c>
      <c r="HO34">
        <v>1.72906</v>
      </c>
      <c r="HP34">
        <v>0</v>
      </c>
      <c r="HQ34">
        <v>1.11456E-2</v>
      </c>
      <c r="HR34">
        <v>0.81942000000000004</v>
      </c>
      <c r="HS34">
        <v>3.5903</v>
      </c>
      <c r="HT34">
        <v>2.23</v>
      </c>
      <c r="HU34">
        <v>11.9474</v>
      </c>
      <c r="HV34">
        <v>0</v>
      </c>
      <c r="HW34">
        <v>0</v>
      </c>
      <c r="HX34">
        <v>0</v>
      </c>
      <c r="HY34">
        <v>-7.8891200000000001</v>
      </c>
      <c r="HZ34">
        <v>-1.3454200000000001</v>
      </c>
      <c r="IA34">
        <v>14.18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2.9069099999999999</v>
      </c>
      <c r="IP34">
        <v>1.14486</v>
      </c>
      <c r="IQ34">
        <v>0.39495400000000003</v>
      </c>
      <c r="IR34">
        <v>0</v>
      </c>
      <c r="IS34">
        <v>7.0469699999999996E-2</v>
      </c>
      <c r="IT34">
        <v>1.17601</v>
      </c>
      <c r="IU34">
        <v>1.2560899999999999</v>
      </c>
      <c r="IV34">
        <v>6.9492900000000004</v>
      </c>
      <c r="IW34">
        <v>4.2106199999999996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11.1599</v>
      </c>
      <c r="JD34">
        <v>0.92237499999999994</v>
      </c>
      <c r="JE34">
        <v>0.95311199999999996</v>
      </c>
      <c r="JF34">
        <v>0.609371</v>
      </c>
      <c r="JG34">
        <v>0</v>
      </c>
      <c r="JH34">
        <v>3.9280399999999998E-3</v>
      </c>
      <c r="JI34">
        <v>0.28878799999999999</v>
      </c>
      <c r="JJ34">
        <v>1.2653300000000001</v>
      </c>
      <c r="JK34">
        <v>0.78837599999999997</v>
      </c>
      <c r="JL34">
        <v>4.2106199999999996</v>
      </c>
      <c r="JM34">
        <v>0</v>
      </c>
      <c r="JN34">
        <v>0</v>
      </c>
      <c r="JO34">
        <v>0</v>
      </c>
      <c r="JP34">
        <v>-2.7803599999999999</v>
      </c>
      <c r="JQ34">
        <v>-0.47416700000000001</v>
      </c>
      <c r="JR34">
        <v>4.9989999999999997</v>
      </c>
    </row>
    <row r="35" spans="1:278" x14ac:dyDescent="0.3">
      <c r="A35" s="10"/>
      <c r="B35" s="58">
        <v>45968.580601851798</v>
      </c>
      <c r="C35" t="s">
        <v>61</v>
      </c>
      <c r="D35" t="s">
        <v>61</v>
      </c>
      <c r="E35" t="s">
        <v>814</v>
      </c>
      <c r="F35" t="s">
        <v>815</v>
      </c>
      <c r="G35">
        <v>53627.8</v>
      </c>
      <c r="H35">
        <v>53627.8</v>
      </c>
      <c r="I35" t="s">
        <v>816</v>
      </c>
      <c r="J35" s="24">
        <v>4.3749999999999997E-2</v>
      </c>
      <c r="K35" t="s">
        <v>817</v>
      </c>
      <c r="L35">
        <v>-20.149999999999999</v>
      </c>
      <c r="M35" t="s">
        <v>818</v>
      </c>
      <c r="N35" t="s">
        <v>818</v>
      </c>
      <c r="O35" t="s">
        <v>819</v>
      </c>
      <c r="P35">
        <v>13.717700000000001</v>
      </c>
      <c r="Q35">
        <v>101224</v>
      </c>
      <c r="R35">
        <v>19499.5</v>
      </c>
      <c r="S35">
        <v>0</v>
      </c>
      <c r="T35">
        <v>1673.54</v>
      </c>
      <c r="U35">
        <v>0</v>
      </c>
      <c r="V35">
        <v>56996.5</v>
      </c>
      <c r="W35">
        <v>179407</v>
      </c>
      <c r="X35">
        <v>229701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409108</v>
      </c>
      <c r="AE35">
        <v>1974.31</v>
      </c>
      <c r="AF35">
        <v>0</v>
      </c>
      <c r="AG35">
        <v>0</v>
      </c>
      <c r="AH35">
        <v>0</v>
      </c>
      <c r="AI35">
        <v>0</v>
      </c>
      <c r="AJ35">
        <v>701.03499999999997</v>
      </c>
      <c r="AK35">
        <v>0</v>
      </c>
      <c r="AL35">
        <v>2675.35</v>
      </c>
      <c r="AM35">
        <v>0</v>
      </c>
      <c r="AN35">
        <v>0</v>
      </c>
      <c r="AO35">
        <v>0</v>
      </c>
      <c r="AP35">
        <v>0</v>
      </c>
      <c r="AQ35">
        <v>2675.35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2.2168100000000002</v>
      </c>
      <c r="BF35">
        <v>8.4123599999999996</v>
      </c>
      <c r="BG35">
        <v>1.76962</v>
      </c>
      <c r="BH35">
        <v>0</v>
      </c>
      <c r="BI35">
        <v>0.18923200000000001</v>
      </c>
      <c r="BJ35">
        <v>0.700963</v>
      </c>
      <c r="BK35">
        <v>5.2521199999999997</v>
      </c>
      <c r="BL35">
        <v>0</v>
      </c>
      <c r="BM35">
        <v>18.5411</v>
      </c>
      <c r="BN35">
        <v>20.146000000000001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38.687100000000001</v>
      </c>
      <c r="BU35">
        <v>35.771000000000001</v>
      </c>
      <c r="BV35">
        <v>2.9161100000000002</v>
      </c>
      <c r="BW35">
        <v>0</v>
      </c>
      <c r="BX35">
        <v>0</v>
      </c>
      <c r="BZ35">
        <v>0</v>
      </c>
      <c r="CA35">
        <v>0</v>
      </c>
      <c r="CC35">
        <v>0</v>
      </c>
      <c r="CG35" t="s">
        <v>818</v>
      </c>
      <c r="CH35" t="s">
        <v>818</v>
      </c>
      <c r="CI35" t="s">
        <v>820</v>
      </c>
      <c r="CJ35">
        <v>15936.9</v>
      </c>
      <c r="CK35">
        <v>81366.600000000006</v>
      </c>
      <c r="CL35">
        <v>30421.200000000001</v>
      </c>
      <c r="CM35">
        <v>0</v>
      </c>
      <c r="CN35">
        <v>73.499700000000004</v>
      </c>
      <c r="CO35">
        <v>13770.5</v>
      </c>
      <c r="CP35">
        <v>57974.1</v>
      </c>
      <c r="CQ35">
        <v>-77390.899999999994</v>
      </c>
      <c r="CR35">
        <v>229701</v>
      </c>
      <c r="CS35">
        <v>0</v>
      </c>
      <c r="CT35">
        <v>0</v>
      </c>
      <c r="CU35">
        <v>0</v>
      </c>
      <c r="CV35">
        <v>-279074</v>
      </c>
      <c r="CW35">
        <v>2140.2800000000002</v>
      </c>
      <c r="CX35">
        <v>152310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2.0262199999999999</v>
      </c>
      <c r="DZ35">
        <v>6.8291500000000003</v>
      </c>
      <c r="EA35">
        <v>2.7397399999999998</v>
      </c>
      <c r="EB35">
        <v>0</v>
      </c>
      <c r="EC35">
        <v>9.10943E-3</v>
      </c>
      <c r="ED35">
        <v>1.25173</v>
      </c>
      <c r="EE35">
        <v>5.3327600000000004</v>
      </c>
      <c r="EF35">
        <v>-1.6085</v>
      </c>
      <c r="EG35">
        <v>20.146000000000001</v>
      </c>
      <c r="EH35">
        <v>0</v>
      </c>
      <c r="EI35">
        <v>0</v>
      </c>
      <c r="EJ35">
        <v>0</v>
      </c>
      <c r="EK35">
        <v>-19.275099999999998</v>
      </c>
      <c r="EL35">
        <v>-0.52215599999999995</v>
      </c>
      <c r="EM35">
        <v>18.537500000000001</v>
      </c>
      <c r="EN35">
        <v>18.537500000000001</v>
      </c>
      <c r="EO35">
        <v>0</v>
      </c>
      <c r="EP35">
        <v>0</v>
      </c>
      <c r="EQ35">
        <v>0</v>
      </c>
      <c r="ES35">
        <v>0</v>
      </c>
      <c r="ET35">
        <v>0</v>
      </c>
      <c r="EV35">
        <v>0</v>
      </c>
      <c r="EW35">
        <v>2.8374400000000001E-3</v>
      </c>
      <c r="EX35">
        <v>1.7930900000000001</v>
      </c>
      <c r="EY35">
        <v>0.78561499999999995</v>
      </c>
      <c r="EZ35">
        <v>0</v>
      </c>
      <c r="FA35">
        <v>0.220192</v>
      </c>
      <c r="FB35">
        <v>0</v>
      </c>
      <c r="FC35">
        <v>2.2577400000000001</v>
      </c>
      <c r="FD35">
        <v>5.0594799999999998</v>
      </c>
      <c r="FE35">
        <v>5.91967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10.979100000000001</v>
      </c>
      <c r="FL35">
        <v>4.0780500000000002</v>
      </c>
      <c r="FM35">
        <v>1.5023</v>
      </c>
      <c r="FN35">
        <v>1.35609</v>
      </c>
      <c r="FO35">
        <v>0</v>
      </c>
      <c r="FP35">
        <v>1.6343699999999999E-2</v>
      </c>
      <c r="FQ35">
        <v>0.53504799999999997</v>
      </c>
      <c r="FR35">
        <v>2.26546</v>
      </c>
      <c r="FS35">
        <v>4.4052699999999998</v>
      </c>
      <c r="FT35">
        <v>5.91967</v>
      </c>
      <c r="FU35">
        <v>0</v>
      </c>
      <c r="FV35">
        <v>0</v>
      </c>
      <c r="FW35">
        <v>0</v>
      </c>
      <c r="FX35">
        <v>-0.82703300000000002</v>
      </c>
      <c r="FY35">
        <v>-4.5209900000000003</v>
      </c>
      <c r="FZ35">
        <v>10.3249</v>
      </c>
      <c r="GA35" t="s">
        <v>821</v>
      </c>
      <c r="GB35" t="s">
        <v>822</v>
      </c>
      <c r="GC35" t="s">
        <v>823</v>
      </c>
      <c r="GD35" t="s">
        <v>824</v>
      </c>
      <c r="GE35" t="s">
        <v>825</v>
      </c>
      <c r="GF35" t="s">
        <v>826</v>
      </c>
      <c r="GG35" t="s">
        <v>827</v>
      </c>
      <c r="GH35" t="s">
        <v>828</v>
      </c>
      <c r="GK35">
        <v>2.1145700000000001E-3</v>
      </c>
      <c r="GL35">
        <v>3.23353</v>
      </c>
      <c r="GM35">
        <v>1.11019</v>
      </c>
      <c r="GN35">
        <v>0</v>
      </c>
      <c r="GO35">
        <v>0.21295800000000001</v>
      </c>
      <c r="GP35">
        <v>0</v>
      </c>
      <c r="GQ35">
        <v>3.5640800000000001</v>
      </c>
      <c r="GR35">
        <v>8.11</v>
      </c>
      <c r="GS35">
        <v>11.9474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20.059999999999999</v>
      </c>
      <c r="GZ35">
        <v>10.786300000000001</v>
      </c>
      <c r="HA35">
        <v>0</v>
      </c>
      <c r="HB35">
        <v>0</v>
      </c>
      <c r="HC35">
        <v>0</v>
      </c>
      <c r="HD35">
        <v>0</v>
      </c>
      <c r="HE35">
        <v>3.8299699999999999</v>
      </c>
      <c r="HF35">
        <v>0</v>
      </c>
      <c r="HG35">
        <v>14.62</v>
      </c>
      <c r="HH35">
        <v>0</v>
      </c>
      <c r="HI35">
        <v>0</v>
      </c>
      <c r="HJ35">
        <v>0</v>
      </c>
      <c r="HK35">
        <v>0</v>
      </c>
      <c r="HL35">
        <v>14.62</v>
      </c>
      <c r="HM35">
        <v>2.7500300000000002</v>
      </c>
      <c r="HN35">
        <v>2.6688299999999998</v>
      </c>
      <c r="HO35">
        <v>1.7261</v>
      </c>
      <c r="HP35">
        <v>0</v>
      </c>
      <c r="HQ35">
        <v>1.2045500000000001E-2</v>
      </c>
      <c r="HR35">
        <v>0.81941900000000001</v>
      </c>
      <c r="HS35">
        <v>3.6038199999999998</v>
      </c>
      <c r="HT35">
        <v>2.33</v>
      </c>
      <c r="HU35">
        <v>11.9474</v>
      </c>
      <c r="HV35">
        <v>0</v>
      </c>
      <c r="HW35">
        <v>0</v>
      </c>
      <c r="HX35">
        <v>0</v>
      </c>
      <c r="HY35">
        <v>-7.8891200000000001</v>
      </c>
      <c r="HZ35">
        <v>-1.3576900000000001</v>
      </c>
      <c r="IA35">
        <v>14.28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3.3127300000000002</v>
      </c>
      <c r="IP35">
        <v>1.1395900000000001</v>
      </c>
      <c r="IQ35">
        <v>0.391264</v>
      </c>
      <c r="IR35">
        <v>0</v>
      </c>
      <c r="IS35">
        <v>7.50527E-2</v>
      </c>
      <c r="IT35">
        <v>1.17601</v>
      </c>
      <c r="IU35">
        <v>1.2560899999999999</v>
      </c>
      <c r="IV35">
        <v>7.3507300000000004</v>
      </c>
      <c r="IW35">
        <v>4.2106199999999996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11.561400000000001</v>
      </c>
      <c r="JD35">
        <v>0.96919299999999997</v>
      </c>
      <c r="JE35">
        <v>0.94057299999999999</v>
      </c>
      <c r="JF35">
        <v>0.60832699999999995</v>
      </c>
      <c r="JG35">
        <v>0</v>
      </c>
      <c r="JH35">
        <v>4.2451900000000002E-3</v>
      </c>
      <c r="JI35">
        <v>0.28878700000000002</v>
      </c>
      <c r="JJ35">
        <v>1.2700899999999999</v>
      </c>
      <c r="JK35">
        <v>0.82236699999999996</v>
      </c>
      <c r="JL35">
        <v>4.2106199999999996</v>
      </c>
      <c r="JM35">
        <v>0</v>
      </c>
      <c r="JN35">
        <v>0</v>
      </c>
      <c r="JO35">
        <v>0</v>
      </c>
      <c r="JP35">
        <v>-2.7803599999999999</v>
      </c>
      <c r="JQ35">
        <v>-0.478491</v>
      </c>
      <c r="JR35">
        <v>5.0329899999999999</v>
      </c>
    </row>
    <row r="36" spans="1:278" x14ac:dyDescent="0.3">
      <c r="A36" s="10"/>
      <c r="B36" s="58">
        <v>45968.581365740698</v>
      </c>
      <c r="C36" t="s">
        <v>69</v>
      </c>
      <c r="D36" t="s">
        <v>69</v>
      </c>
      <c r="E36" t="s">
        <v>814</v>
      </c>
      <c r="F36" t="s">
        <v>815</v>
      </c>
      <c r="G36">
        <v>53627.8</v>
      </c>
      <c r="H36">
        <v>53627.8</v>
      </c>
      <c r="I36" t="s">
        <v>816</v>
      </c>
      <c r="J36" s="24">
        <v>4.2361111111111099E-2</v>
      </c>
      <c r="K36" t="s">
        <v>817</v>
      </c>
      <c r="L36">
        <v>-19.920000000000002</v>
      </c>
      <c r="M36" t="s">
        <v>818</v>
      </c>
      <c r="N36" t="s">
        <v>818</v>
      </c>
      <c r="O36" t="s">
        <v>819</v>
      </c>
      <c r="P36">
        <v>12.0367</v>
      </c>
      <c r="Q36">
        <v>101598</v>
      </c>
      <c r="R36">
        <v>19781.400000000001</v>
      </c>
      <c r="S36">
        <v>0</v>
      </c>
      <c r="T36">
        <v>1527.14</v>
      </c>
      <c r="U36">
        <v>0</v>
      </c>
      <c r="V36">
        <v>56996.5</v>
      </c>
      <c r="W36">
        <v>179915</v>
      </c>
      <c r="X36">
        <v>229701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409616</v>
      </c>
      <c r="AE36">
        <v>1732.44</v>
      </c>
      <c r="AF36">
        <v>0</v>
      </c>
      <c r="AG36">
        <v>0</v>
      </c>
      <c r="AH36">
        <v>0</v>
      </c>
      <c r="AI36">
        <v>0</v>
      </c>
      <c r="AJ36">
        <v>701.03499999999997</v>
      </c>
      <c r="AK36">
        <v>0</v>
      </c>
      <c r="AL36">
        <v>2433.48</v>
      </c>
      <c r="AM36">
        <v>0</v>
      </c>
      <c r="AN36">
        <v>0</v>
      </c>
      <c r="AO36">
        <v>0</v>
      </c>
      <c r="AP36">
        <v>0</v>
      </c>
      <c r="AQ36">
        <v>2433.48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1.95594</v>
      </c>
      <c r="BF36">
        <v>8.4419299999999993</v>
      </c>
      <c r="BG36">
        <v>1.7924899999999999</v>
      </c>
      <c r="BH36">
        <v>0</v>
      </c>
      <c r="BI36">
        <v>0.173098</v>
      </c>
      <c r="BJ36">
        <v>0.700963</v>
      </c>
      <c r="BK36">
        <v>5.2521199999999997</v>
      </c>
      <c r="BL36">
        <v>0</v>
      </c>
      <c r="BM36">
        <v>18.316500000000001</v>
      </c>
      <c r="BN36">
        <v>20.146000000000001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38.462600000000002</v>
      </c>
      <c r="BU36">
        <v>35.807099999999998</v>
      </c>
      <c r="BV36">
        <v>2.65543</v>
      </c>
      <c r="BW36">
        <v>0</v>
      </c>
      <c r="BX36">
        <v>0</v>
      </c>
      <c r="BZ36">
        <v>0</v>
      </c>
      <c r="CA36">
        <v>0</v>
      </c>
      <c r="CC36">
        <v>0</v>
      </c>
      <c r="CG36" t="s">
        <v>818</v>
      </c>
      <c r="CH36" t="s">
        <v>818</v>
      </c>
      <c r="CI36" t="s">
        <v>820</v>
      </c>
      <c r="CJ36">
        <v>15936.9</v>
      </c>
      <c r="CK36">
        <v>81366.600000000006</v>
      </c>
      <c r="CL36">
        <v>30421.200000000001</v>
      </c>
      <c r="CM36">
        <v>0</v>
      </c>
      <c r="CN36">
        <v>73.499700000000004</v>
      </c>
      <c r="CO36">
        <v>13770.5</v>
      </c>
      <c r="CP36">
        <v>57974.1</v>
      </c>
      <c r="CQ36">
        <v>-77390.899999999994</v>
      </c>
      <c r="CR36">
        <v>229701</v>
      </c>
      <c r="CS36">
        <v>0</v>
      </c>
      <c r="CT36">
        <v>0</v>
      </c>
      <c r="CU36">
        <v>0</v>
      </c>
      <c r="CV36">
        <v>-279074</v>
      </c>
      <c r="CW36">
        <v>2140.2800000000002</v>
      </c>
      <c r="CX36">
        <v>152310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2.0262199999999999</v>
      </c>
      <c r="DZ36">
        <v>6.8291500000000003</v>
      </c>
      <c r="EA36">
        <v>2.7397399999999998</v>
      </c>
      <c r="EB36">
        <v>0</v>
      </c>
      <c r="EC36">
        <v>9.10943E-3</v>
      </c>
      <c r="ED36">
        <v>1.25173</v>
      </c>
      <c r="EE36">
        <v>5.3327600000000004</v>
      </c>
      <c r="EF36">
        <v>-1.6085</v>
      </c>
      <c r="EG36">
        <v>20.146000000000001</v>
      </c>
      <c r="EH36">
        <v>0</v>
      </c>
      <c r="EI36">
        <v>0</v>
      </c>
      <c r="EJ36">
        <v>0</v>
      </c>
      <c r="EK36">
        <v>-19.275099999999998</v>
      </c>
      <c r="EL36">
        <v>-0.52215599999999995</v>
      </c>
      <c r="EM36">
        <v>18.537500000000001</v>
      </c>
      <c r="EN36">
        <v>18.537500000000001</v>
      </c>
      <c r="EO36">
        <v>0</v>
      </c>
      <c r="EP36">
        <v>0</v>
      </c>
      <c r="EQ36">
        <v>0</v>
      </c>
      <c r="ES36">
        <v>0</v>
      </c>
      <c r="ET36">
        <v>0</v>
      </c>
      <c r="EV36">
        <v>0</v>
      </c>
      <c r="EW36">
        <v>2.5998800000000002E-3</v>
      </c>
      <c r="EX36">
        <v>1.7926899999999999</v>
      </c>
      <c r="EY36">
        <v>0.78365200000000002</v>
      </c>
      <c r="EZ36">
        <v>0</v>
      </c>
      <c r="FA36">
        <v>0.19963700000000001</v>
      </c>
      <c r="FB36">
        <v>0</v>
      </c>
      <c r="FC36">
        <v>2.2577400000000001</v>
      </c>
      <c r="FD36">
        <v>5.0363199999999999</v>
      </c>
      <c r="FE36">
        <v>5.91967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10.956</v>
      </c>
      <c r="FL36">
        <v>4.0780500000000002</v>
      </c>
      <c r="FM36">
        <v>1.5023</v>
      </c>
      <c r="FN36">
        <v>1.35609</v>
      </c>
      <c r="FO36">
        <v>0</v>
      </c>
      <c r="FP36">
        <v>1.6343699999999999E-2</v>
      </c>
      <c r="FQ36">
        <v>0.53504799999999997</v>
      </c>
      <c r="FR36">
        <v>2.26546</v>
      </c>
      <c r="FS36">
        <v>4.4052699999999998</v>
      </c>
      <c r="FT36">
        <v>5.91967</v>
      </c>
      <c r="FU36">
        <v>0</v>
      </c>
      <c r="FV36">
        <v>0</v>
      </c>
      <c r="FW36">
        <v>0</v>
      </c>
      <c r="FX36">
        <v>-0.82703300000000002</v>
      </c>
      <c r="FY36">
        <v>-4.5209900000000003</v>
      </c>
      <c r="FZ36">
        <v>10.3249</v>
      </c>
      <c r="GA36" t="s">
        <v>821</v>
      </c>
      <c r="GB36" t="s">
        <v>822</v>
      </c>
      <c r="GC36" t="s">
        <v>823</v>
      </c>
      <c r="GD36" t="s">
        <v>824</v>
      </c>
      <c r="GE36" t="s">
        <v>825</v>
      </c>
      <c r="GF36" t="s">
        <v>826</v>
      </c>
      <c r="GG36" t="s">
        <v>827</v>
      </c>
      <c r="GH36" t="s">
        <v>828</v>
      </c>
      <c r="GK36">
        <v>1.9000200000000001E-3</v>
      </c>
      <c r="GL36">
        <v>3.2484899999999999</v>
      </c>
      <c r="GM36">
        <v>1.12066</v>
      </c>
      <c r="GN36">
        <v>0</v>
      </c>
      <c r="GO36">
        <v>0.19995399999999999</v>
      </c>
      <c r="GP36">
        <v>0</v>
      </c>
      <c r="GQ36">
        <v>3.5640800000000001</v>
      </c>
      <c r="GR36">
        <v>8.1300000000000008</v>
      </c>
      <c r="GS36">
        <v>11.9474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20.079999999999998</v>
      </c>
      <c r="GZ36">
        <v>9.4648599999999998</v>
      </c>
      <c r="HA36">
        <v>0</v>
      </c>
      <c r="HB36">
        <v>0</v>
      </c>
      <c r="HC36">
        <v>0</v>
      </c>
      <c r="HD36">
        <v>0</v>
      </c>
      <c r="HE36">
        <v>3.8299699999999999</v>
      </c>
      <c r="HF36">
        <v>0</v>
      </c>
      <c r="HG36">
        <v>13.29</v>
      </c>
      <c r="HH36">
        <v>0</v>
      </c>
      <c r="HI36">
        <v>0</v>
      </c>
      <c r="HJ36">
        <v>0</v>
      </c>
      <c r="HK36">
        <v>0</v>
      </c>
      <c r="HL36">
        <v>13.29</v>
      </c>
      <c r="HM36">
        <v>2.7500300000000002</v>
      </c>
      <c r="HN36">
        <v>2.6688299999999998</v>
      </c>
      <c r="HO36">
        <v>1.7261</v>
      </c>
      <c r="HP36">
        <v>0</v>
      </c>
      <c r="HQ36">
        <v>1.2045500000000001E-2</v>
      </c>
      <c r="HR36">
        <v>0.81941900000000001</v>
      </c>
      <c r="HS36">
        <v>3.6038199999999998</v>
      </c>
      <c r="HT36">
        <v>2.33</v>
      </c>
      <c r="HU36">
        <v>11.9474</v>
      </c>
      <c r="HV36">
        <v>0</v>
      </c>
      <c r="HW36">
        <v>0</v>
      </c>
      <c r="HX36">
        <v>0</v>
      </c>
      <c r="HY36">
        <v>-7.8891200000000001</v>
      </c>
      <c r="HZ36">
        <v>-1.3576900000000001</v>
      </c>
      <c r="IA36">
        <v>14.28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2.9069099999999999</v>
      </c>
      <c r="IP36">
        <v>1.14486</v>
      </c>
      <c r="IQ36">
        <v>0.39495400000000003</v>
      </c>
      <c r="IR36">
        <v>0</v>
      </c>
      <c r="IS36">
        <v>7.0469699999999996E-2</v>
      </c>
      <c r="IT36">
        <v>1.17601</v>
      </c>
      <c r="IU36">
        <v>1.2560899999999999</v>
      </c>
      <c r="IV36">
        <v>6.9492900000000004</v>
      </c>
      <c r="IW36">
        <v>4.2106199999999996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11.1599</v>
      </c>
      <c r="JD36">
        <v>0.96919299999999997</v>
      </c>
      <c r="JE36">
        <v>0.94057299999999999</v>
      </c>
      <c r="JF36">
        <v>0.60832699999999995</v>
      </c>
      <c r="JG36">
        <v>0</v>
      </c>
      <c r="JH36">
        <v>4.2451900000000002E-3</v>
      </c>
      <c r="JI36">
        <v>0.28878700000000002</v>
      </c>
      <c r="JJ36">
        <v>1.2700899999999999</v>
      </c>
      <c r="JK36">
        <v>0.82236699999999996</v>
      </c>
      <c r="JL36">
        <v>4.2106199999999996</v>
      </c>
      <c r="JM36">
        <v>0</v>
      </c>
      <c r="JN36">
        <v>0</v>
      </c>
      <c r="JO36">
        <v>0</v>
      </c>
      <c r="JP36">
        <v>-2.7803599999999999</v>
      </c>
      <c r="JQ36">
        <v>-0.478491</v>
      </c>
      <c r="JR36">
        <v>5.0329899999999999</v>
      </c>
    </row>
    <row r="37" spans="1:278" x14ac:dyDescent="0.3">
      <c r="A37" s="10"/>
      <c r="B37" s="58">
        <v>45968.583356481497</v>
      </c>
      <c r="C37" t="s">
        <v>77</v>
      </c>
      <c r="D37" t="s">
        <v>77</v>
      </c>
      <c r="E37" t="s">
        <v>814</v>
      </c>
      <c r="F37" t="s">
        <v>815</v>
      </c>
      <c r="G37">
        <v>498589</v>
      </c>
      <c r="H37">
        <v>498589</v>
      </c>
      <c r="I37" t="s">
        <v>816</v>
      </c>
      <c r="J37" s="24">
        <v>0.115972222222222</v>
      </c>
      <c r="K37" t="s">
        <v>817</v>
      </c>
      <c r="L37">
        <v>-8.5299999999999994</v>
      </c>
      <c r="M37" t="s">
        <v>818</v>
      </c>
      <c r="N37" t="s">
        <v>818</v>
      </c>
      <c r="O37" t="s">
        <v>840</v>
      </c>
      <c r="P37">
        <v>107.03700000000001</v>
      </c>
      <c r="Q37">
        <v>374295</v>
      </c>
      <c r="R37">
        <v>223434</v>
      </c>
      <c r="S37">
        <v>5122.43</v>
      </c>
      <c r="T37">
        <v>248743</v>
      </c>
      <c r="U37">
        <v>0</v>
      </c>
      <c r="V37">
        <v>574835</v>
      </c>
      <c r="W37" s="59" t="s">
        <v>841</v>
      </c>
      <c r="X37" s="59" t="s">
        <v>842</v>
      </c>
      <c r="Y37">
        <v>0</v>
      </c>
      <c r="Z37">
        <v>0</v>
      </c>
      <c r="AA37">
        <v>0</v>
      </c>
      <c r="AB37">
        <v>0</v>
      </c>
      <c r="AC37">
        <v>0</v>
      </c>
      <c r="AD37" s="59" t="s">
        <v>843</v>
      </c>
      <c r="AE37">
        <v>16079.1</v>
      </c>
      <c r="AF37">
        <v>0</v>
      </c>
      <c r="AG37">
        <v>0</v>
      </c>
      <c r="AH37">
        <v>0</v>
      </c>
      <c r="AI37">
        <v>0</v>
      </c>
      <c r="AJ37">
        <v>5547.63</v>
      </c>
      <c r="AK37">
        <v>0</v>
      </c>
      <c r="AL37">
        <v>21626.799999999999</v>
      </c>
      <c r="AM37">
        <v>0</v>
      </c>
      <c r="AN37">
        <v>0</v>
      </c>
      <c r="AO37">
        <v>0</v>
      </c>
      <c r="AP37">
        <v>0</v>
      </c>
      <c r="AQ37">
        <v>21626.799999999999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1.9393199999999999</v>
      </c>
      <c r="BF37">
        <v>3.3951500000000001</v>
      </c>
      <c r="BG37">
        <v>2.1997499999999999</v>
      </c>
      <c r="BH37">
        <v>4.3034099999999999E-2</v>
      </c>
      <c r="BI37">
        <v>2.4787499999999998</v>
      </c>
      <c r="BJ37">
        <v>0.596719</v>
      </c>
      <c r="BK37">
        <v>5.6409700000000003</v>
      </c>
      <c r="BL37">
        <v>0</v>
      </c>
      <c r="BM37">
        <v>16.293700000000001</v>
      </c>
      <c r="BN37">
        <v>20.146000000000001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36.439700000000002</v>
      </c>
      <c r="BU37">
        <v>33.905099999999997</v>
      </c>
      <c r="BV37">
        <v>2.53464</v>
      </c>
      <c r="BW37">
        <v>0</v>
      </c>
      <c r="BX37">
        <v>18.75</v>
      </c>
      <c r="BY37" t="s">
        <v>844</v>
      </c>
      <c r="BZ37">
        <v>0</v>
      </c>
      <c r="CA37">
        <v>0</v>
      </c>
      <c r="CC37">
        <v>0</v>
      </c>
      <c r="CG37" t="s">
        <v>818</v>
      </c>
      <c r="CH37" t="s">
        <v>818</v>
      </c>
      <c r="CI37" t="s">
        <v>845</v>
      </c>
      <c r="CJ37">
        <v>92.197599999999994</v>
      </c>
      <c r="CK37">
        <v>339671</v>
      </c>
      <c r="CL37">
        <v>283329</v>
      </c>
      <c r="CM37">
        <v>32677.7</v>
      </c>
      <c r="CN37">
        <v>106110</v>
      </c>
      <c r="CO37">
        <v>127019</v>
      </c>
      <c r="CP37">
        <v>574838</v>
      </c>
      <c r="CQ37">
        <v>577146</v>
      </c>
      <c r="CR37" s="59" t="s">
        <v>842</v>
      </c>
      <c r="CS37">
        <v>0</v>
      </c>
      <c r="CT37">
        <v>0</v>
      </c>
      <c r="CU37">
        <v>0</v>
      </c>
      <c r="CV37">
        <v>-892713</v>
      </c>
      <c r="CW37">
        <v>6121.88</v>
      </c>
      <c r="CX37" s="59" t="s">
        <v>846</v>
      </c>
      <c r="CY37">
        <v>11593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11593</v>
      </c>
      <c r="DG37">
        <v>0</v>
      </c>
      <c r="DH37">
        <v>0</v>
      </c>
      <c r="DI37">
        <v>0</v>
      </c>
      <c r="DJ37">
        <v>0</v>
      </c>
      <c r="DK37">
        <v>11593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1.39842</v>
      </c>
      <c r="DZ37">
        <v>3.0078499999999999</v>
      </c>
      <c r="EA37">
        <v>2.67807</v>
      </c>
      <c r="EB37">
        <v>0.29471000000000003</v>
      </c>
      <c r="EC37">
        <v>1.0152300000000001</v>
      </c>
      <c r="ED37">
        <v>1.2401500000000001</v>
      </c>
      <c r="EE37">
        <v>5.6409900000000004</v>
      </c>
      <c r="EF37">
        <v>7.7615400000000001</v>
      </c>
      <c r="EG37">
        <v>20.146000000000001</v>
      </c>
      <c r="EH37">
        <v>0</v>
      </c>
      <c r="EI37">
        <v>0</v>
      </c>
      <c r="EJ37">
        <v>0</v>
      </c>
      <c r="EK37">
        <v>-7.2610900000000003</v>
      </c>
      <c r="EL37">
        <v>-0.25278</v>
      </c>
      <c r="EM37">
        <v>27.907599999999999</v>
      </c>
      <c r="EN37">
        <v>26.510300000000001</v>
      </c>
      <c r="EO37">
        <v>1.3972100000000001</v>
      </c>
      <c r="EP37">
        <v>0</v>
      </c>
      <c r="EQ37">
        <v>0</v>
      </c>
      <c r="ES37">
        <v>0</v>
      </c>
      <c r="ET37">
        <v>0</v>
      </c>
      <c r="EV37">
        <v>0</v>
      </c>
      <c r="EW37">
        <v>2.3786700000000001E-2</v>
      </c>
      <c r="EX37">
        <v>6.9813700000000001</v>
      </c>
      <c r="EY37">
        <v>9.4764499999999998</v>
      </c>
      <c r="EZ37">
        <v>1.27061E-2</v>
      </c>
      <c r="FA37">
        <v>10.211399999999999</v>
      </c>
      <c r="FB37">
        <v>0</v>
      </c>
      <c r="FC37">
        <v>21.2</v>
      </c>
      <c r="FD37">
        <v>47.905700000000003</v>
      </c>
      <c r="FE37">
        <v>55.0364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102.94199999999999</v>
      </c>
      <c r="FL37">
        <v>2.1793799999999999E-2</v>
      </c>
      <c r="FM37">
        <v>4.6855000000000002</v>
      </c>
      <c r="FN37">
        <v>8.7233000000000001</v>
      </c>
      <c r="FO37">
        <v>0.57829299999999995</v>
      </c>
      <c r="FP37">
        <v>3.2032500000000002</v>
      </c>
      <c r="FQ37">
        <v>4.8343499999999997</v>
      </c>
      <c r="FR37">
        <v>21.2</v>
      </c>
      <c r="FS37">
        <v>25.201899999999998</v>
      </c>
      <c r="FT37">
        <v>55.0364</v>
      </c>
      <c r="FU37">
        <v>0</v>
      </c>
      <c r="FV37">
        <v>0</v>
      </c>
      <c r="FW37">
        <v>0</v>
      </c>
      <c r="FX37">
        <v>-2.6455500000000001</v>
      </c>
      <c r="FY37">
        <v>-15.399100000000001</v>
      </c>
      <c r="FZ37">
        <v>80.238200000000006</v>
      </c>
      <c r="GA37" t="s">
        <v>821</v>
      </c>
      <c r="GB37" t="s">
        <v>822</v>
      </c>
      <c r="GC37" t="s">
        <v>823</v>
      </c>
      <c r="GD37" t="s">
        <v>824</v>
      </c>
      <c r="GE37" t="s">
        <v>825</v>
      </c>
      <c r="GF37" t="s">
        <v>826</v>
      </c>
      <c r="GG37" t="s">
        <v>827</v>
      </c>
      <c r="GH37" t="s">
        <v>828</v>
      </c>
      <c r="GK37">
        <v>1.6356800000000001E-2</v>
      </c>
      <c r="GL37">
        <v>12.820499999999999</v>
      </c>
      <c r="GM37">
        <v>13.397600000000001</v>
      </c>
      <c r="GN37">
        <v>0.112165</v>
      </c>
      <c r="GO37">
        <v>13.651199999999999</v>
      </c>
      <c r="GP37">
        <v>0</v>
      </c>
      <c r="GQ37">
        <v>34.656599999999997</v>
      </c>
      <c r="GR37">
        <v>74.66</v>
      </c>
      <c r="GS37">
        <v>111.078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185.74</v>
      </c>
      <c r="GZ37">
        <v>87.845100000000002</v>
      </c>
      <c r="HA37">
        <v>0</v>
      </c>
      <c r="HB37">
        <v>0</v>
      </c>
      <c r="HC37">
        <v>0</v>
      </c>
      <c r="HD37">
        <v>0</v>
      </c>
      <c r="HE37">
        <v>30.308399999999999</v>
      </c>
      <c r="HF37">
        <v>0</v>
      </c>
      <c r="HG37">
        <v>118.16</v>
      </c>
      <c r="HH37">
        <v>0</v>
      </c>
      <c r="HI37">
        <v>0</v>
      </c>
      <c r="HJ37">
        <v>0</v>
      </c>
      <c r="HK37">
        <v>0</v>
      </c>
      <c r="HL37">
        <v>118.16</v>
      </c>
      <c r="HM37">
        <v>1.41704E-2</v>
      </c>
      <c r="HN37">
        <v>10.273</v>
      </c>
      <c r="HO37">
        <v>14.3559</v>
      </c>
      <c r="HP37">
        <v>1.0626100000000001</v>
      </c>
      <c r="HQ37">
        <v>4.7548599999999999</v>
      </c>
      <c r="HR37">
        <v>7.5263</v>
      </c>
      <c r="HS37">
        <v>34.656700000000001</v>
      </c>
      <c r="HT37">
        <v>42.47</v>
      </c>
      <c r="HU37">
        <v>111.078</v>
      </c>
      <c r="HV37">
        <v>0</v>
      </c>
      <c r="HW37">
        <v>0</v>
      </c>
      <c r="HX37">
        <v>0</v>
      </c>
      <c r="HY37">
        <v>-25.2361</v>
      </c>
      <c r="HZ37">
        <v>-4.9269600000000002</v>
      </c>
      <c r="IA37">
        <v>153.55000000000001</v>
      </c>
      <c r="IB37">
        <v>63.336300000000001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63.34</v>
      </c>
      <c r="IJ37">
        <v>0</v>
      </c>
      <c r="IK37">
        <v>0</v>
      </c>
      <c r="IL37">
        <v>0</v>
      </c>
      <c r="IM37">
        <v>0</v>
      </c>
      <c r="IN37">
        <v>63.34</v>
      </c>
      <c r="IO37">
        <v>2.90185</v>
      </c>
      <c r="IP37">
        <v>0.48598799999999998</v>
      </c>
      <c r="IQ37">
        <v>0.50786200000000004</v>
      </c>
      <c r="IR37">
        <v>4.2518499999999997E-3</v>
      </c>
      <c r="IS37">
        <v>0.51747799999999999</v>
      </c>
      <c r="IT37">
        <v>1.00098</v>
      </c>
      <c r="IU37">
        <v>1.3137300000000001</v>
      </c>
      <c r="IV37">
        <v>6.7321400000000002</v>
      </c>
      <c r="IW37">
        <v>4.2106199999999996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10.9428</v>
      </c>
      <c r="JD37">
        <v>2.09232</v>
      </c>
      <c r="JE37">
        <v>0.38941799999999999</v>
      </c>
      <c r="JF37">
        <v>0.54418900000000003</v>
      </c>
      <c r="JG37">
        <v>4.0280400000000001E-2</v>
      </c>
      <c r="JH37">
        <v>0.18024299999999999</v>
      </c>
      <c r="JI37">
        <v>0.2853</v>
      </c>
      <c r="JJ37">
        <v>1.3137300000000001</v>
      </c>
      <c r="JK37">
        <v>3.7020900000000001</v>
      </c>
      <c r="JL37">
        <v>4.2106199999999996</v>
      </c>
      <c r="JM37">
        <v>0</v>
      </c>
      <c r="JN37">
        <v>0</v>
      </c>
      <c r="JO37">
        <v>0</v>
      </c>
      <c r="JP37">
        <v>-0.95662400000000003</v>
      </c>
      <c r="JQ37">
        <v>-0.18676699999999999</v>
      </c>
      <c r="JR37">
        <v>7.9127200000000002</v>
      </c>
    </row>
    <row r="38" spans="1:278" x14ac:dyDescent="0.3">
      <c r="A38" s="10"/>
      <c r="B38" s="58">
        <v>45968.585324074098</v>
      </c>
      <c r="C38" t="s">
        <v>547</v>
      </c>
      <c r="D38" s="59" t="s">
        <v>847</v>
      </c>
      <c r="E38" t="s">
        <v>814</v>
      </c>
      <c r="F38" t="s">
        <v>815</v>
      </c>
      <c r="G38">
        <v>498589</v>
      </c>
      <c r="H38">
        <v>498589</v>
      </c>
      <c r="I38" t="s">
        <v>816</v>
      </c>
      <c r="J38" s="24">
        <v>0.114583333333333</v>
      </c>
      <c r="K38" t="s">
        <v>817</v>
      </c>
      <c r="L38">
        <v>-10.37</v>
      </c>
      <c r="M38" t="s">
        <v>818</v>
      </c>
      <c r="N38" t="s">
        <v>818</v>
      </c>
      <c r="O38" t="s">
        <v>848</v>
      </c>
      <c r="P38">
        <v>96.452200000000005</v>
      </c>
      <c r="Q38">
        <v>480291</v>
      </c>
      <c r="R38">
        <v>529434</v>
      </c>
      <c r="S38">
        <v>6728.37</v>
      </c>
      <c r="T38">
        <v>321962</v>
      </c>
      <c r="U38">
        <v>0</v>
      </c>
      <c r="V38">
        <v>579724</v>
      </c>
      <c r="W38" s="59" t="s">
        <v>849</v>
      </c>
      <c r="X38" s="59" t="s">
        <v>850</v>
      </c>
      <c r="Y38">
        <v>0</v>
      </c>
      <c r="Z38">
        <v>0</v>
      </c>
      <c r="AA38">
        <v>0</v>
      </c>
      <c r="AB38">
        <v>0</v>
      </c>
      <c r="AC38">
        <v>0</v>
      </c>
      <c r="AD38" s="59" t="s">
        <v>851</v>
      </c>
      <c r="AE38">
        <v>14489.4</v>
      </c>
      <c r="AF38">
        <v>0</v>
      </c>
      <c r="AG38">
        <v>0</v>
      </c>
      <c r="AH38">
        <v>0</v>
      </c>
      <c r="AI38">
        <v>0</v>
      </c>
      <c r="AJ38">
        <v>5648.41</v>
      </c>
      <c r="AK38">
        <v>0</v>
      </c>
      <c r="AL38">
        <v>20137.8</v>
      </c>
      <c r="AM38">
        <v>0</v>
      </c>
      <c r="AN38">
        <v>0</v>
      </c>
      <c r="AO38">
        <v>0</v>
      </c>
      <c r="AP38">
        <v>0</v>
      </c>
      <c r="AQ38">
        <v>20137.8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1.74942</v>
      </c>
      <c r="BF38">
        <v>4.4508000000000001</v>
      </c>
      <c r="BG38">
        <v>5.6895499999999997</v>
      </c>
      <c r="BH38">
        <v>5.7268600000000003E-2</v>
      </c>
      <c r="BI38">
        <v>3.3405200000000002</v>
      </c>
      <c r="BJ38">
        <v>0.60753800000000002</v>
      </c>
      <c r="BK38">
        <v>5.6856200000000001</v>
      </c>
      <c r="BL38">
        <v>0</v>
      </c>
      <c r="BM38">
        <v>21.5807</v>
      </c>
      <c r="BN38">
        <v>52.821899999999999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74.402600000000007</v>
      </c>
      <c r="BU38">
        <v>72.046899999999994</v>
      </c>
      <c r="BV38">
        <v>2.3556900000000001</v>
      </c>
      <c r="BW38">
        <v>0</v>
      </c>
      <c r="BX38">
        <v>117.25</v>
      </c>
      <c r="BY38" t="s">
        <v>852</v>
      </c>
      <c r="BZ38">
        <v>0</v>
      </c>
      <c r="CA38">
        <v>0</v>
      </c>
      <c r="CC38">
        <v>0</v>
      </c>
      <c r="CG38" t="s">
        <v>818</v>
      </c>
      <c r="CH38" t="s">
        <v>818</v>
      </c>
      <c r="CI38" t="s">
        <v>853</v>
      </c>
      <c r="CJ38">
        <v>79.564099999999996</v>
      </c>
      <c r="CK38">
        <v>543996</v>
      </c>
      <c r="CL38">
        <v>434258</v>
      </c>
      <c r="CM38">
        <v>31539.200000000001</v>
      </c>
      <c r="CN38">
        <v>102513</v>
      </c>
      <c r="CO38">
        <v>129393</v>
      </c>
      <c r="CP38">
        <v>579727</v>
      </c>
      <c r="CQ38">
        <v>929246</v>
      </c>
      <c r="CR38" s="59" t="s">
        <v>850</v>
      </c>
      <c r="CS38">
        <v>0</v>
      </c>
      <c r="CT38">
        <v>0</v>
      </c>
      <c r="CU38">
        <v>0</v>
      </c>
      <c r="CV38">
        <v>-892713</v>
      </c>
      <c r="CW38">
        <v>453.60899999999998</v>
      </c>
      <c r="CX38" s="59" t="s">
        <v>854</v>
      </c>
      <c r="CY38">
        <v>9975.92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9975.92</v>
      </c>
      <c r="DG38">
        <v>0</v>
      </c>
      <c r="DH38">
        <v>0</v>
      </c>
      <c r="DI38">
        <v>0</v>
      </c>
      <c r="DJ38">
        <v>0</v>
      </c>
      <c r="DK38">
        <v>9975.92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1.2063299999999999</v>
      </c>
      <c r="DZ38">
        <v>4.9903500000000003</v>
      </c>
      <c r="EA38">
        <v>4.40578</v>
      </c>
      <c r="EB38">
        <v>0.28425499999999998</v>
      </c>
      <c r="EC38">
        <v>0.98050499999999996</v>
      </c>
      <c r="ED38">
        <v>1.26037</v>
      </c>
      <c r="EE38">
        <v>5.6856499999999999</v>
      </c>
      <c r="EF38">
        <v>11.219200000000001</v>
      </c>
      <c r="EG38">
        <v>52.821899999999999</v>
      </c>
      <c r="EH38">
        <v>0</v>
      </c>
      <c r="EI38">
        <v>0</v>
      </c>
      <c r="EJ38">
        <v>0</v>
      </c>
      <c r="EK38">
        <v>-7.5862400000000001</v>
      </c>
      <c r="EL38">
        <v>-7.8447599999999992E-3</v>
      </c>
      <c r="EM38">
        <v>64.040999999999997</v>
      </c>
      <c r="EN38">
        <v>62.835799999999999</v>
      </c>
      <c r="EO38">
        <v>1.2052799999999999</v>
      </c>
      <c r="EP38">
        <v>0</v>
      </c>
      <c r="EQ38">
        <v>0</v>
      </c>
      <c r="ES38">
        <v>0</v>
      </c>
      <c r="ET38">
        <v>0</v>
      </c>
      <c r="EV38">
        <v>0</v>
      </c>
      <c r="EW38">
        <v>2.1434999999999999E-2</v>
      </c>
      <c r="EX38">
        <v>9.9262899999999998</v>
      </c>
      <c r="EY38">
        <v>56.623100000000001</v>
      </c>
      <c r="EZ38">
        <v>1.8330900000000001E-2</v>
      </c>
      <c r="FA38">
        <v>15.983000000000001</v>
      </c>
      <c r="FB38">
        <v>0</v>
      </c>
      <c r="FC38">
        <v>21.473299999999998</v>
      </c>
      <c r="FD38">
        <v>104.045</v>
      </c>
      <c r="FE38">
        <v>427.38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531.42600000000004</v>
      </c>
      <c r="FL38">
        <v>1.8990199999999999E-2</v>
      </c>
      <c r="FM38">
        <v>10.7089</v>
      </c>
      <c r="FN38">
        <v>26.845500000000001</v>
      </c>
      <c r="FO38">
        <v>0.55095400000000005</v>
      </c>
      <c r="FP38">
        <v>3.0621299999999998</v>
      </c>
      <c r="FQ38">
        <v>4.8079700000000001</v>
      </c>
      <c r="FR38">
        <v>21.473299999999998</v>
      </c>
      <c r="FS38">
        <v>64.822100000000006</v>
      </c>
      <c r="FT38">
        <v>427.38</v>
      </c>
      <c r="FU38">
        <v>0</v>
      </c>
      <c r="FV38">
        <v>0</v>
      </c>
      <c r="FW38">
        <v>0</v>
      </c>
      <c r="FX38">
        <v>-2.6455500000000001</v>
      </c>
      <c r="FY38">
        <v>0</v>
      </c>
      <c r="FZ38">
        <v>492.20299999999997</v>
      </c>
      <c r="GA38" t="s">
        <v>821</v>
      </c>
      <c r="GB38" t="s">
        <v>822</v>
      </c>
      <c r="GC38" t="s">
        <v>823</v>
      </c>
      <c r="GD38" t="s">
        <v>824</v>
      </c>
      <c r="GE38" t="s">
        <v>825</v>
      </c>
      <c r="GF38" t="s">
        <v>826</v>
      </c>
      <c r="GG38" t="s">
        <v>827</v>
      </c>
      <c r="GH38" t="s">
        <v>828</v>
      </c>
      <c r="GK38">
        <v>1.48083E-2</v>
      </c>
      <c r="GL38">
        <v>18.027200000000001</v>
      </c>
      <c r="GM38">
        <v>41.013100000000001</v>
      </c>
      <c r="GN38">
        <v>0.165885</v>
      </c>
      <c r="GO38">
        <v>19.345500000000001</v>
      </c>
      <c r="GP38">
        <v>0</v>
      </c>
      <c r="GQ38">
        <v>34.938600000000001</v>
      </c>
      <c r="GR38">
        <v>113.51</v>
      </c>
      <c r="GS38">
        <v>374.08499999999998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487.6</v>
      </c>
      <c r="GZ38">
        <v>79.159700000000001</v>
      </c>
      <c r="HA38">
        <v>0</v>
      </c>
      <c r="HB38">
        <v>0</v>
      </c>
      <c r="HC38">
        <v>0</v>
      </c>
      <c r="HD38">
        <v>0</v>
      </c>
      <c r="HE38">
        <v>30.859000000000002</v>
      </c>
      <c r="HF38">
        <v>0</v>
      </c>
      <c r="HG38">
        <v>110.02</v>
      </c>
      <c r="HH38">
        <v>0</v>
      </c>
      <c r="HI38">
        <v>0</v>
      </c>
      <c r="HJ38">
        <v>0</v>
      </c>
      <c r="HK38">
        <v>0</v>
      </c>
      <c r="HL38">
        <v>110.02</v>
      </c>
      <c r="HM38">
        <v>1.23549E-2</v>
      </c>
      <c r="HN38">
        <v>18.6585</v>
      </c>
      <c r="HO38">
        <v>28.1858</v>
      </c>
      <c r="HP38">
        <v>1.02389</v>
      </c>
      <c r="HQ38">
        <v>4.5863800000000001</v>
      </c>
      <c r="HR38">
        <v>7.6219299999999999</v>
      </c>
      <c r="HS38">
        <v>34.938699999999997</v>
      </c>
      <c r="HT38">
        <v>69.44</v>
      </c>
      <c r="HU38">
        <v>374.08499999999998</v>
      </c>
      <c r="HV38">
        <v>0</v>
      </c>
      <c r="HW38">
        <v>0</v>
      </c>
      <c r="HX38">
        <v>0</v>
      </c>
      <c r="HY38">
        <v>-25.2361</v>
      </c>
      <c r="HZ38">
        <v>-0.34886699999999998</v>
      </c>
      <c r="IA38">
        <v>443.53</v>
      </c>
      <c r="IB38">
        <v>54.501399999999997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54.5</v>
      </c>
      <c r="IJ38">
        <v>0</v>
      </c>
      <c r="IK38">
        <v>0</v>
      </c>
      <c r="IL38">
        <v>0</v>
      </c>
      <c r="IM38">
        <v>0</v>
      </c>
      <c r="IN38">
        <v>54.5</v>
      </c>
      <c r="IO38">
        <v>2.6149399999999998</v>
      </c>
      <c r="IP38">
        <v>0.68335699999999999</v>
      </c>
      <c r="IQ38">
        <v>1.5546899999999999</v>
      </c>
      <c r="IR38">
        <v>6.2882099999999998E-3</v>
      </c>
      <c r="IS38">
        <v>0.73333000000000004</v>
      </c>
      <c r="IT38">
        <v>1.0191699999999999</v>
      </c>
      <c r="IU38">
        <v>1.3244199999999999</v>
      </c>
      <c r="IV38">
        <v>7.9361899999999999</v>
      </c>
      <c r="IW38">
        <v>14.1805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22.116599999999998</v>
      </c>
      <c r="JD38">
        <v>1.80047</v>
      </c>
      <c r="JE38">
        <v>0.707287</v>
      </c>
      <c r="JF38">
        <v>1.0684400000000001</v>
      </c>
      <c r="JG38">
        <v>3.88125E-2</v>
      </c>
      <c r="JH38">
        <v>0.17385600000000001</v>
      </c>
      <c r="JI38">
        <v>0.28892499999999999</v>
      </c>
      <c r="JJ38">
        <v>1.3244199999999999</v>
      </c>
      <c r="JK38">
        <v>4.4323600000000001</v>
      </c>
      <c r="JL38">
        <v>14.1805</v>
      </c>
      <c r="JM38">
        <v>0</v>
      </c>
      <c r="JN38">
        <v>0</v>
      </c>
      <c r="JO38">
        <v>0</v>
      </c>
      <c r="JP38">
        <v>-0.95662400000000003</v>
      </c>
      <c r="JQ38">
        <v>-1.32245E-2</v>
      </c>
      <c r="JR38">
        <v>18.6128</v>
      </c>
    </row>
    <row r="39" spans="1:278" x14ac:dyDescent="0.3">
      <c r="A39" s="10"/>
      <c r="B39" s="58">
        <v>45968.587337962999</v>
      </c>
      <c r="C39" t="s">
        <v>606</v>
      </c>
      <c r="E39" t="s">
        <v>855</v>
      </c>
      <c r="F39" t="s">
        <v>815</v>
      </c>
      <c r="G39">
        <v>498589</v>
      </c>
      <c r="H39">
        <v>498589</v>
      </c>
      <c r="I39" t="s">
        <v>816</v>
      </c>
      <c r="J39" s="24">
        <v>0.117361111111111</v>
      </c>
      <c r="K39" t="s">
        <v>817</v>
      </c>
      <c r="L39">
        <v>-7.21</v>
      </c>
      <c r="M39" t="s">
        <v>818</v>
      </c>
      <c r="N39" t="s">
        <v>818</v>
      </c>
      <c r="O39" t="s">
        <v>840</v>
      </c>
      <c r="P39">
        <v>60.3842</v>
      </c>
      <c r="Q39">
        <v>321742</v>
      </c>
      <c r="R39">
        <v>214945</v>
      </c>
      <c r="S39">
        <v>2408.2800000000002</v>
      </c>
      <c r="T39">
        <v>227084</v>
      </c>
      <c r="U39">
        <v>0</v>
      </c>
      <c r="V39">
        <v>575183</v>
      </c>
      <c r="W39" s="59" t="s">
        <v>856</v>
      </c>
      <c r="X39" s="59" t="s">
        <v>842</v>
      </c>
      <c r="Y39">
        <v>0</v>
      </c>
      <c r="Z39">
        <v>0</v>
      </c>
      <c r="AA39">
        <v>0</v>
      </c>
      <c r="AB39">
        <v>0</v>
      </c>
      <c r="AC39">
        <v>0</v>
      </c>
      <c r="AD39" s="59" t="s">
        <v>857</v>
      </c>
      <c r="AE39">
        <v>9072.7800000000007</v>
      </c>
      <c r="AF39">
        <v>0</v>
      </c>
      <c r="AG39">
        <v>0</v>
      </c>
      <c r="AH39">
        <v>0</v>
      </c>
      <c r="AI39">
        <v>0</v>
      </c>
      <c r="AJ39">
        <v>5462.17</v>
      </c>
      <c r="AK39">
        <v>0</v>
      </c>
      <c r="AL39">
        <v>14534.9</v>
      </c>
      <c r="AM39">
        <v>0</v>
      </c>
      <c r="AN39">
        <v>0</v>
      </c>
      <c r="AO39">
        <v>0</v>
      </c>
      <c r="AP39">
        <v>0</v>
      </c>
      <c r="AQ39">
        <v>14534.9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1.1104799999999999</v>
      </c>
      <c r="BF39">
        <v>3.0605500000000001</v>
      </c>
      <c r="BG39">
        <v>2.1201599999999998</v>
      </c>
      <c r="BH39">
        <v>2.1170899999999999E-2</v>
      </c>
      <c r="BI39">
        <v>2.34213</v>
      </c>
      <c r="BJ39">
        <v>0.58903899999999998</v>
      </c>
      <c r="BK39">
        <v>5.7476399999999996</v>
      </c>
      <c r="BL39">
        <v>0</v>
      </c>
      <c r="BM39">
        <v>14.991199999999999</v>
      </c>
      <c r="BN39">
        <v>20.187999999999999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35.179200000000002</v>
      </c>
      <c r="BU39">
        <v>33.480400000000003</v>
      </c>
      <c r="BV39">
        <v>1.69879</v>
      </c>
      <c r="BW39">
        <v>0</v>
      </c>
      <c r="BX39">
        <v>38.5</v>
      </c>
      <c r="BY39" t="s">
        <v>844</v>
      </c>
      <c r="BZ39">
        <v>0</v>
      </c>
      <c r="CA39">
        <v>0</v>
      </c>
      <c r="CC39">
        <v>0</v>
      </c>
      <c r="CG39" t="s">
        <v>818</v>
      </c>
      <c r="CH39" t="s">
        <v>818</v>
      </c>
      <c r="CI39" t="s">
        <v>845</v>
      </c>
      <c r="CJ39">
        <v>52.560499999999998</v>
      </c>
      <c r="CK39">
        <v>276470</v>
      </c>
      <c r="CL39">
        <v>274003</v>
      </c>
      <c r="CM39">
        <v>26891.3</v>
      </c>
      <c r="CN39">
        <v>108168</v>
      </c>
      <c r="CO39">
        <v>125011</v>
      </c>
      <c r="CP39">
        <v>575185</v>
      </c>
      <c r="CQ39">
        <v>538381</v>
      </c>
      <c r="CR39" s="59" t="s">
        <v>842</v>
      </c>
      <c r="CS39">
        <v>0</v>
      </c>
      <c r="CT39">
        <v>0</v>
      </c>
      <c r="CU39">
        <v>0</v>
      </c>
      <c r="CV39">
        <v>-853466</v>
      </c>
      <c r="CW39">
        <v>6065.12</v>
      </c>
      <c r="CX39" s="59" t="s">
        <v>858</v>
      </c>
      <c r="CY39">
        <v>8266.4699999999993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8266.4699999999993</v>
      </c>
      <c r="DG39">
        <v>0</v>
      </c>
      <c r="DH39">
        <v>0</v>
      </c>
      <c r="DI39">
        <v>0</v>
      </c>
      <c r="DJ39">
        <v>0</v>
      </c>
      <c r="DK39">
        <v>8266.4699999999993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1.00668</v>
      </c>
      <c r="DZ39">
        <v>2.5819800000000002</v>
      </c>
      <c r="EA39">
        <v>2.5853799999999998</v>
      </c>
      <c r="EB39">
        <v>0.25747900000000001</v>
      </c>
      <c r="EC39">
        <v>1.09198</v>
      </c>
      <c r="ED39">
        <v>1.22499</v>
      </c>
      <c r="EE39">
        <v>5.7476599999999998</v>
      </c>
      <c r="EF39">
        <v>7.7759499999999999</v>
      </c>
      <c r="EG39">
        <v>20.187999999999999</v>
      </c>
      <c r="EH39">
        <v>0</v>
      </c>
      <c r="EI39">
        <v>0</v>
      </c>
      <c r="EJ39">
        <v>0</v>
      </c>
      <c r="EK39">
        <v>-6.4346800000000002</v>
      </c>
      <c r="EL39">
        <v>-0.285528</v>
      </c>
      <c r="EM39">
        <v>27.963999999999999</v>
      </c>
      <c r="EN39">
        <v>26.957899999999999</v>
      </c>
      <c r="EO39">
        <v>1.00604</v>
      </c>
      <c r="EP39">
        <v>0</v>
      </c>
      <c r="EQ39">
        <v>0</v>
      </c>
      <c r="ES39">
        <v>0</v>
      </c>
      <c r="ET39">
        <v>0</v>
      </c>
      <c r="EV39">
        <v>0</v>
      </c>
      <c r="EW39">
        <v>1.38589E-2</v>
      </c>
      <c r="EX39">
        <v>7.0911900000000001</v>
      </c>
      <c r="EY39">
        <v>8.0660000000000007</v>
      </c>
      <c r="EZ39">
        <v>1.8884499999999999E-2</v>
      </c>
      <c r="FA39">
        <v>9.3476300000000005</v>
      </c>
      <c r="FB39">
        <v>0</v>
      </c>
      <c r="FC39">
        <v>21.117799999999999</v>
      </c>
      <c r="FD39">
        <v>45.6554</v>
      </c>
      <c r="FE39">
        <v>55.0364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100.69199999999999</v>
      </c>
      <c r="FL39">
        <v>1.26344E-2</v>
      </c>
      <c r="FM39">
        <v>4.9689199999999998</v>
      </c>
      <c r="FN39">
        <v>7.73881</v>
      </c>
      <c r="FO39">
        <v>0.64125799999999999</v>
      </c>
      <c r="FP39">
        <v>3.7501600000000002</v>
      </c>
      <c r="FQ39">
        <v>4.7746599999999999</v>
      </c>
      <c r="FR39">
        <v>21.117799999999999</v>
      </c>
      <c r="FS39">
        <v>22.584599999999998</v>
      </c>
      <c r="FT39">
        <v>55.0364</v>
      </c>
      <c r="FU39">
        <v>0</v>
      </c>
      <c r="FV39">
        <v>0</v>
      </c>
      <c r="FW39">
        <v>0</v>
      </c>
      <c r="FX39">
        <v>-3.0718200000000002</v>
      </c>
      <c r="FY39">
        <v>-17.347899999999999</v>
      </c>
      <c r="FZ39">
        <v>77.620900000000006</v>
      </c>
      <c r="GA39" t="s">
        <v>821</v>
      </c>
      <c r="GB39" t="s">
        <v>822</v>
      </c>
      <c r="GC39" t="s">
        <v>823</v>
      </c>
      <c r="GD39" t="s">
        <v>824</v>
      </c>
      <c r="GE39" t="s">
        <v>825</v>
      </c>
      <c r="GF39" t="s">
        <v>826</v>
      </c>
      <c r="GG39" t="s">
        <v>827</v>
      </c>
      <c r="GH39" t="s">
        <v>828</v>
      </c>
      <c r="GK39">
        <v>9.1511500000000003E-3</v>
      </c>
      <c r="GL39">
        <v>12.3903</v>
      </c>
      <c r="GM39">
        <v>12.5962</v>
      </c>
      <c r="GN39">
        <v>5.8940899999999997E-2</v>
      </c>
      <c r="GO39">
        <v>13.2174</v>
      </c>
      <c r="GP39">
        <v>0</v>
      </c>
      <c r="GQ39">
        <v>34.6355</v>
      </c>
      <c r="GR39">
        <v>72.92</v>
      </c>
      <c r="GS39">
        <v>111.078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184</v>
      </c>
      <c r="GZ39">
        <v>49.567300000000003</v>
      </c>
      <c r="HA39">
        <v>0</v>
      </c>
      <c r="HB39">
        <v>0</v>
      </c>
      <c r="HC39">
        <v>0</v>
      </c>
      <c r="HD39">
        <v>0</v>
      </c>
      <c r="HE39">
        <v>29.8415</v>
      </c>
      <c r="HF39">
        <v>0</v>
      </c>
      <c r="HG39">
        <v>79.41</v>
      </c>
      <c r="HH39">
        <v>0</v>
      </c>
      <c r="HI39">
        <v>0</v>
      </c>
      <c r="HJ39">
        <v>0</v>
      </c>
      <c r="HK39">
        <v>0</v>
      </c>
      <c r="HL39">
        <v>79.41</v>
      </c>
      <c r="HM39">
        <v>8.0032799999999998E-3</v>
      </c>
      <c r="HN39">
        <v>9.6672700000000003</v>
      </c>
      <c r="HO39">
        <v>13.9542</v>
      </c>
      <c r="HP39">
        <v>0.94706000000000001</v>
      </c>
      <c r="HQ39">
        <v>5.3767399999999999</v>
      </c>
      <c r="HR39">
        <v>7.3826700000000001</v>
      </c>
      <c r="HS39">
        <v>34.635599999999997</v>
      </c>
      <c r="HT39">
        <v>41.75</v>
      </c>
      <c r="HU39">
        <v>111.078</v>
      </c>
      <c r="HV39">
        <v>0</v>
      </c>
      <c r="HW39">
        <v>0</v>
      </c>
      <c r="HX39">
        <v>0</v>
      </c>
      <c r="HY39">
        <v>-25.387499999999999</v>
      </c>
      <c r="HZ39">
        <v>-4.8444200000000004</v>
      </c>
      <c r="IA39">
        <v>152.83000000000001</v>
      </c>
      <c r="IB39">
        <v>45.162199999999999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45.16</v>
      </c>
      <c r="IJ39">
        <v>0</v>
      </c>
      <c r="IK39">
        <v>0</v>
      </c>
      <c r="IL39">
        <v>0</v>
      </c>
      <c r="IM39">
        <v>0</v>
      </c>
      <c r="IN39">
        <v>45.16</v>
      </c>
      <c r="IO39">
        <v>1.6315999999999999</v>
      </c>
      <c r="IP39">
        <v>0.46968100000000002</v>
      </c>
      <c r="IQ39">
        <v>0.47748299999999999</v>
      </c>
      <c r="IR39">
        <v>2.23427E-3</v>
      </c>
      <c r="IS39">
        <v>0.50103399999999998</v>
      </c>
      <c r="IT39">
        <v>0.98207699999999998</v>
      </c>
      <c r="IU39">
        <v>1.3129299999999999</v>
      </c>
      <c r="IV39">
        <v>5.37704</v>
      </c>
      <c r="IW39">
        <v>4.2106199999999996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9.5876599999999996</v>
      </c>
      <c r="JD39">
        <v>1.48658</v>
      </c>
      <c r="JE39">
        <v>0.36645800000000001</v>
      </c>
      <c r="JF39">
        <v>0.52896100000000001</v>
      </c>
      <c r="JG39">
        <v>3.59002E-2</v>
      </c>
      <c r="JH39">
        <v>0.203816</v>
      </c>
      <c r="JI39">
        <v>0.27985500000000002</v>
      </c>
      <c r="JJ39">
        <v>1.3129299999999999</v>
      </c>
      <c r="JK39">
        <v>3.0684999999999998</v>
      </c>
      <c r="JL39">
        <v>4.2106199999999996</v>
      </c>
      <c r="JM39">
        <v>0</v>
      </c>
      <c r="JN39">
        <v>0</v>
      </c>
      <c r="JO39">
        <v>0</v>
      </c>
      <c r="JP39">
        <v>-0.96236500000000003</v>
      </c>
      <c r="JQ39">
        <v>-0.183638</v>
      </c>
      <c r="JR39">
        <v>7.2791300000000003</v>
      </c>
    </row>
    <row r="40" spans="1:278" x14ac:dyDescent="0.3">
      <c r="A40" s="10"/>
      <c r="B40" s="58">
        <v>45968.589872685203</v>
      </c>
      <c r="C40" t="s">
        <v>348</v>
      </c>
      <c r="E40" t="s">
        <v>829</v>
      </c>
      <c r="F40" t="s">
        <v>815</v>
      </c>
      <c r="G40">
        <v>498589</v>
      </c>
      <c r="H40">
        <v>498589</v>
      </c>
      <c r="I40" t="s">
        <v>816</v>
      </c>
      <c r="J40" s="24">
        <v>0.148611111111111</v>
      </c>
      <c r="K40" t="s">
        <v>817</v>
      </c>
      <c r="L40">
        <v>-8.83</v>
      </c>
      <c r="M40" t="s">
        <v>818</v>
      </c>
      <c r="N40" t="s">
        <v>818</v>
      </c>
      <c r="O40" t="s">
        <v>859</v>
      </c>
      <c r="P40">
        <v>358.96199999999999</v>
      </c>
      <c r="Q40">
        <v>161532</v>
      </c>
      <c r="R40">
        <v>254027</v>
      </c>
      <c r="S40">
        <v>2742.04</v>
      </c>
      <c r="T40">
        <v>162059</v>
      </c>
      <c r="U40">
        <v>0</v>
      </c>
      <c r="V40">
        <v>577318</v>
      </c>
      <c r="W40" s="59" t="s">
        <v>860</v>
      </c>
      <c r="X40" s="59" t="s">
        <v>842</v>
      </c>
      <c r="Y40">
        <v>0</v>
      </c>
      <c r="Z40">
        <v>0</v>
      </c>
      <c r="AA40">
        <v>0</v>
      </c>
      <c r="AB40">
        <v>0</v>
      </c>
      <c r="AC40">
        <v>0</v>
      </c>
      <c r="AD40" s="59" t="s">
        <v>861</v>
      </c>
      <c r="AE40">
        <v>53907.6</v>
      </c>
      <c r="AF40">
        <v>0</v>
      </c>
      <c r="AG40">
        <v>0</v>
      </c>
      <c r="AH40">
        <v>0</v>
      </c>
      <c r="AI40">
        <v>0</v>
      </c>
      <c r="AJ40">
        <v>6481.24</v>
      </c>
      <c r="AK40">
        <v>0</v>
      </c>
      <c r="AL40">
        <v>60388.800000000003</v>
      </c>
      <c r="AM40">
        <v>0</v>
      </c>
      <c r="AN40">
        <v>0</v>
      </c>
      <c r="AO40">
        <v>0</v>
      </c>
      <c r="AP40">
        <v>0</v>
      </c>
      <c r="AQ40">
        <v>60388.800000000003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6.3727400000000003</v>
      </c>
      <c r="BF40">
        <v>1.40272</v>
      </c>
      <c r="BG40">
        <v>2.5723199999999999</v>
      </c>
      <c r="BH40">
        <v>2.2286899999999998E-2</v>
      </c>
      <c r="BI40">
        <v>1.6036900000000001</v>
      </c>
      <c r="BJ40">
        <v>0.69875799999999999</v>
      </c>
      <c r="BK40">
        <v>5.7185199999999998</v>
      </c>
      <c r="BL40">
        <v>0</v>
      </c>
      <c r="BM40">
        <v>18.390999999999998</v>
      </c>
      <c r="BN40">
        <v>20.281300000000002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38.672400000000003</v>
      </c>
      <c r="BU40">
        <v>31.605599999999999</v>
      </c>
      <c r="BV40">
        <v>7.0667299999999997</v>
      </c>
      <c r="BW40">
        <v>0</v>
      </c>
      <c r="BX40">
        <v>60.25</v>
      </c>
      <c r="BY40" t="s">
        <v>831</v>
      </c>
      <c r="BZ40">
        <v>0</v>
      </c>
      <c r="CA40">
        <v>0.25</v>
      </c>
      <c r="CB40" t="s">
        <v>862</v>
      </c>
      <c r="CC40">
        <v>0</v>
      </c>
      <c r="CG40" t="s">
        <v>818</v>
      </c>
      <c r="CH40" t="s">
        <v>818</v>
      </c>
      <c r="CI40" t="s">
        <v>863</v>
      </c>
      <c r="CJ40">
        <v>318.29199999999997</v>
      </c>
      <c r="CK40">
        <v>144237</v>
      </c>
      <c r="CL40">
        <v>319929</v>
      </c>
      <c r="CM40">
        <v>7907.57</v>
      </c>
      <c r="CN40">
        <v>48789.8</v>
      </c>
      <c r="CO40">
        <v>148277</v>
      </c>
      <c r="CP40">
        <v>577320</v>
      </c>
      <c r="CQ40">
        <v>366068</v>
      </c>
      <c r="CR40" s="59" t="s">
        <v>842</v>
      </c>
      <c r="CS40">
        <v>0</v>
      </c>
      <c r="CT40">
        <v>0</v>
      </c>
      <c r="CU40">
        <v>0</v>
      </c>
      <c r="CV40">
        <v>-886888</v>
      </c>
      <c r="CW40">
        <v>6176.09</v>
      </c>
      <c r="CX40" s="59" t="s">
        <v>864</v>
      </c>
      <c r="CY40">
        <v>40193.300000000003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40193.300000000003</v>
      </c>
      <c r="DG40">
        <v>0</v>
      </c>
      <c r="DH40">
        <v>0</v>
      </c>
      <c r="DI40">
        <v>0</v>
      </c>
      <c r="DJ40">
        <v>0</v>
      </c>
      <c r="DK40">
        <v>40193.300000000003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4.7523900000000001</v>
      </c>
      <c r="DZ40">
        <v>1.2238800000000001</v>
      </c>
      <c r="EA40">
        <v>3.11835</v>
      </c>
      <c r="EB40">
        <v>6.5854300000000005E-2</v>
      </c>
      <c r="EC40">
        <v>0.453121</v>
      </c>
      <c r="ED40">
        <v>1.4592400000000001</v>
      </c>
      <c r="EE40">
        <v>5.71854</v>
      </c>
      <c r="EF40">
        <v>9.55443</v>
      </c>
      <c r="EG40">
        <v>20.281300000000002</v>
      </c>
      <c r="EH40">
        <v>0</v>
      </c>
      <c r="EI40">
        <v>0</v>
      </c>
      <c r="EJ40">
        <v>0</v>
      </c>
      <c r="EK40">
        <v>-7.0370100000000004</v>
      </c>
      <c r="EL40">
        <v>-0.19992199999999999</v>
      </c>
      <c r="EM40">
        <v>29.835799999999999</v>
      </c>
      <c r="EN40">
        <v>25.087599999999998</v>
      </c>
      <c r="EO40">
        <v>4.7481600000000004</v>
      </c>
      <c r="EP40">
        <v>0</v>
      </c>
      <c r="EQ40">
        <v>0</v>
      </c>
      <c r="ES40">
        <v>0</v>
      </c>
      <c r="ET40">
        <v>0</v>
      </c>
      <c r="EV40">
        <v>0</v>
      </c>
      <c r="EW40">
        <v>6.7164699999999994E-2</v>
      </c>
      <c r="EX40">
        <v>2.5783</v>
      </c>
      <c r="EY40">
        <v>16.327200000000001</v>
      </c>
      <c r="EZ40">
        <v>3.3709499999999998E-4</v>
      </c>
      <c r="FA40">
        <v>9.4746600000000001</v>
      </c>
      <c r="FB40">
        <v>0</v>
      </c>
      <c r="FC40">
        <v>21.316500000000001</v>
      </c>
      <c r="FD40">
        <v>49.764099999999999</v>
      </c>
      <c r="FE40">
        <v>55.0364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104.801</v>
      </c>
      <c r="FL40">
        <v>5.7205600000000002E-2</v>
      </c>
      <c r="FM40">
        <v>1.6580999999999999</v>
      </c>
      <c r="FN40">
        <v>16.790099999999999</v>
      </c>
      <c r="FO40">
        <v>2.7035E-2</v>
      </c>
      <c r="FP40">
        <v>1.73956</v>
      </c>
      <c r="FQ40">
        <v>5.6966400000000004</v>
      </c>
      <c r="FR40">
        <v>21.316500000000001</v>
      </c>
      <c r="FS40">
        <v>33.476399999999998</v>
      </c>
      <c r="FT40">
        <v>55.0364</v>
      </c>
      <c r="FU40">
        <v>0</v>
      </c>
      <c r="FV40">
        <v>0</v>
      </c>
      <c r="FW40">
        <v>0</v>
      </c>
      <c r="FX40">
        <v>-2.0423800000000001</v>
      </c>
      <c r="FY40">
        <v>-11.766400000000001</v>
      </c>
      <c r="FZ40">
        <v>88.512699999999995</v>
      </c>
      <c r="GA40" t="s">
        <v>821</v>
      </c>
      <c r="GB40" t="s">
        <v>822</v>
      </c>
      <c r="GC40" t="s">
        <v>823</v>
      </c>
      <c r="GD40" t="s">
        <v>824</v>
      </c>
      <c r="GE40" t="s">
        <v>825</v>
      </c>
      <c r="GF40" t="s">
        <v>826</v>
      </c>
      <c r="GG40" t="s">
        <v>827</v>
      </c>
      <c r="GH40" t="s">
        <v>828</v>
      </c>
      <c r="GK40">
        <v>4.8603E-2</v>
      </c>
      <c r="GL40">
        <v>5.05098</v>
      </c>
      <c r="GM40">
        <v>16.287299999999998</v>
      </c>
      <c r="GN40">
        <v>5.5134099999999998E-2</v>
      </c>
      <c r="GO40">
        <v>9.0969899999999999</v>
      </c>
      <c r="GP40">
        <v>0</v>
      </c>
      <c r="GQ40">
        <v>34.822800000000001</v>
      </c>
      <c r="GR40">
        <v>65.37</v>
      </c>
      <c r="GS40">
        <v>111.078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176.45</v>
      </c>
      <c r="GZ40">
        <v>294.51299999999998</v>
      </c>
      <c r="HA40">
        <v>0</v>
      </c>
      <c r="HB40">
        <v>0</v>
      </c>
      <c r="HC40">
        <v>0</v>
      </c>
      <c r="HD40">
        <v>0</v>
      </c>
      <c r="HE40">
        <v>35.408900000000003</v>
      </c>
      <c r="HF40">
        <v>0</v>
      </c>
      <c r="HG40">
        <v>329.92</v>
      </c>
      <c r="HH40">
        <v>0</v>
      </c>
      <c r="HI40">
        <v>0</v>
      </c>
      <c r="HJ40">
        <v>0</v>
      </c>
      <c r="HK40">
        <v>0</v>
      </c>
      <c r="HL40">
        <v>329.92</v>
      </c>
      <c r="HM40">
        <v>4.3125900000000002E-2</v>
      </c>
      <c r="HN40">
        <v>3.8930500000000001</v>
      </c>
      <c r="HO40">
        <v>17.8063</v>
      </c>
      <c r="HP40">
        <v>0.199491</v>
      </c>
      <c r="HQ40">
        <v>2.1235499999999998</v>
      </c>
      <c r="HR40">
        <v>8.8340999999999994</v>
      </c>
      <c r="HS40">
        <v>34.822899999999997</v>
      </c>
      <c r="HT40">
        <v>39.69</v>
      </c>
      <c r="HU40">
        <v>111.078</v>
      </c>
      <c r="HV40">
        <v>0</v>
      </c>
      <c r="HW40">
        <v>0</v>
      </c>
      <c r="HX40">
        <v>0</v>
      </c>
      <c r="HY40">
        <v>-22.707899999999999</v>
      </c>
      <c r="HZ40">
        <v>-5.3108300000000002</v>
      </c>
      <c r="IA40">
        <v>150.77000000000001</v>
      </c>
      <c r="IB40">
        <v>219.58799999999999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219.59</v>
      </c>
      <c r="IJ40">
        <v>0</v>
      </c>
      <c r="IK40">
        <v>0</v>
      </c>
      <c r="IL40">
        <v>0</v>
      </c>
      <c r="IM40">
        <v>0</v>
      </c>
      <c r="IN40">
        <v>219.59</v>
      </c>
      <c r="IO40">
        <v>9.7286300000000008</v>
      </c>
      <c r="IP40">
        <v>0.191468</v>
      </c>
      <c r="IQ40">
        <v>0.61740200000000001</v>
      </c>
      <c r="IR40">
        <v>2.08997E-3</v>
      </c>
      <c r="IS40">
        <v>0.34483999999999998</v>
      </c>
      <c r="IT40">
        <v>1.16944</v>
      </c>
      <c r="IU40">
        <v>1.32003</v>
      </c>
      <c r="IV40">
        <v>13.373900000000001</v>
      </c>
      <c r="IW40">
        <v>4.2106199999999996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17.584499999999998</v>
      </c>
      <c r="JD40">
        <v>7.2538999999999998</v>
      </c>
      <c r="JE40">
        <v>0.14757400000000001</v>
      </c>
      <c r="JF40">
        <v>0.674983</v>
      </c>
      <c r="JG40">
        <v>7.5621200000000003E-3</v>
      </c>
      <c r="JH40">
        <v>8.04975E-2</v>
      </c>
      <c r="JI40">
        <v>0.334874</v>
      </c>
      <c r="JJ40">
        <v>1.32003</v>
      </c>
      <c r="JK40">
        <v>8.75732</v>
      </c>
      <c r="JL40">
        <v>4.2106199999999996</v>
      </c>
      <c r="JM40">
        <v>0</v>
      </c>
      <c r="JN40">
        <v>0</v>
      </c>
      <c r="JO40">
        <v>0</v>
      </c>
      <c r="JP40">
        <v>-0.860788</v>
      </c>
      <c r="JQ40">
        <v>-0.201318</v>
      </c>
      <c r="JR40">
        <v>12.9679</v>
      </c>
    </row>
    <row r="41" spans="1:278" x14ac:dyDescent="0.3">
      <c r="A41" s="10"/>
      <c r="B41" s="58">
        <v>45968.592418981498</v>
      </c>
      <c r="C41" t="s">
        <v>530</v>
      </c>
      <c r="D41" s="59" t="s">
        <v>847</v>
      </c>
      <c r="E41" t="s">
        <v>829</v>
      </c>
      <c r="F41" t="s">
        <v>815</v>
      </c>
      <c r="G41">
        <v>498589</v>
      </c>
      <c r="H41">
        <v>498589</v>
      </c>
      <c r="I41" t="s">
        <v>816</v>
      </c>
      <c r="J41" s="24">
        <v>0.148611111111111</v>
      </c>
      <c r="K41" t="s">
        <v>817</v>
      </c>
      <c r="L41">
        <v>-11.14</v>
      </c>
      <c r="M41" t="s">
        <v>818</v>
      </c>
      <c r="N41" t="s">
        <v>818</v>
      </c>
      <c r="O41" t="s">
        <v>865</v>
      </c>
      <c r="P41">
        <v>329.09500000000003</v>
      </c>
      <c r="Q41">
        <v>213339</v>
      </c>
      <c r="R41">
        <v>633030</v>
      </c>
      <c r="S41">
        <v>3853.96</v>
      </c>
      <c r="T41">
        <v>202163</v>
      </c>
      <c r="U41">
        <v>0</v>
      </c>
      <c r="V41">
        <v>582207</v>
      </c>
      <c r="W41" s="59" t="s">
        <v>866</v>
      </c>
      <c r="X41" s="59" t="s">
        <v>850</v>
      </c>
      <c r="Y41">
        <v>0</v>
      </c>
      <c r="Z41">
        <v>0</v>
      </c>
      <c r="AA41">
        <v>0</v>
      </c>
      <c r="AB41">
        <v>0</v>
      </c>
      <c r="AC41">
        <v>0</v>
      </c>
      <c r="AD41" s="59" t="s">
        <v>867</v>
      </c>
      <c r="AE41">
        <v>49422.6</v>
      </c>
      <c r="AF41">
        <v>0</v>
      </c>
      <c r="AG41">
        <v>0</v>
      </c>
      <c r="AH41">
        <v>0</v>
      </c>
      <c r="AI41">
        <v>0</v>
      </c>
      <c r="AJ41">
        <v>6599.62</v>
      </c>
      <c r="AK41">
        <v>0</v>
      </c>
      <c r="AL41">
        <v>56022.2</v>
      </c>
      <c r="AM41">
        <v>0</v>
      </c>
      <c r="AN41">
        <v>0</v>
      </c>
      <c r="AO41">
        <v>0</v>
      </c>
      <c r="AP41">
        <v>0</v>
      </c>
      <c r="AQ41">
        <v>56022.2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5.8448500000000001</v>
      </c>
      <c r="BF41">
        <v>1.89198</v>
      </c>
      <c r="BG41">
        <v>6.8566799999999999</v>
      </c>
      <c r="BH41">
        <v>3.20159E-2</v>
      </c>
      <c r="BI41">
        <v>2.0202200000000001</v>
      </c>
      <c r="BJ41">
        <v>0.71149600000000002</v>
      </c>
      <c r="BK41">
        <v>5.7617500000000001</v>
      </c>
      <c r="BL41">
        <v>0</v>
      </c>
      <c r="BM41">
        <v>23.119</v>
      </c>
      <c r="BN41">
        <v>53.061300000000003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76.180199999999999</v>
      </c>
      <c r="BU41">
        <v>69.628299999999996</v>
      </c>
      <c r="BV41">
        <v>6.5519699999999998</v>
      </c>
      <c r="BW41">
        <v>0</v>
      </c>
      <c r="BX41">
        <v>1599</v>
      </c>
      <c r="BY41" t="s">
        <v>852</v>
      </c>
      <c r="BZ41">
        <v>1</v>
      </c>
      <c r="CA41">
        <v>0.25</v>
      </c>
      <c r="CB41" t="s">
        <v>862</v>
      </c>
      <c r="CC41">
        <v>0</v>
      </c>
      <c r="CG41" t="s">
        <v>818</v>
      </c>
      <c r="CH41" t="s">
        <v>818</v>
      </c>
      <c r="CI41" t="s">
        <v>868</v>
      </c>
      <c r="CJ41">
        <v>291.05399999999997</v>
      </c>
      <c r="CK41">
        <v>247194</v>
      </c>
      <c r="CL41">
        <v>502460</v>
      </c>
      <c r="CM41">
        <v>7654.78</v>
      </c>
      <c r="CN41">
        <v>46694.400000000001</v>
      </c>
      <c r="CO41">
        <v>150801</v>
      </c>
      <c r="CP41">
        <v>582210</v>
      </c>
      <c r="CQ41">
        <v>651275</v>
      </c>
      <c r="CR41" s="59" t="s">
        <v>850</v>
      </c>
      <c r="CS41">
        <v>0</v>
      </c>
      <c r="CT41">
        <v>0</v>
      </c>
      <c r="CU41">
        <v>0</v>
      </c>
      <c r="CV41">
        <v>-886888</v>
      </c>
      <c r="CW41">
        <v>857.86599999999999</v>
      </c>
      <c r="CX41" s="59" t="s">
        <v>869</v>
      </c>
      <c r="CY41">
        <v>36676.9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36676.9</v>
      </c>
      <c r="DG41">
        <v>0</v>
      </c>
      <c r="DH41">
        <v>0</v>
      </c>
      <c r="DI41">
        <v>0</v>
      </c>
      <c r="DJ41">
        <v>0</v>
      </c>
      <c r="DK41">
        <v>36676.9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4.3383500000000002</v>
      </c>
      <c r="DZ41">
        <v>2.15164</v>
      </c>
      <c r="EA41">
        <v>5.1953800000000001</v>
      </c>
      <c r="EB41">
        <v>6.3800800000000005E-2</v>
      </c>
      <c r="EC41">
        <v>0.43254399999999998</v>
      </c>
      <c r="ED41">
        <v>1.48068</v>
      </c>
      <c r="EE41">
        <v>5.7617700000000003</v>
      </c>
      <c r="EF41">
        <v>11.982699999999999</v>
      </c>
      <c r="EG41">
        <v>53.061300000000003</v>
      </c>
      <c r="EH41">
        <v>0</v>
      </c>
      <c r="EI41">
        <v>0</v>
      </c>
      <c r="EJ41">
        <v>0</v>
      </c>
      <c r="EK41">
        <v>-7.4252700000000003</v>
      </c>
      <c r="EL41">
        <v>-1.61864E-2</v>
      </c>
      <c r="EM41">
        <v>65.043999999999997</v>
      </c>
      <c r="EN41">
        <v>60.709499999999998</v>
      </c>
      <c r="EO41">
        <v>4.3344800000000001</v>
      </c>
      <c r="EP41">
        <v>0</v>
      </c>
      <c r="EQ41">
        <v>0</v>
      </c>
      <c r="ES41">
        <v>0</v>
      </c>
      <c r="ET41">
        <v>0</v>
      </c>
      <c r="EV41">
        <v>0</v>
      </c>
      <c r="EW41">
        <v>6.1088299999999998E-2</v>
      </c>
      <c r="EX41">
        <v>3.3633999999999999</v>
      </c>
      <c r="EY41">
        <v>67.668300000000002</v>
      </c>
      <c r="EZ41">
        <v>5.3123199999999997E-4</v>
      </c>
      <c r="FA41">
        <v>11.3376</v>
      </c>
      <c r="FB41">
        <v>0</v>
      </c>
      <c r="FC41">
        <v>21.589700000000001</v>
      </c>
      <c r="FD41">
        <v>104.021</v>
      </c>
      <c r="FE41">
        <v>427.38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531.40099999999995</v>
      </c>
      <c r="FL41">
        <v>5.1731800000000001E-2</v>
      </c>
      <c r="FM41">
        <v>2.12792</v>
      </c>
      <c r="FN41">
        <v>38.001300000000001</v>
      </c>
      <c r="FO41">
        <v>2.5529400000000001E-2</v>
      </c>
      <c r="FP41">
        <v>1.65279</v>
      </c>
      <c r="FQ41">
        <v>5.5758700000000001</v>
      </c>
      <c r="FR41">
        <v>21.589700000000001</v>
      </c>
      <c r="FS41">
        <v>66.856099999999998</v>
      </c>
      <c r="FT41">
        <v>427.38</v>
      </c>
      <c r="FU41">
        <v>0</v>
      </c>
      <c r="FV41">
        <v>0</v>
      </c>
      <c r="FW41">
        <v>0</v>
      </c>
      <c r="FX41">
        <v>-2.0423800000000001</v>
      </c>
      <c r="FY41">
        <v>-0.12642</v>
      </c>
      <c r="FZ41">
        <v>494.23599999999999</v>
      </c>
      <c r="GA41" t="s">
        <v>821</v>
      </c>
      <c r="GB41" t="s">
        <v>822</v>
      </c>
      <c r="GC41" t="s">
        <v>823</v>
      </c>
      <c r="GD41" t="s">
        <v>824</v>
      </c>
      <c r="GE41" t="s">
        <v>825</v>
      </c>
      <c r="GF41" t="s">
        <v>826</v>
      </c>
      <c r="GG41" t="s">
        <v>827</v>
      </c>
      <c r="GH41" t="s">
        <v>828</v>
      </c>
      <c r="GK41">
        <v>4.4649899999999999E-2</v>
      </c>
      <c r="GL41">
        <v>7.8961600000000001</v>
      </c>
      <c r="GM41">
        <v>49.633600000000001</v>
      </c>
      <c r="GN41">
        <v>9.79212E-2</v>
      </c>
      <c r="GO41">
        <v>11.9717</v>
      </c>
      <c r="GP41">
        <v>0</v>
      </c>
      <c r="GQ41">
        <v>35.104799999999997</v>
      </c>
      <c r="GR41">
        <v>104.74</v>
      </c>
      <c r="GS41">
        <v>374.08499999999998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478.83</v>
      </c>
      <c r="GZ41">
        <v>270.01</v>
      </c>
      <c r="HA41">
        <v>0</v>
      </c>
      <c r="HB41">
        <v>0</v>
      </c>
      <c r="HC41">
        <v>0</v>
      </c>
      <c r="HD41">
        <v>0</v>
      </c>
      <c r="HE41">
        <v>36.055700000000002</v>
      </c>
      <c r="HF41">
        <v>0</v>
      </c>
      <c r="HG41">
        <v>306.07</v>
      </c>
      <c r="HH41">
        <v>0</v>
      </c>
      <c r="HI41">
        <v>0</v>
      </c>
      <c r="HJ41">
        <v>0</v>
      </c>
      <c r="HK41">
        <v>0</v>
      </c>
      <c r="HL41">
        <v>306.07</v>
      </c>
      <c r="HM41">
        <v>3.9567900000000003E-2</v>
      </c>
      <c r="HN41">
        <v>8.5486299999999993</v>
      </c>
      <c r="HO41">
        <v>34.464399999999998</v>
      </c>
      <c r="HP41">
        <v>0.19458400000000001</v>
      </c>
      <c r="HQ41">
        <v>2.0056799999999999</v>
      </c>
      <c r="HR41">
        <v>8.9329099999999997</v>
      </c>
      <c r="HS41">
        <v>35.104799999999997</v>
      </c>
      <c r="HT41">
        <v>65.790000000000006</v>
      </c>
      <c r="HU41">
        <v>374.08499999999998</v>
      </c>
      <c r="HV41">
        <v>0</v>
      </c>
      <c r="HW41">
        <v>0</v>
      </c>
      <c r="HX41">
        <v>0</v>
      </c>
      <c r="HY41">
        <v>-22.707899999999999</v>
      </c>
      <c r="HZ41">
        <v>-0.78052100000000002</v>
      </c>
      <c r="IA41">
        <v>439.88</v>
      </c>
      <c r="IB41">
        <v>200.37700000000001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200.38</v>
      </c>
      <c r="IJ41">
        <v>0</v>
      </c>
      <c r="IK41">
        <v>0</v>
      </c>
      <c r="IL41">
        <v>0</v>
      </c>
      <c r="IM41">
        <v>0</v>
      </c>
      <c r="IN41">
        <v>200.38</v>
      </c>
      <c r="IO41">
        <v>8.9192300000000007</v>
      </c>
      <c r="IP41">
        <v>0.29931999999999997</v>
      </c>
      <c r="IQ41">
        <v>1.8814599999999999</v>
      </c>
      <c r="IR41">
        <v>3.7119000000000002E-3</v>
      </c>
      <c r="IS41">
        <v>0.45380999999999999</v>
      </c>
      <c r="IT41">
        <v>1.1908000000000001</v>
      </c>
      <c r="IU41">
        <v>1.3307199999999999</v>
      </c>
      <c r="IV41">
        <v>14.0791</v>
      </c>
      <c r="IW41">
        <v>14.1805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28.259499999999999</v>
      </c>
      <c r="JD41">
        <v>6.6192700000000002</v>
      </c>
      <c r="JE41">
        <v>0.32405299999999998</v>
      </c>
      <c r="JF41">
        <v>1.30644</v>
      </c>
      <c r="JG41">
        <v>7.37611E-3</v>
      </c>
      <c r="JH41">
        <v>7.6029600000000003E-2</v>
      </c>
      <c r="JI41">
        <v>0.33861999999999998</v>
      </c>
      <c r="JJ41">
        <v>1.3307199999999999</v>
      </c>
      <c r="JK41">
        <v>9.1121400000000001</v>
      </c>
      <c r="JL41">
        <v>14.1805</v>
      </c>
      <c r="JM41">
        <v>0</v>
      </c>
      <c r="JN41">
        <v>0</v>
      </c>
      <c r="JO41">
        <v>0</v>
      </c>
      <c r="JP41">
        <v>-0.860788</v>
      </c>
      <c r="JQ41">
        <v>-2.9587200000000001E-2</v>
      </c>
      <c r="JR41">
        <v>23.2926</v>
      </c>
    </row>
    <row r="42" spans="1:278" x14ac:dyDescent="0.3">
      <c r="A42" s="10"/>
      <c r="B42" s="58">
        <v>45968.594212962998</v>
      </c>
      <c r="C42" t="s">
        <v>613</v>
      </c>
      <c r="E42" t="s">
        <v>855</v>
      </c>
      <c r="F42" t="s">
        <v>815</v>
      </c>
      <c r="G42">
        <v>498589</v>
      </c>
      <c r="H42">
        <v>498589</v>
      </c>
      <c r="I42" t="s">
        <v>816</v>
      </c>
      <c r="J42" s="24">
        <v>0.10347222222222199</v>
      </c>
      <c r="K42" t="s">
        <v>817</v>
      </c>
      <c r="L42">
        <v>-7.33</v>
      </c>
      <c r="M42" t="s">
        <v>818</v>
      </c>
      <c r="N42" t="s">
        <v>818</v>
      </c>
      <c r="O42" t="s">
        <v>840</v>
      </c>
      <c r="P42">
        <v>53.2425</v>
      </c>
      <c r="Q42">
        <v>285747</v>
      </c>
      <c r="R42">
        <v>207931</v>
      </c>
      <c r="S42">
        <v>2023.86</v>
      </c>
      <c r="T42">
        <v>217738</v>
      </c>
      <c r="U42">
        <v>0</v>
      </c>
      <c r="V42">
        <v>587798</v>
      </c>
      <c r="W42" s="59" t="s">
        <v>870</v>
      </c>
      <c r="X42" s="59" t="s">
        <v>842</v>
      </c>
      <c r="Y42">
        <v>0</v>
      </c>
      <c r="Z42">
        <v>0</v>
      </c>
      <c r="AA42">
        <v>0</v>
      </c>
      <c r="AB42">
        <v>0</v>
      </c>
      <c r="AC42">
        <v>0</v>
      </c>
      <c r="AD42" s="59" t="s">
        <v>871</v>
      </c>
      <c r="AE42">
        <v>8000.8</v>
      </c>
      <c r="AF42">
        <v>0</v>
      </c>
      <c r="AG42">
        <v>0</v>
      </c>
      <c r="AH42">
        <v>0</v>
      </c>
      <c r="AI42">
        <v>0</v>
      </c>
      <c r="AJ42">
        <v>5462.15</v>
      </c>
      <c r="AK42">
        <v>0</v>
      </c>
      <c r="AL42">
        <v>13463</v>
      </c>
      <c r="AM42">
        <v>0</v>
      </c>
      <c r="AN42">
        <v>0</v>
      </c>
      <c r="AO42">
        <v>0</v>
      </c>
      <c r="AP42">
        <v>0</v>
      </c>
      <c r="AQ42">
        <v>13463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0.98227900000000001</v>
      </c>
      <c r="BF42">
        <v>2.7663799999999998</v>
      </c>
      <c r="BG42">
        <v>2.05599</v>
      </c>
      <c r="BH42">
        <v>1.80529E-2</v>
      </c>
      <c r="BI42">
        <v>2.25814</v>
      </c>
      <c r="BJ42">
        <v>0.58903799999999995</v>
      </c>
      <c r="BK42">
        <v>5.8562200000000004</v>
      </c>
      <c r="BL42">
        <v>0</v>
      </c>
      <c r="BM42">
        <v>14.5261</v>
      </c>
      <c r="BN42">
        <v>20.187999999999999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34.714100000000002</v>
      </c>
      <c r="BU42">
        <v>33.1434</v>
      </c>
      <c r="BV42">
        <v>1.57067</v>
      </c>
      <c r="BW42">
        <v>0</v>
      </c>
      <c r="BX42">
        <v>0</v>
      </c>
      <c r="BZ42">
        <v>0</v>
      </c>
      <c r="CA42">
        <v>0</v>
      </c>
      <c r="CC42">
        <v>0</v>
      </c>
      <c r="CG42" t="s">
        <v>818</v>
      </c>
      <c r="CH42" t="s">
        <v>818</v>
      </c>
      <c r="CI42" t="s">
        <v>845</v>
      </c>
      <c r="CJ42">
        <v>43.567900000000002</v>
      </c>
      <c r="CK42">
        <v>247318</v>
      </c>
      <c r="CL42">
        <v>241901</v>
      </c>
      <c r="CM42">
        <v>24961.7</v>
      </c>
      <c r="CN42">
        <v>103709</v>
      </c>
      <c r="CO42">
        <v>125011</v>
      </c>
      <c r="CP42">
        <v>587798</v>
      </c>
      <c r="CQ42">
        <v>483462</v>
      </c>
      <c r="CR42" s="59" t="s">
        <v>842</v>
      </c>
      <c r="CS42">
        <v>0</v>
      </c>
      <c r="CT42">
        <v>0</v>
      </c>
      <c r="CU42">
        <v>0</v>
      </c>
      <c r="CV42">
        <v>-853466</v>
      </c>
      <c r="CW42">
        <v>6186.86</v>
      </c>
      <c r="CX42" s="59" t="s">
        <v>872</v>
      </c>
      <c r="CY42">
        <v>6883.77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6883.77</v>
      </c>
      <c r="DG42">
        <v>0</v>
      </c>
      <c r="DH42">
        <v>0</v>
      </c>
      <c r="DI42">
        <v>0</v>
      </c>
      <c r="DJ42">
        <v>0</v>
      </c>
      <c r="DK42">
        <v>6883.77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0.84051200000000004</v>
      </c>
      <c r="DZ42">
        <v>2.33765</v>
      </c>
      <c r="EA42">
        <v>2.3213400000000002</v>
      </c>
      <c r="EB42">
        <v>0.24068000000000001</v>
      </c>
      <c r="EC42">
        <v>1.05277</v>
      </c>
      <c r="ED42">
        <v>1.2250099999999999</v>
      </c>
      <c r="EE42">
        <v>5.8562200000000004</v>
      </c>
      <c r="EF42">
        <v>7.2064899999999996</v>
      </c>
      <c r="EG42">
        <v>20.187999999999999</v>
      </c>
      <c r="EH42">
        <v>0</v>
      </c>
      <c r="EI42">
        <v>0</v>
      </c>
      <c r="EJ42">
        <v>0</v>
      </c>
      <c r="EK42">
        <v>-6.3762600000000003</v>
      </c>
      <c r="EL42">
        <v>-0.29143200000000002</v>
      </c>
      <c r="EM42">
        <v>27.394500000000001</v>
      </c>
      <c r="EN42">
        <v>26.554500000000001</v>
      </c>
      <c r="EO42">
        <v>0.83998300000000004</v>
      </c>
      <c r="EP42">
        <v>0</v>
      </c>
      <c r="EQ42">
        <v>0</v>
      </c>
      <c r="ES42">
        <v>0</v>
      </c>
      <c r="ET42">
        <v>0</v>
      </c>
      <c r="EV42">
        <v>0</v>
      </c>
      <c r="EW42">
        <v>1.2030900000000001E-2</v>
      </c>
      <c r="EX42">
        <v>7.0511100000000004</v>
      </c>
      <c r="EY42">
        <v>8.0343300000000006</v>
      </c>
      <c r="EZ42">
        <v>1.86804E-2</v>
      </c>
      <c r="FA42">
        <v>9.2181099999999994</v>
      </c>
      <c r="FB42">
        <v>0</v>
      </c>
      <c r="FC42">
        <v>21.244199999999999</v>
      </c>
      <c r="FD42">
        <v>45.578400000000002</v>
      </c>
      <c r="FE42">
        <v>55.0364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100.61499999999999</v>
      </c>
      <c r="FL42">
        <v>1.0206399999999999E-2</v>
      </c>
      <c r="FM42">
        <v>4.9445800000000002</v>
      </c>
      <c r="FN42">
        <v>7.7161299999999997</v>
      </c>
      <c r="FO42">
        <v>0.62879600000000002</v>
      </c>
      <c r="FP42">
        <v>3.7567300000000001</v>
      </c>
      <c r="FQ42">
        <v>4.7753199999999998</v>
      </c>
      <c r="FR42">
        <v>21.244199999999999</v>
      </c>
      <c r="FS42">
        <v>22.4773</v>
      </c>
      <c r="FT42">
        <v>55.0364</v>
      </c>
      <c r="FU42">
        <v>0</v>
      </c>
      <c r="FV42">
        <v>0</v>
      </c>
      <c r="FW42">
        <v>0</v>
      </c>
      <c r="FX42">
        <v>-3.0718200000000002</v>
      </c>
      <c r="FY42">
        <v>-17.526800000000001</v>
      </c>
      <c r="FZ42">
        <v>77.5137</v>
      </c>
      <c r="GA42" t="s">
        <v>821</v>
      </c>
      <c r="GB42" t="s">
        <v>822</v>
      </c>
      <c r="GC42" t="s">
        <v>823</v>
      </c>
      <c r="GD42" t="s">
        <v>824</v>
      </c>
      <c r="GE42" t="s">
        <v>825</v>
      </c>
      <c r="GF42" t="s">
        <v>826</v>
      </c>
      <c r="GG42" t="s">
        <v>827</v>
      </c>
      <c r="GH42" t="s">
        <v>828</v>
      </c>
      <c r="GK42">
        <v>8.0304699999999996E-3</v>
      </c>
      <c r="GL42">
        <v>11.4565</v>
      </c>
      <c r="GM42">
        <v>12.2719</v>
      </c>
      <c r="GN42">
        <v>5.0909700000000002E-2</v>
      </c>
      <c r="GO42">
        <v>12.7471</v>
      </c>
      <c r="GP42">
        <v>0</v>
      </c>
      <c r="GQ42">
        <v>35.158700000000003</v>
      </c>
      <c r="GR42">
        <v>71.7</v>
      </c>
      <c r="GS42">
        <v>111.078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182.78</v>
      </c>
      <c r="GZ42">
        <v>43.710799999999999</v>
      </c>
      <c r="HA42">
        <v>0</v>
      </c>
      <c r="HB42">
        <v>0</v>
      </c>
      <c r="HC42">
        <v>0</v>
      </c>
      <c r="HD42">
        <v>0</v>
      </c>
      <c r="HE42">
        <v>29.8414</v>
      </c>
      <c r="HF42">
        <v>0</v>
      </c>
      <c r="HG42">
        <v>73.55</v>
      </c>
      <c r="HH42">
        <v>0</v>
      </c>
      <c r="HI42">
        <v>0</v>
      </c>
      <c r="HJ42">
        <v>0</v>
      </c>
      <c r="HK42">
        <v>0</v>
      </c>
      <c r="HL42">
        <v>73.55</v>
      </c>
      <c r="HM42">
        <v>6.6058000000000002E-3</v>
      </c>
      <c r="HN42">
        <v>8.8980099999999993</v>
      </c>
      <c r="HO42">
        <v>12.9948</v>
      </c>
      <c r="HP42">
        <v>0.89751099999999995</v>
      </c>
      <c r="HQ42">
        <v>5.2075199999999997</v>
      </c>
      <c r="HR42">
        <v>7.3826599999999996</v>
      </c>
      <c r="HS42">
        <v>35.158700000000003</v>
      </c>
      <c r="HT42">
        <v>40.21</v>
      </c>
      <c r="HU42">
        <v>111.078</v>
      </c>
      <c r="HV42">
        <v>0</v>
      </c>
      <c r="HW42">
        <v>0</v>
      </c>
      <c r="HX42">
        <v>0</v>
      </c>
      <c r="HY42">
        <v>-25.387499999999999</v>
      </c>
      <c r="HZ42">
        <v>-4.94808</v>
      </c>
      <c r="IA42">
        <v>151.29</v>
      </c>
      <c r="IB42">
        <v>37.6081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37.61</v>
      </c>
      <c r="IJ42">
        <v>0</v>
      </c>
      <c r="IK42">
        <v>0</v>
      </c>
      <c r="IL42">
        <v>0</v>
      </c>
      <c r="IM42">
        <v>0</v>
      </c>
      <c r="IN42">
        <v>37.61</v>
      </c>
      <c r="IO42">
        <v>1.43882</v>
      </c>
      <c r="IP42">
        <v>0.434282</v>
      </c>
      <c r="IQ42">
        <v>0.46519199999999999</v>
      </c>
      <c r="IR42">
        <v>1.9298399999999999E-3</v>
      </c>
      <c r="IS42">
        <v>0.483205</v>
      </c>
      <c r="IT42">
        <v>0.98207500000000003</v>
      </c>
      <c r="IU42">
        <v>1.3327599999999999</v>
      </c>
      <c r="IV42">
        <v>5.1382599999999998</v>
      </c>
      <c r="IW42">
        <v>4.2106199999999996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9.3488900000000008</v>
      </c>
      <c r="JD42">
        <v>1.23793</v>
      </c>
      <c r="JE42">
        <v>0.33729700000000001</v>
      </c>
      <c r="JF42">
        <v>0.49259500000000001</v>
      </c>
      <c r="JG42">
        <v>3.4021999999999997E-2</v>
      </c>
      <c r="JH42">
        <v>0.19740199999999999</v>
      </c>
      <c r="JI42">
        <v>0.27985500000000002</v>
      </c>
      <c r="JJ42">
        <v>1.3327599999999999</v>
      </c>
      <c r="JK42">
        <v>2.76193</v>
      </c>
      <c r="JL42">
        <v>4.2106199999999996</v>
      </c>
      <c r="JM42">
        <v>0</v>
      </c>
      <c r="JN42">
        <v>0</v>
      </c>
      <c r="JO42">
        <v>0</v>
      </c>
      <c r="JP42">
        <v>-0.96236500000000003</v>
      </c>
      <c r="JQ42">
        <v>-0.18756700000000001</v>
      </c>
      <c r="JR42">
        <v>6.97255</v>
      </c>
    </row>
    <row r="43" spans="1:278" x14ac:dyDescent="0.3">
      <c r="A43" s="10"/>
      <c r="B43" s="58">
        <v>45968.5961805556</v>
      </c>
      <c r="C43" t="s">
        <v>620</v>
      </c>
      <c r="E43" t="s">
        <v>855</v>
      </c>
      <c r="F43" t="s">
        <v>815</v>
      </c>
      <c r="G43">
        <v>498589</v>
      </c>
      <c r="H43">
        <v>498589</v>
      </c>
      <c r="I43" t="s">
        <v>816</v>
      </c>
      <c r="J43" s="24">
        <v>0.113888888888889</v>
      </c>
      <c r="K43" t="s">
        <v>817</v>
      </c>
      <c r="L43">
        <v>-7.18</v>
      </c>
      <c r="M43" t="s">
        <v>818</v>
      </c>
      <c r="N43" t="s">
        <v>818</v>
      </c>
      <c r="O43" t="s">
        <v>840</v>
      </c>
      <c r="P43">
        <v>60.426200000000001</v>
      </c>
      <c r="Q43">
        <v>321402</v>
      </c>
      <c r="R43">
        <v>214766</v>
      </c>
      <c r="S43">
        <v>2403.9</v>
      </c>
      <c r="T43">
        <v>227092</v>
      </c>
      <c r="U43">
        <v>0</v>
      </c>
      <c r="V43">
        <v>571331</v>
      </c>
      <c r="W43" s="59" t="s">
        <v>873</v>
      </c>
      <c r="X43" s="59" t="s">
        <v>842</v>
      </c>
      <c r="Y43">
        <v>0</v>
      </c>
      <c r="Z43">
        <v>0</v>
      </c>
      <c r="AA43">
        <v>0</v>
      </c>
      <c r="AB43">
        <v>0</v>
      </c>
      <c r="AC43">
        <v>0</v>
      </c>
      <c r="AD43" s="59" t="s">
        <v>874</v>
      </c>
      <c r="AE43">
        <v>9079.09</v>
      </c>
      <c r="AF43">
        <v>0</v>
      </c>
      <c r="AG43">
        <v>0</v>
      </c>
      <c r="AH43">
        <v>0</v>
      </c>
      <c r="AI43">
        <v>0</v>
      </c>
      <c r="AJ43">
        <v>5462.17</v>
      </c>
      <c r="AK43">
        <v>0</v>
      </c>
      <c r="AL43">
        <v>14541.3</v>
      </c>
      <c r="AM43">
        <v>0</v>
      </c>
      <c r="AN43">
        <v>0</v>
      </c>
      <c r="AO43">
        <v>0</v>
      </c>
      <c r="AP43">
        <v>0</v>
      </c>
      <c r="AQ43">
        <v>14541.3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1.11121</v>
      </c>
      <c r="BF43">
        <v>3.0578599999999998</v>
      </c>
      <c r="BG43">
        <v>2.11869</v>
      </c>
      <c r="BH43">
        <v>2.1135000000000001E-2</v>
      </c>
      <c r="BI43">
        <v>2.3423699999999998</v>
      </c>
      <c r="BJ43">
        <v>0.58903899999999998</v>
      </c>
      <c r="BK43">
        <v>5.7151800000000001</v>
      </c>
      <c r="BL43">
        <v>0</v>
      </c>
      <c r="BM43">
        <v>14.955500000000001</v>
      </c>
      <c r="BN43">
        <v>20.187999999999999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35.143500000000003</v>
      </c>
      <c r="BU43">
        <v>33.444000000000003</v>
      </c>
      <c r="BV43">
        <v>1.6995100000000001</v>
      </c>
      <c r="BW43">
        <v>0</v>
      </c>
      <c r="BX43">
        <v>38.5</v>
      </c>
      <c r="BY43" t="s">
        <v>844</v>
      </c>
      <c r="BZ43">
        <v>0</v>
      </c>
      <c r="CA43">
        <v>0</v>
      </c>
      <c r="CC43">
        <v>0</v>
      </c>
      <c r="CG43" t="s">
        <v>818</v>
      </c>
      <c r="CH43" t="s">
        <v>818</v>
      </c>
      <c r="CI43" t="s">
        <v>845</v>
      </c>
      <c r="CJ43">
        <v>52.560499999999998</v>
      </c>
      <c r="CK43">
        <v>276470</v>
      </c>
      <c r="CL43">
        <v>274003</v>
      </c>
      <c r="CM43">
        <v>26891.3</v>
      </c>
      <c r="CN43">
        <v>108168</v>
      </c>
      <c r="CO43">
        <v>125011</v>
      </c>
      <c r="CP43">
        <v>575185</v>
      </c>
      <c r="CQ43">
        <v>538381</v>
      </c>
      <c r="CR43" s="59" t="s">
        <v>842</v>
      </c>
      <c r="CS43">
        <v>0</v>
      </c>
      <c r="CT43">
        <v>0</v>
      </c>
      <c r="CU43">
        <v>0</v>
      </c>
      <c r="CV43">
        <v>-853466</v>
      </c>
      <c r="CW43">
        <v>6065.12</v>
      </c>
      <c r="CX43" s="59" t="s">
        <v>858</v>
      </c>
      <c r="CY43">
        <v>8266.4699999999993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8266.4699999999993</v>
      </c>
      <c r="DG43">
        <v>0</v>
      </c>
      <c r="DH43">
        <v>0</v>
      </c>
      <c r="DI43">
        <v>0</v>
      </c>
      <c r="DJ43">
        <v>0</v>
      </c>
      <c r="DK43">
        <v>8266.4699999999993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1.00668</v>
      </c>
      <c r="DZ43">
        <v>2.5819800000000002</v>
      </c>
      <c r="EA43">
        <v>2.5853799999999998</v>
      </c>
      <c r="EB43">
        <v>0.25747900000000001</v>
      </c>
      <c r="EC43">
        <v>1.09198</v>
      </c>
      <c r="ED43">
        <v>1.22499</v>
      </c>
      <c r="EE43">
        <v>5.7476599999999998</v>
      </c>
      <c r="EF43">
        <v>7.7759499999999999</v>
      </c>
      <c r="EG43">
        <v>20.187999999999999</v>
      </c>
      <c r="EH43">
        <v>0</v>
      </c>
      <c r="EI43">
        <v>0</v>
      </c>
      <c r="EJ43">
        <v>0</v>
      </c>
      <c r="EK43">
        <v>-6.4346800000000002</v>
      </c>
      <c r="EL43">
        <v>-0.285528</v>
      </c>
      <c r="EM43">
        <v>27.963999999999999</v>
      </c>
      <c r="EN43">
        <v>26.957899999999999</v>
      </c>
      <c r="EO43">
        <v>1.00604</v>
      </c>
      <c r="EP43">
        <v>0</v>
      </c>
      <c r="EQ43">
        <v>0</v>
      </c>
      <c r="ES43">
        <v>0</v>
      </c>
      <c r="ET43">
        <v>0</v>
      </c>
      <c r="EV43">
        <v>0</v>
      </c>
      <c r="EW43">
        <v>1.3865300000000001E-2</v>
      </c>
      <c r="EX43">
        <v>7.0911799999999996</v>
      </c>
      <c r="EY43">
        <v>8.06541</v>
      </c>
      <c r="EZ43">
        <v>1.8879300000000002E-2</v>
      </c>
      <c r="FA43">
        <v>9.3482299999999992</v>
      </c>
      <c r="FB43">
        <v>0</v>
      </c>
      <c r="FC43">
        <v>21.084800000000001</v>
      </c>
      <c r="FD43">
        <v>45.622399999999999</v>
      </c>
      <c r="FE43">
        <v>55.0364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100.65900000000001</v>
      </c>
      <c r="FL43">
        <v>1.26344E-2</v>
      </c>
      <c r="FM43">
        <v>4.9689199999999998</v>
      </c>
      <c r="FN43">
        <v>7.73881</v>
      </c>
      <c r="FO43">
        <v>0.64125799999999999</v>
      </c>
      <c r="FP43">
        <v>3.7501600000000002</v>
      </c>
      <c r="FQ43">
        <v>4.7746599999999999</v>
      </c>
      <c r="FR43">
        <v>21.117799999999999</v>
      </c>
      <c r="FS43">
        <v>22.584599999999998</v>
      </c>
      <c r="FT43">
        <v>55.0364</v>
      </c>
      <c r="FU43">
        <v>0</v>
      </c>
      <c r="FV43">
        <v>0</v>
      </c>
      <c r="FW43">
        <v>0</v>
      </c>
      <c r="FX43">
        <v>-3.0718200000000002</v>
      </c>
      <c r="FY43">
        <v>-17.347899999999999</v>
      </c>
      <c r="FZ43">
        <v>77.620900000000006</v>
      </c>
      <c r="GA43" t="s">
        <v>821</v>
      </c>
      <c r="GB43" t="s">
        <v>822</v>
      </c>
      <c r="GC43" t="s">
        <v>823</v>
      </c>
      <c r="GD43" t="s">
        <v>824</v>
      </c>
      <c r="GE43" t="s">
        <v>825</v>
      </c>
      <c r="GF43" t="s">
        <v>826</v>
      </c>
      <c r="GG43" t="s">
        <v>827</v>
      </c>
      <c r="GH43" t="s">
        <v>828</v>
      </c>
      <c r="GK43">
        <v>9.1559399999999996E-3</v>
      </c>
      <c r="GL43">
        <v>12.385</v>
      </c>
      <c r="GM43">
        <v>12.5905</v>
      </c>
      <c r="GN43">
        <v>5.8853900000000001E-2</v>
      </c>
      <c r="GO43">
        <v>13.220700000000001</v>
      </c>
      <c r="GP43">
        <v>0</v>
      </c>
      <c r="GQ43">
        <v>34.491700000000002</v>
      </c>
      <c r="GR43">
        <v>72.75</v>
      </c>
      <c r="GS43">
        <v>111.078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183.83</v>
      </c>
      <c r="GZ43">
        <v>49.601799999999997</v>
      </c>
      <c r="HA43">
        <v>0</v>
      </c>
      <c r="HB43">
        <v>0</v>
      </c>
      <c r="HC43">
        <v>0</v>
      </c>
      <c r="HD43">
        <v>0</v>
      </c>
      <c r="HE43">
        <v>29.8415</v>
      </c>
      <c r="HF43">
        <v>0</v>
      </c>
      <c r="HG43">
        <v>79.44</v>
      </c>
      <c r="HH43">
        <v>0</v>
      </c>
      <c r="HI43">
        <v>0</v>
      </c>
      <c r="HJ43">
        <v>0</v>
      </c>
      <c r="HK43">
        <v>0</v>
      </c>
      <c r="HL43">
        <v>79.44</v>
      </c>
      <c r="HM43">
        <v>8.0032799999999998E-3</v>
      </c>
      <c r="HN43">
        <v>9.6672700000000003</v>
      </c>
      <c r="HO43">
        <v>13.9542</v>
      </c>
      <c r="HP43">
        <v>0.94706000000000001</v>
      </c>
      <c r="HQ43">
        <v>5.3767399999999999</v>
      </c>
      <c r="HR43">
        <v>7.3826700000000001</v>
      </c>
      <c r="HS43">
        <v>34.635599999999997</v>
      </c>
      <c r="HT43">
        <v>41.75</v>
      </c>
      <c r="HU43">
        <v>111.078</v>
      </c>
      <c r="HV43">
        <v>0</v>
      </c>
      <c r="HW43">
        <v>0</v>
      </c>
      <c r="HX43">
        <v>0</v>
      </c>
      <c r="HY43">
        <v>-25.387499999999999</v>
      </c>
      <c r="HZ43">
        <v>-4.8444200000000004</v>
      </c>
      <c r="IA43">
        <v>152.83000000000001</v>
      </c>
      <c r="IB43">
        <v>45.162199999999999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45.16</v>
      </c>
      <c r="IJ43">
        <v>0</v>
      </c>
      <c r="IK43">
        <v>0</v>
      </c>
      <c r="IL43">
        <v>0</v>
      </c>
      <c r="IM43">
        <v>0</v>
      </c>
      <c r="IN43">
        <v>45.16</v>
      </c>
      <c r="IO43">
        <v>1.63273</v>
      </c>
      <c r="IP43">
        <v>0.46947800000000001</v>
      </c>
      <c r="IQ43">
        <v>0.47726800000000003</v>
      </c>
      <c r="IR43">
        <v>2.23098E-3</v>
      </c>
      <c r="IS43">
        <v>0.50115900000000002</v>
      </c>
      <c r="IT43">
        <v>0.98207699999999998</v>
      </c>
      <c r="IU43">
        <v>1.30748</v>
      </c>
      <c r="IV43">
        <v>5.37242</v>
      </c>
      <c r="IW43">
        <v>4.2106199999999996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9.5830500000000001</v>
      </c>
      <c r="JD43">
        <v>1.48658</v>
      </c>
      <c r="JE43">
        <v>0.36645800000000001</v>
      </c>
      <c r="JF43">
        <v>0.52896100000000001</v>
      </c>
      <c r="JG43">
        <v>3.59002E-2</v>
      </c>
      <c r="JH43">
        <v>0.203816</v>
      </c>
      <c r="JI43">
        <v>0.27985500000000002</v>
      </c>
      <c r="JJ43">
        <v>1.3129299999999999</v>
      </c>
      <c r="JK43">
        <v>3.0684999999999998</v>
      </c>
      <c r="JL43">
        <v>4.2106199999999996</v>
      </c>
      <c r="JM43">
        <v>0</v>
      </c>
      <c r="JN43">
        <v>0</v>
      </c>
      <c r="JO43">
        <v>0</v>
      </c>
      <c r="JP43">
        <v>-0.96236500000000003</v>
      </c>
      <c r="JQ43">
        <v>-0.183638</v>
      </c>
      <c r="JR43">
        <v>7.2791300000000003</v>
      </c>
    </row>
    <row r="44" spans="1:278" x14ac:dyDescent="0.3">
      <c r="A44" s="10"/>
      <c r="B44" s="58">
        <v>45968.598136574103</v>
      </c>
      <c r="C44" t="s">
        <v>626</v>
      </c>
      <c r="E44" t="s">
        <v>855</v>
      </c>
      <c r="F44" t="s">
        <v>815</v>
      </c>
      <c r="G44">
        <v>498589</v>
      </c>
      <c r="H44">
        <v>498589</v>
      </c>
      <c r="I44" t="s">
        <v>816</v>
      </c>
      <c r="J44" s="24">
        <v>0.113194444444444</v>
      </c>
      <c r="K44" t="s">
        <v>817</v>
      </c>
      <c r="L44">
        <v>-7.21</v>
      </c>
      <c r="M44" t="s">
        <v>818</v>
      </c>
      <c r="N44" t="s">
        <v>818</v>
      </c>
      <c r="O44" t="s">
        <v>840</v>
      </c>
      <c r="P44">
        <v>60.343600000000002</v>
      </c>
      <c r="Q44">
        <v>321407</v>
      </c>
      <c r="R44">
        <v>215018</v>
      </c>
      <c r="S44">
        <v>2404.66</v>
      </c>
      <c r="T44">
        <v>227019</v>
      </c>
      <c r="U44">
        <v>0</v>
      </c>
      <c r="V44">
        <v>574131</v>
      </c>
      <c r="W44" s="59" t="s">
        <v>875</v>
      </c>
      <c r="X44" s="59" t="s">
        <v>842</v>
      </c>
      <c r="Y44">
        <v>0</v>
      </c>
      <c r="Z44">
        <v>0</v>
      </c>
      <c r="AA44">
        <v>0</v>
      </c>
      <c r="AB44">
        <v>0</v>
      </c>
      <c r="AC44">
        <v>0</v>
      </c>
      <c r="AD44" s="59" t="s">
        <v>876</v>
      </c>
      <c r="AE44">
        <v>9066.69</v>
      </c>
      <c r="AF44">
        <v>0</v>
      </c>
      <c r="AG44">
        <v>0</v>
      </c>
      <c r="AH44">
        <v>0</v>
      </c>
      <c r="AI44">
        <v>0</v>
      </c>
      <c r="AJ44">
        <v>5462.17</v>
      </c>
      <c r="AK44">
        <v>0</v>
      </c>
      <c r="AL44">
        <v>14528.9</v>
      </c>
      <c r="AM44">
        <v>0</v>
      </c>
      <c r="AN44">
        <v>0</v>
      </c>
      <c r="AO44">
        <v>0</v>
      </c>
      <c r="AP44">
        <v>0</v>
      </c>
      <c r="AQ44">
        <v>14528.9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1.1097699999999999</v>
      </c>
      <c r="BF44">
        <v>3.05823</v>
      </c>
      <c r="BG44">
        <v>2.1208300000000002</v>
      </c>
      <c r="BH44">
        <v>2.1146999999999999E-2</v>
      </c>
      <c r="BI44">
        <v>2.3418299999999999</v>
      </c>
      <c r="BJ44">
        <v>0.58903899999999998</v>
      </c>
      <c r="BK44">
        <v>5.7454400000000003</v>
      </c>
      <c r="BL44">
        <v>0</v>
      </c>
      <c r="BM44">
        <v>14.9863</v>
      </c>
      <c r="BN44">
        <v>20.187999999999999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35.174300000000002</v>
      </c>
      <c r="BU44">
        <v>33.476199999999999</v>
      </c>
      <c r="BV44">
        <v>1.69808</v>
      </c>
      <c r="BW44">
        <v>0</v>
      </c>
      <c r="BX44">
        <v>37.75</v>
      </c>
      <c r="BY44" t="s">
        <v>844</v>
      </c>
      <c r="BZ44">
        <v>0</v>
      </c>
      <c r="CA44">
        <v>0</v>
      </c>
      <c r="CC44">
        <v>0</v>
      </c>
      <c r="CG44" t="s">
        <v>818</v>
      </c>
      <c r="CH44" t="s">
        <v>818</v>
      </c>
      <c r="CI44" t="s">
        <v>845</v>
      </c>
      <c r="CJ44">
        <v>52.560499999999998</v>
      </c>
      <c r="CK44">
        <v>276470</v>
      </c>
      <c r="CL44">
        <v>274003</v>
      </c>
      <c r="CM44">
        <v>26891.3</v>
      </c>
      <c r="CN44">
        <v>108168</v>
      </c>
      <c r="CO44">
        <v>125011</v>
      </c>
      <c r="CP44">
        <v>575185</v>
      </c>
      <c r="CQ44">
        <v>538381</v>
      </c>
      <c r="CR44" s="59" t="s">
        <v>842</v>
      </c>
      <c r="CS44">
        <v>0</v>
      </c>
      <c r="CT44">
        <v>0</v>
      </c>
      <c r="CU44">
        <v>0</v>
      </c>
      <c r="CV44">
        <v>-853466</v>
      </c>
      <c r="CW44">
        <v>6065.12</v>
      </c>
      <c r="CX44" s="59" t="s">
        <v>858</v>
      </c>
      <c r="CY44">
        <v>8266.4699999999993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8266.4699999999993</v>
      </c>
      <c r="DG44">
        <v>0</v>
      </c>
      <c r="DH44">
        <v>0</v>
      </c>
      <c r="DI44">
        <v>0</v>
      </c>
      <c r="DJ44">
        <v>0</v>
      </c>
      <c r="DK44">
        <v>8266.4699999999993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1.00668</v>
      </c>
      <c r="DZ44">
        <v>2.5819800000000002</v>
      </c>
      <c r="EA44">
        <v>2.5853799999999998</v>
      </c>
      <c r="EB44">
        <v>0.25747900000000001</v>
      </c>
      <c r="EC44">
        <v>1.09198</v>
      </c>
      <c r="ED44">
        <v>1.22499</v>
      </c>
      <c r="EE44">
        <v>5.7476599999999998</v>
      </c>
      <c r="EF44">
        <v>7.7759499999999999</v>
      </c>
      <c r="EG44">
        <v>20.187999999999999</v>
      </c>
      <c r="EH44">
        <v>0</v>
      </c>
      <c r="EI44">
        <v>0</v>
      </c>
      <c r="EJ44">
        <v>0</v>
      </c>
      <c r="EK44">
        <v>-6.4346800000000002</v>
      </c>
      <c r="EL44">
        <v>-0.285528</v>
      </c>
      <c r="EM44">
        <v>27.963999999999999</v>
      </c>
      <c r="EN44">
        <v>26.957899999999999</v>
      </c>
      <c r="EO44">
        <v>1.00604</v>
      </c>
      <c r="EP44">
        <v>0</v>
      </c>
      <c r="EQ44">
        <v>0</v>
      </c>
      <c r="ES44">
        <v>0</v>
      </c>
      <c r="ET44">
        <v>0</v>
      </c>
      <c r="EV44">
        <v>0</v>
      </c>
      <c r="EW44">
        <v>1.3852E-2</v>
      </c>
      <c r="EX44">
        <v>7.0911400000000002</v>
      </c>
      <c r="EY44">
        <v>8.06602</v>
      </c>
      <c r="EZ44">
        <v>1.8884999999999999E-2</v>
      </c>
      <c r="FA44">
        <v>9.3461800000000004</v>
      </c>
      <c r="FB44">
        <v>0</v>
      </c>
      <c r="FC44">
        <v>21.159199999999998</v>
      </c>
      <c r="FD44">
        <v>45.695300000000003</v>
      </c>
      <c r="FE44">
        <v>55.0364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100.732</v>
      </c>
      <c r="FL44">
        <v>1.26344E-2</v>
      </c>
      <c r="FM44">
        <v>4.9689199999999998</v>
      </c>
      <c r="FN44">
        <v>7.73881</v>
      </c>
      <c r="FO44">
        <v>0.64125799999999999</v>
      </c>
      <c r="FP44">
        <v>3.7501600000000002</v>
      </c>
      <c r="FQ44">
        <v>4.7746599999999999</v>
      </c>
      <c r="FR44">
        <v>21.117799999999999</v>
      </c>
      <c r="FS44">
        <v>22.584599999999998</v>
      </c>
      <c r="FT44">
        <v>55.0364</v>
      </c>
      <c r="FU44">
        <v>0</v>
      </c>
      <c r="FV44">
        <v>0</v>
      </c>
      <c r="FW44">
        <v>0</v>
      </c>
      <c r="FX44">
        <v>-3.0718200000000002</v>
      </c>
      <c r="FY44">
        <v>-17.347899999999999</v>
      </c>
      <c r="FZ44">
        <v>77.620900000000006</v>
      </c>
      <c r="GA44" t="s">
        <v>821</v>
      </c>
      <c r="GB44" t="s">
        <v>822</v>
      </c>
      <c r="GC44" t="s">
        <v>823</v>
      </c>
      <c r="GD44" t="s">
        <v>824</v>
      </c>
      <c r="GE44" t="s">
        <v>825</v>
      </c>
      <c r="GF44" t="s">
        <v>826</v>
      </c>
      <c r="GG44" t="s">
        <v>827</v>
      </c>
      <c r="GH44" t="s">
        <v>828</v>
      </c>
      <c r="GK44">
        <v>9.1457099999999996E-3</v>
      </c>
      <c r="GL44">
        <v>12.3851</v>
      </c>
      <c r="GM44">
        <v>12.5991</v>
      </c>
      <c r="GN44">
        <v>5.8886300000000003E-2</v>
      </c>
      <c r="GO44">
        <v>13.219099999999999</v>
      </c>
      <c r="GP44">
        <v>0</v>
      </c>
      <c r="GQ44">
        <v>34.682299999999998</v>
      </c>
      <c r="GR44">
        <v>72.959999999999994</v>
      </c>
      <c r="GS44">
        <v>111.078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184.04</v>
      </c>
      <c r="GZ44">
        <v>49.533999999999999</v>
      </c>
      <c r="HA44">
        <v>0</v>
      </c>
      <c r="HB44">
        <v>0</v>
      </c>
      <c r="HC44">
        <v>0</v>
      </c>
      <c r="HD44">
        <v>0</v>
      </c>
      <c r="HE44">
        <v>29.8415</v>
      </c>
      <c r="HF44">
        <v>0</v>
      </c>
      <c r="HG44">
        <v>79.37</v>
      </c>
      <c r="HH44">
        <v>0</v>
      </c>
      <c r="HI44">
        <v>0</v>
      </c>
      <c r="HJ44">
        <v>0</v>
      </c>
      <c r="HK44">
        <v>0</v>
      </c>
      <c r="HL44">
        <v>79.37</v>
      </c>
      <c r="HM44">
        <v>8.0032799999999998E-3</v>
      </c>
      <c r="HN44">
        <v>9.6672700000000003</v>
      </c>
      <c r="HO44">
        <v>13.9542</v>
      </c>
      <c r="HP44">
        <v>0.94706000000000001</v>
      </c>
      <c r="HQ44">
        <v>5.3767399999999999</v>
      </c>
      <c r="HR44">
        <v>7.3826700000000001</v>
      </c>
      <c r="HS44">
        <v>34.635599999999997</v>
      </c>
      <c r="HT44">
        <v>41.75</v>
      </c>
      <c r="HU44">
        <v>111.078</v>
      </c>
      <c r="HV44">
        <v>0</v>
      </c>
      <c r="HW44">
        <v>0</v>
      </c>
      <c r="HX44">
        <v>0</v>
      </c>
      <c r="HY44">
        <v>-25.387499999999999</v>
      </c>
      <c r="HZ44">
        <v>-4.8444200000000004</v>
      </c>
      <c r="IA44">
        <v>152.83000000000001</v>
      </c>
      <c r="IB44">
        <v>45.162199999999999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45.16</v>
      </c>
      <c r="IJ44">
        <v>0</v>
      </c>
      <c r="IK44">
        <v>0</v>
      </c>
      <c r="IL44">
        <v>0</v>
      </c>
      <c r="IM44">
        <v>0</v>
      </c>
      <c r="IN44">
        <v>45.16</v>
      </c>
      <c r="IO44">
        <v>1.6305000000000001</v>
      </c>
      <c r="IP44">
        <v>0.46948400000000001</v>
      </c>
      <c r="IQ44">
        <v>0.47759299999999999</v>
      </c>
      <c r="IR44">
        <v>2.2322100000000001E-3</v>
      </c>
      <c r="IS44">
        <v>0.50109800000000004</v>
      </c>
      <c r="IT44">
        <v>0.98207699999999998</v>
      </c>
      <c r="IU44">
        <v>1.3147</v>
      </c>
      <c r="IV44">
        <v>5.3776900000000003</v>
      </c>
      <c r="IW44">
        <v>4.2106199999999996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9.5883099999999999</v>
      </c>
      <c r="JD44">
        <v>1.48658</v>
      </c>
      <c r="JE44">
        <v>0.36645800000000001</v>
      </c>
      <c r="JF44">
        <v>0.52896100000000001</v>
      </c>
      <c r="JG44">
        <v>3.59002E-2</v>
      </c>
      <c r="JH44">
        <v>0.203816</v>
      </c>
      <c r="JI44">
        <v>0.27985500000000002</v>
      </c>
      <c r="JJ44">
        <v>1.3129299999999999</v>
      </c>
      <c r="JK44">
        <v>3.0684999999999998</v>
      </c>
      <c r="JL44">
        <v>4.2106199999999996</v>
      </c>
      <c r="JM44">
        <v>0</v>
      </c>
      <c r="JN44">
        <v>0</v>
      </c>
      <c r="JO44">
        <v>0</v>
      </c>
      <c r="JP44">
        <v>-0.96236500000000003</v>
      </c>
      <c r="JQ44">
        <v>-0.183638</v>
      </c>
      <c r="JR44">
        <v>7.2791300000000003</v>
      </c>
    </row>
    <row r="45" spans="1:278" x14ac:dyDescent="0.3">
      <c r="A45" s="10"/>
      <c r="B45" s="58">
        <v>45968.6000810185</v>
      </c>
      <c r="C45" t="s">
        <v>630</v>
      </c>
      <c r="E45" t="s">
        <v>855</v>
      </c>
      <c r="F45" t="s">
        <v>815</v>
      </c>
      <c r="G45">
        <v>498589</v>
      </c>
      <c r="H45">
        <v>498589</v>
      </c>
      <c r="I45" t="s">
        <v>816</v>
      </c>
      <c r="J45" s="24">
        <v>0.1125</v>
      </c>
      <c r="K45" t="s">
        <v>817</v>
      </c>
      <c r="L45">
        <v>-7.31</v>
      </c>
      <c r="M45" t="s">
        <v>818</v>
      </c>
      <c r="N45" t="s">
        <v>818</v>
      </c>
      <c r="O45" t="s">
        <v>877</v>
      </c>
      <c r="P45">
        <v>71.061000000000007</v>
      </c>
      <c r="Q45">
        <v>314861</v>
      </c>
      <c r="R45">
        <v>211790</v>
      </c>
      <c r="S45">
        <v>2338.0100000000002</v>
      </c>
      <c r="T45">
        <v>226530</v>
      </c>
      <c r="U45">
        <v>0</v>
      </c>
      <c r="V45">
        <v>574131</v>
      </c>
      <c r="W45" s="59" t="s">
        <v>878</v>
      </c>
      <c r="X45" s="59" t="s">
        <v>842</v>
      </c>
      <c r="Y45">
        <v>0</v>
      </c>
      <c r="Z45">
        <v>0</v>
      </c>
      <c r="AA45">
        <v>0</v>
      </c>
      <c r="AB45">
        <v>0</v>
      </c>
      <c r="AC45">
        <v>0</v>
      </c>
      <c r="AD45" s="59" t="s">
        <v>879</v>
      </c>
      <c r="AE45">
        <v>10676.4</v>
      </c>
      <c r="AF45">
        <v>0</v>
      </c>
      <c r="AG45">
        <v>0</v>
      </c>
      <c r="AH45">
        <v>0</v>
      </c>
      <c r="AI45">
        <v>0</v>
      </c>
      <c r="AJ45">
        <v>5462.17</v>
      </c>
      <c r="AK45">
        <v>0</v>
      </c>
      <c r="AL45">
        <v>16138.5</v>
      </c>
      <c r="AM45">
        <v>0</v>
      </c>
      <c r="AN45">
        <v>0</v>
      </c>
      <c r="AO45">
        <v>0</v>
      </c>
      <c r="AP45">
        <v>0</v>
      </c>
      <c r="AQ45">
        <v>16138.5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1.2998700000000001</v>
      </c>
      <c r="BF45">
        <v>3.0027599999999999</v>
      </c>
      <c r="BG45">
        <v>2.09192</v>
      </c>
      <c r="BH45">
        <v>2.06048E-2</v>
      </c>
      <c r="BI45">
        <v>2.3386399999999998</v>
      </c>
      <c r="BJ45">
        <v>0.58903899999999998</v>
      </c>
      <c r="BK45">
        <v>5.7454400000000003</v>
      </c>
      <c r="BL45">
        <v>0</v>
      </c>
      <c r="BM45">
        <v>15.0883</v>
      </c>
      <c r="BN45">
        <v>20.187999999999999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35.276299999999999</v>
      </c>
      <c r="BU45">
        <v>33.388199999999998</v>
      </c>
      <c r="BV45">
        <v>1.88805</v>
      </c>
      <c r="BW45">
        <v>0</v>
      </c>
      <c r="BX45">
        <v>31.5</v>
      </c>
      <c r="BY45" t="s">
        <v>844</v>
      </c>
      <c r="BZ45">
        <v>0</v>
      </c>
      <c r="CA45">
        <v>0</v>
      </c>
      <c r="CC45">
        <v>0</v>
      </c>
      <c r="CG45" t="s">
        <v>818</v>
      </c>
      <c r="CH45" t="s">
        <v>818</v>
      </c>
      <c r="CI45" t="s">
        <v>845</v>
      </c>
      <c r="CJ45">
        <v>52.560499999999998</v>
      </c>
      <c r="CK45">
        <v>276470</v>
      </c>
      <c r="CL45">
        <v>274003</v>
      </c>
      <c r="CM45">
        <v>26891.3</v>
      </c>
      <c r="CN45">
        <v>108168</v>
      </c>
      <c r="CO45">
        <v>125011</v>
      </c>
      <c r="CP45">
        <v>575185</v>
      </c>
      <c r="CQ45">
        <v>538381</v>
      </c>
      <c r="CR45" s="59" t="s">
        <v>842</v>
      </c>
      <c r="CS45">
        <v>0</v>
      </c>
      <c r="CT45">
        <v>0</v>
      </c>
      <c r="CU45">
        <v>0</v>
      </c>
      <c r="CV45">
        <v>-853466</v>
      </c>
      <c r="CW45">
        <v>6065.12</v>
      </c>
      <c r="CX45" s="59" t="s">
        <v>858</v>
      </c>
      <c r="CY45">
        <v>8266.4699999999993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8266.4699999999993</v>
      </c>
      <c r="DG45">
        <v>0</v>
      </c>
      <c r="DH45">
        <v>0</v>
      </c>
      <c r="DI45">
        <v>0</v>
      </c>
      <c r="DJ45">
        <v>0</v>
      </c>
      <c r="DK45">
        <v>8266.4699999999993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1.00668</v>
      </c>
      <c r="DZ45">
        <v>2.5819800000000002</v>
      </c>
      <c r="EA45">
        <v>2.5853799999999998</v>
      </c>
      <c r="EB45">
        <v>0.25747900000000001</v>
      </c>
      <c r="EC45">
        <v>1.09198</v>
      </c>
      <c r="ED45">
        <v>1.22499</v>
      </c>
      <c r="EE45">
        <v>5.7476599999999998</v>
      </c>
      <c r="EF45">
        <v>7.7759499999999999</v>
      </c>
      <c r="EG45">
        <v>20.187999999999999</v>
      </c>
      <c r="EH45">
        <v>0</v>
      </c>
      <c r="EI45">
        <v>0</v>
      </c>
      <c r="EJ45">
        <v>0</v>
      </c>
      <c r="EK45">
        <v>-6.4346800000000002</v>
      </c>
      <c r="EL45">
        <v>-0.285528</v>
      </c>
      <c r="EM45">
        <v>27.963999999999999</v>
      </c>
      <c r="EN45">
        <v>26.957899999999999</v>
      </c>
      <c r="EO45">
        <v>1.00604</v>
      </c>
      <c r="EP45">
        <v>0</v>
      </c>
      <c r="EQ45">
        <v>0</v>
      </c>
      <c r="ES45">
        <v>0</v>
      </c>
      <c r="ET45">
        <v>0</v>
      </c>
      <c r="EV45">
        <v>0</v>
      </c>
      <c r="EW45">
        <v>1.593E-2</v>
      </c>
      <c r="EX45">
        <v>7.0808900000000001</v>
      </c>
      <c r="EY45">
        <v>8.1299100000000006</v>
      </c>
      <c r="EZ45">
        <v>1.8802099999999999E-2</v>
      </c>
      <c r="FA45">
        <v>9.4688499999999998</v>
      </c>
      <c r="FB45">
        <v>0</v>
      </c>
      <c r="FC45">
        <v>21.159199999999998</v>
      </c>
      <c r="FD45">
        <v>45.873600000000003</v>
      </c>
      <c r="FE45">
        <v>55.0364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100.91</v>
      </c>
      <c r="FL45">
        <v>1.26344E-2</v>
      </c>
      <c r="FM45">
        <v>4.9689199999999998</v>
      </c>
      <c r="FN45">
        <v>7.73881</v>
      </c>
      <c r="FO45">
        <v>0.64125799999999999</v>
      </c>
      <c r="FP45">
        <v>3.7501600000000002</v>
      </c>
      <c r="FQ45">
        <v>4.7746599999999999</v>
      </c>
      <c r="FR45">
        <v>21.117799999999999</v>
      </c>
      <c r="FS45">
        <v>22.584599999999998</v>
      </c>
      <c r="FT45">
        <v>55.0364</v>
      </c>
      <c r="FU45">
        <v>0</v>
      </c>
      <c r="FV45">
        <v>0</v>
      </c>
      <c r="FW45">
        <v>0</v>
      </c>
      <c r="FX45">
        <v>-3.0718200000000002</v>
      </c>
      <c r="FY45">
        <v>-17.347899999999999</v>
      </c>
      <c r="FZ45">
        <v>77.620900000000006</v>
      </c>
      <c r="GA45" t="s">
        <v>821</v>
      </c>
      <c r="GB45" t="s">
        <v>822</v>
      </c>
      <c r="GC45" t="s">
        <v>823</v>
      </c>
      <c r="GD45" t="s">
        <v>824</v>
      </c>
      <c r="GE45" t="s">
        <v>825</v>
      </c>
      <c r="GF45" t="s">
        <v>826</v>
      </c>
      <c r="GG45" t="s">
        <v>827</v>
      </c>
      <c r="GH45" t="s">
        <v>828</v>
      </c>
      <c r="GK45">
        <v>1.0628E-2</v>
      </c>
      <c r="GL45">
        <v>12.1929</v>
      </c>
      <c r="GM45">
        <v>12.4945</v>
      </c>
      <c r="GN45">
        <v>5.7382599999999999E-2</v>
      </c>
      <c r="GO45">
        <v>13.2462</v>
      </c>
      <c r="GP45">
        <v>0</v>
      </c>
      <c r="GQ45">
        <v>34.682299999999998</v>
      </c>
      <c r="GR45">
        <v>72.680000000000007</v>
      </c>
      <c r="GS45">
        <v>111.078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183.76</v>
      </c>
      <c r="GZ45">
        <v>58.328200000000002</v>
      </c>
      <c r="HA45">
        <v>0</v>
      </c>
      <c r="HB45">
        <v>0</v>
      </c>
      <c r="HC45">
        <v>0</v>
      </c>
      <c r="HD45">
        <v>0</v>
      </c>
      <c r="HE45">
        <v>29.8415</v>
      </c>
      <c r="HF45">
        <v>0</v>
      </c>
      <c r="HG45">
        <v>88.17</v>
      </c>
      <c r="HH45">
        <v>0</v>
      </c>
      <c r="HI45">
        <v>0</v>
      </c>
      <c r="HJ45">
        <v>0</v>
      </c>
      <c r="HK45">
        <v>0</v>
      </c>
      <c r="HL45">
        <v>88.17</v>
      </c>
      <c r="HM45">
        <v>8.0032799999999998E-3</v>
      </c>
      <c r="HN45">
        <v>9.6672700000000003</v>
      </c>
      <c r="HO45">
        <v>13.9542</v>
      </c>
      <c r="HP45">
        <v>0.94706000000000001</v>
      </c>
      <c r="HQ45">
        <v>5.3767399999999999</v>
      </c>
      <c r="HR45">
        <v>7.3826700000000001</v>
      </c>
      <c r="HS45">
        <v>34.635599999999997</v>
      </c>
      <c r="HT45">
        <v>41.75</v>
      </c>
      <c r="HU45">
        <v>111.078</v>
      </c>
      <c r="HV45">
        <v>0</v>
      </c>
      <c r="HW45">
        <v>0</v>
      </c>
      <c r="HX45">
        <v>0</v>
      </c>
      <c r="HY45">
        <v>-25.387499999999999</v>
      </c>
      <c r="HZ45">
        <v>-4.8444200000000004</v>
      </c>
      <c r="IA45">
        <v>152.83000000000001</v>
      </c>
      <c r="IB45">
        <v>45.162199999999999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45.16</v>
      </c>
      <c r="IJ45">
        <v>0</v>
      </c>
      <c r="IK45">
        <v>0</v>
      </c>
      <c r="IL45">
        <v>0</v>
      </c>
      <c r="IM45">
        <v>0</v>
      </c>
      <c r="IN45">
        <v>45.16</v>
      </c>
      <c r="IO45">
        <v>1.91997</v>
      </c>
      <c r="IP45">
        <v>0.462196</v>
      </c>
      <c r="IQ45">
        <v>0.47362799999999999</v>
      </c>
      <c r="IR45">
        <v>2.1752099999999999E-3</v>
      </c>
      <c r="IS45">
        <v>0.50212299999999999</v>
      </c>
      <c r="IT45">
        <v>0.98207699999999998</v>
      </c>
      <c r="IU45">
        <v>1.3147</v>
      </c>
      <c r="IV45">
        <v>5.6568800000000001</v>
      </c>
      <c r="IW45">
        <v>4.2106199999999996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9.8674999999999997</v>
      </c>
      <c r="JD45">
        <v>1.48658</v>
      </c>
      <c r="JE45">
        <v>0.36645800000000001</v>
      </c>
      <c r="JF45">
        <v>0.52896100000000001</v>
      </c>
      <c r="JG45">
        <v>3.59002E-2</v>
      </c>
      <c r="JH45">
        <v>0.203816</v>
      </c>
      <c r="JI45">
        <v>0.27985500000000002</v>
      </c>
      <c r="JJ45">
        <v>1.3129299999999999</v>
      </c>
      <c r="JK45">
        <v>3.0684999999999998</v>
      </c>
      <c r="JL45">
        <v>4.2106199999999996</v>
      </c>
      <c r="JM45">
        <v>0</v>
      </c>
      <c r="JN45">
        <v>0</v>
      </c>
      <c r="JO45">
        <v>0</v>
      </c>
      <c r="JP45">
        <v>-0.96236500000000003</v>
      </c>
      <c r="JQ45">
        <v>-0.183638</v>
      </c>
      <c r="JR45">
        <v>7.2791300000000003</v>
      </c>
    </row>
    <row r="46" spans="1:278" x14ac:dyDescent="0.3">
      <c r="A46" s="10"/>
      <c r="B46" s="58">
        <v>45968.602627314802</v>
      </c>
      <c r="C46" t="s">
        <v>359</v>
      </c>
      <c r="E46" t="s">
        <v>829</v>
      </c>
      <c r="F46" t="s">
        <v>815</v>
      </c>
      <c r="G46">
        <v>498589</v>
      </c>
      <c r="H46">
        <v>498589</v>
      </c>
      <c r="I46" t="s">
        <v>816</v>
      </c>
      <c r="J46" s="24">
        <v>0.15</v>
      </c>
      <c r="K46" t="s">
        <v>817</v>
      </c>
      <c r="L46">
        <v>-8.51</v>
      </c>
      <c r="M46" t="s">
        <v>818</v>
      </c>
      <c r="N46" t="s">
        <v>818</v>
      </c>
      <c r="O46" t="s">
        <v>859</v>
      </c>
      <c r="P46">
        <v>358.96300000000002</v>
      </c>
      <c r="Q46">
        <v>128122</v>
      </c>
      <c r="R46">
        <v>254027</v>
      </c>
      <c r="S46">
        <v>2697.47</v>
      </c>
      <c r="T46">
        <v>158625</v>
      </c>
      <c r="U46">
        <v>0</v>
      </c>
      <c r="V46">
        <v>577318</v>
      </c>
      <c r="W46" s="59" t="s">
        <v>880</v>
      </c>
      <c r="X46" s="59" t="s">
        <v>842</v>
      </c>
      <c r="Y46">
        <v>0</v>
      </c>
      <c r="Z46">
        <v>0</v>
      </c>
      <c r="AA46">
        <v>0</v>
      </c>
      <c r="AB46">
        <v>0</v>
      </c>
      <c r="AC46">
        <v>0</v>
      </c>
      <c r="AD46" s="59" t="s">
        <v>881</v>
      </c>
      <c r="AE46">
        <v>53907.7</v>
      </c>
      <c r="AF46">
        <v>0</v>
      </c>
      <c r="AG46">
        <v>0</v>
      </c>
      <c r="AH46">
        <v>0</v>
      </c>
      <c r="AI46">
        <v>0</v>
      </c>
      <c r="AJ46">
        <v>6481.24</v>
      </c>
      <c r="AK46">
        <v>0</v>
      </c>
      <c r="AL46">
        <v>60388.9</v>
      </c>
      <c r="AM46">
        <v>0</v>
      </c>
      <c r="AN46">
        <v>0</v>
      </c>
      <c r="AO46">
        <v>0</v>
      </c>
      <c r="AP46">
        <v>0</v>
      </c>
      <c r="AQ46">
        <v>60388.9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6.3727400000000003</v>
      </c>
      <c r="BF46">
        <v>1.1126</v>
      </c>
      <c r="BG46">
        <v>2.5723199999999999</v>
      </c>
      <c r="BH46">
        <v>2.1925300000000002E-2</v>
      </c>
      <c r="BI46">
        <v>1.5714600000000001</v>
      </c>
      <c r="BJ46">
        <v>0.69875799999999999</v>
      </c>
      <c r="BK46">
        <v>5.7185199999999998</v>
      </c>
      <c r="BL46">
        <v>0</v>
      </c>
      <c r="BM46">
        <v>18.068300000000001</v>
      </c>
      <c r="BN46">
        <v>20.281300000000002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38.349600000000002</v>
      </c>
      <c r="BU46">
        <v>31.282900000000001</v>
      </c>
      <c r="BV46">
        <v>7.0667299999999997</v>
      </c>
      <c r="BW46">
        <v>0</v>
      </c>
      <c r="BX46">
        <v>60.25</v>
      </c>
      <c r="BY46" t="s">
        <v>831</v>
      </c>
      <c r="BZ46">
        <v>0</v>
      </c>
      <c r="CA46">
        <v>0.25</v>
      </c>
      <c r="CB46" t="s">
        <v>862</v>
      </c>
      <c r="CC46">
        <v>0</v>
      </c>
      <c r="CG46" t="s">
        <v>818</v>
      </c>
      <c r="CH46" t="s">
        <v>818</v>
      </c>
      <c r="CI46" t="s">
        <v>863</v>
      </c>
      <c r="CJ46">
        <v>318.29199999999997</v>
      </c>
      <c r="CK46">
        <v>144237</v>
      </c>
      <c r="CL46">
        <v>319929</v>
      </c>
      <c r="CM46">
        <v>7907.57</v>
      </c>
      <c r="CN46">
        <v>48789.8</v>
      </c>
      <c r="CO46">
        <v>148277</v>
      </c>
      <c r="CP46">
        <v>577320</v>
      </c>
      <c r="CQ46">
        <v>366068</v>
      </c>
      <c r="CR46" s="59" t="s">
        <v>842</v>
      </c>
      <c r="CS46">
        <v>0</v>
      </c>
      <c r="CT46">
        <v>0</v>
      </c>
      <c r="CU46">
        <v>0</v>
      </c>
      <c r="CV46">
        <v>-886888</v>
      </c>
      <c r="CW46">
        <v>6176.09</v>
      </c>
      <c r="CX46" s="59" t="s">
        <v>864</v>
      </c>
      <c r="CY46">
        <v>40193.300000000003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40193.300000000003</v>
      </c>
      <c r="DG46">
        <v>0</v>
      </c>
      <c r="DH46">
        <v>0</v>
      </c>
      <c r="DI46">
        <v>0</v>
      </c>
      <c r="DJ46">
        <v>0</v>
      </c>
      <c r="DK46">
        <v>40193.300000000003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4.7523900000000001</v>
      </c>
      <c r="DZ46">
        <v>1.2238800000000001</v>
      </c>
      <c r="EA46">
        <v>3.11835</v>
      </c>
      <c r="EB46">
        <v>6.5854300000000005E-2</v>
      </c>
      <c r="EC46">
        <v>0.453121</v>
      </c>
      <c r="ED46">
        <v>1.4592400000000001</v>
      </c>
      <c r="EE46">
        <v>5.71854</v>
      </c>
      <c r="EF46">
        <v>9.55443</v>
      </c>
      <c r="EG46">
        <v>20.281300000000002</v>
      </c>
      <c r="EH46">
        <v>0</v>
      </c>
      <c r="EI46">
        <v>0</v>
      </c>
      <c r="EJ46">
        <v>0</v>
      </c>
      <c r="EK46">
        <v>-7.0370100000000004</v>
      </c>
      <c r="EL46">
        <v>-0.19992199999999999</v>
      </c>
      <c r="EM46">
        <v>29.835799999999999</v>
      </c>
      <c r="EN46">
        <v>25.087599999999998</v>
      </c>
      <c r="EO46">
        <v>4.7481600000000004</v>
      </c>
      <c r="EP46">
        <v>0</v>
      </c>
      <c r="EQ46">
        <v>0</v>
      </c>
      <c r="ES46">
        <v>0</v>
      </c>
      <c r="ET46">
        <v>0</v>
      </c>
      <c r="EV46">
        <v>0</v>
      </c>
      <c r="EW46">
        <v>6.7164699999999994E-2</v>
      </c>
      <c r="EX46">
        <v>2.0450499999999998</v>
      </c>
      <c r="EY46">
        <v>16.327200000000001</v>
      </c>
      <c r="EZ46">
        <v>3.3842399999999998E-4</v>
      </c>
      <c r="FA46">
        <v>9.3413299999999992</v>
      </c>
      <c r="FB46">
        <v>0</v>
      </c>
      <c r="FC46">
        <v>21.316500000000001</v>
      </c>
      <c r="FD46">
        <v>49.097499999999997</v>
      </c>
      <c r="FE46">
        <v>55.0364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104.134</v>
      </c>
      <c r="FL46">
        <v>5.7205600000000002E-2</v>
      </c>
      <c r="FM46">
        <v>1.6580999999999999</v>
      </c>
      <c r="FN46">
        <v>16.790099999999999</v>
      </c>
      <c r="FO46">
        <v>2.7035E-2</v>
      </c>
      <c r="FP46">
        <v>1.73956</v>
      </c>
      <c r="FQ46">
        <v>5.6966400000000004</v>
      </c>
      <c r="FR46">
        <v>21.316500000000001</v>
      </c>
      <c r="FS46">
        <v>33.476399999999998</v>
      </c>
      <c r="FT46">
        <v>55.0364</v>
      </c>
      <c r="FU46">
        <v>0</v>
      </c>
      <c r="FV46">
        <v>0</v>
      </c>
      <c r="FW46">
        <v>0</v>
      </c>
      <c r="FX46">
        <v>-2.0423800000000001</v>
      </c>
      <c r="FY46">
        <v>-11.766400000000001</v>
      </c>
      <c r="FZ46">
        <v>88.512699999999995</v>
      </c>
      <c r="GA46" t="s">
        <v>821</v>
      </c>
      <c r="GB46" t="s">
        <v>822</v>
      </c>
      <c r="GC46" t="s">
        <v>823</v>
      </c>
      <c r="GD46" t="s">
        <v>824</v>
      </c>
      <c r="GE46" t="s">
        <v>825</v>
      </c>
      <c r="GF46" t="s">
        <v>826</v>
      </c>
      <c r="GG46" t="s">
        <v>827</v>
      </c>
      <c r="GH46" t="s">
        <v>828</v>
      </c>
      <c r="GK46">
        <v>4.8603100000000003E-2</v>
      </c>
      <c r="GL46">
        <v>4.0063000000000004</v>
      </c>
      <c r="GM46">
        <v>16.287299999999998</v>
      </c>
      <c r="GN46">
        <v>5.4268900000000002E-2</v>
      </c>
      <c r="GO46">
        <v>8.9463200000000001</v>
      </c>
      <c r="GP46">
        <v>0</v>
      </c>
      <c r="GQ46">
        <v>34.822800000000001</v>
      </c>
      <c r="GR46">
        <v>64.17</v>
      </c>
      <c r="GS46">
        <v>111.078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175.25</v>
      </c>
      <c r="GZ46">
        <v>294.51400000000001</v>
      </c>
      <c r="HA46">
        <v>0</v>
      </c>
      <c r="HB46">
        <v>0</v>
      </c>
      <c r="HC46">
        <v>0</v>
      </c>
      <c r="HD46">
        <v>0</v>
      </c>
      <c r="HE46">
        <v>35.408900000000003</v>
      </c>
      <c r="HF46">
        <v>0</v>
      </c>
      <c r="HG46">
        <v>329.92</v>
      </c>
      <c r="HH46">
        <v>0</v>
      </c>
      <c r="HI46">
        <v>0</v>
      </c>
      <c r="HJ46">
        <v>0</v>
      </c>
      <c r="HK46">
        <v>0</v>
      </c>
      <c r="HL46">
        <v>329.92</v>
      </c>
      <c r="HM46">
        <v>4.3125900000000002E-2</v>
      </c>
      <c r="HN46">
        <v>3.8930500000000001</v>
      </c>
      <c r="HO46">
        <v>17.8063</v>
      </c>
      <c r="HP46">
        <v>0.199491</v>
      </c>
      <c r="HQ46">
        <v>2.1235499999999998</v>
      </c>
      <c r="HR46">
        <v>8.8340999999999994</v>
      </c>
      <c r="HS46">
        <v>34.822899999999997</v>
      </c>
      <c r="HT46">
        <v>39.69</v>
      </c>
      <c r="HU46">
        <v>111.078</v>
      </c>
      <c r="HV46">
        <v>0</v>
      </c>
      <c r="HW46">
        <v>0</v>
      </c>
      <c r="HX46">
        <v>0</v>
      </c>
      <c r="HY46">
        <v>-22.707899999999999</v>
      </c>
      <c r="HZ46">
        <v>-5.3108300000000002</v>
      </c>
      <c r="IA46">
        <v>150.77000000000001</v>
      </c>
      <c r="IB46">
        <v>219.58799999999999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219.59</v>
      </c>
      <c r="IJ46">
        <v>0</v>
      </c>
      <c r="IK46">
        <v>0</v>
      </c>
      <c r="IL46">
        <v>0</v>
      </c>
      <c r="IM46">
        <v>0</v>
      </c>
      <c r="IN46">
        <v>219.59</v>
      </c>
      <c r="IO46">
        <v>9.72865</v>
      </c>
      <c r="IP46">
        <v>0.151867</v>
      </c>
      <c r="IQ46">
        <v>0.61740300000000004</v>
      </c>
      <c r="IR46">
        <v>2.0571700000000001E-3</v>
      </c>
      <c r="IS46">
        <v>0.33912900000000001</v>
      </c>
      <c r="IT46">
        <v>1.16944</v>
      </c>
      <c r="IU46">
        <v>1.32003</v>
      </c>
      <c r="IV46">
        <v>13.3286</v>
      </c>
      <c r="IW46">
        <v>4.2106199999999996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17.539200000000001</v>
      </c>
      <c r="JD46">
        <v>7.2538999999999998</v>
      </c>
      <c r="JE46">
        <v>0.14757400000000001</v>
      </c>
      <c r="JF46">
        <v>0.674983</v>
      </c>
      <c r="JG46">
        <v>7.5621200000000003E-3</v>
      </c>
      <c r="JH46">
        <v>8.04975E-2</v>
      </c>
      <c r="JI46">
        <v>0.334874</v>
      </c>
      <c r="JJ46">
        <v>1.32003</v>
      </c>
      <c r="JK46">
        <v>8.75732</v>
      </c>
      <c r="JL46">
        <v>4.2106199999999996</v>
      </c>
      <c r="JM46">
        <v>0</v>
      </c>
      <c r="JN46">
        <v>0</v>
      </c>
      <c r="JO46">
        <v>0</v>
      </c>
      <c r="JP46">
        <v>-0.860788</v>
      </c>
      <c r="JQ46">
        <v>-0.201318</v>
      </c>
      <c r="JR46">
        <v>12.9679</v>
      </c>
    </row>
    <row r="47" spans="1:278" x14ac:dyDescent="0.3">
      <c r="A47" s="10"/>
      <c r="B47" s="58">
        <v>45968.605185185203</v>
      </c>
      <c r="C47" t="s">
        <v>365</v>
      </c>
      <c r="E47" t="s">
        <v>829</v>
      </c>
      <c r="F47" t="s">
        <v>815</v>
      </c>
      <c r="G47">
        <v>498589</v>
      </c>
      <c r="H47">
        <v>498589</v>
      </c>
      <c r="I47" t="s">
        <v>816</v>
      </c>
      <c r="J47" s="24">
        <v>0.15</v>
      </c>
      <c r="K47" t="s">
        <v>817</v>
      </c>
      <c r="L47">
        <v>-8.7100000000000009</v>
      </c>
      <c r="M47" t="s">
        <v>818</v>
      </c>
      <c r="N47" t="s">
        <v>818</v>
      </c>
      <c r="O47" t="s">
        <v>882</v>
      </c>
      <c r="P47">
        <v>358.96499999999997</v>
      </c>
      <c r="Q47">
        <v>148972</v>
      </c>
      <c r="R47">
        <v>254030</v>
      </c>
      <c r="S47">
        <v>2688.81</v>
      </c>
      <c r="T47">
        <v>160365</v>
      </c>
      <c r="U47">
        <v>0</v>
      </c>
      <c r="V47">
        <v>577318</v>
      </c>
      <c r="W47" s="59" t="s">
        <v>883</v>
      </c>
      <c r="X47" s="59" t="s">
        <v>842</v>
      </c>
      <c r="Y47">
        <v>0</v>
      </c>
      <c r="Z47">
        <v>0</v>
      </c>
      <c r="AA47">
        <v>0</v>
      </c>
      <c r="AB47">
        <v>0</v>
      </c>
      <c r="AC47">
        <v>0</v>
      </c>
      <c r="AD47" s="59" t="s">
        <v>884</v>
      </c>
      <c r="AE47">
        <v>53908.1</v>
      </c>
      <c r="AF47">
        <v>0</v>
      </c>
      <c r="AG47">
        <v>0</v>
      </c>
      <c r="AH47">
        <v>0</v>
      </c>
      <c r="AI47">
        <v>0</v>
      </c>
      <c r="AJ47">
        <v>6481.24</v>
      </c>
      <c r="AK47">
        <v>0</v>
      </c>
      <c r="AL47">
        <v>60389.3</v>
      </c>
      <c r="AM47">
        <v>0</v>
      </c>
      <c r="AN47">
        <v>0</v>
      </c>
      <c r="AO47">
        <v>0</v>
      </c>
      <c r="AP47">
        <v>0</v>
      </c>
      <c r="AQ47">
        <v>60389.3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6.3727900000000002</v>
      </c>
      <c r="BF47">
        <v>1.2949200000000001</v>
      </c>
      <c r="BG47">
        <v>2.5723799999999999</v>
      </c>
      <c r="BH47">
        <v>2.1838300000000001E-2</v>
      </c>
      <c r="BI47">
        <v>1.58917</v>
      </c>
      <c r="BJ47">
        <v>0.69875799999999999</v>
      </c>
      <c r="BK47">
        <v>5.7185199999999998</v>
      </c>
      <c r="BL47">
        <v>0</v>
      </c>
      <c r="BM47">
        <v>18.2684</v>
      </c>
      <c r="BN47">
        <v>20.281300000000002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38.549700000000001</v>
      </c>
      <c r="BU47">
        <v>31.482900000000001</v>
      </c>
      <c r="BV47">
        <v>7.0667799999999996</v>
      </c>
      <c r="BW47">
        <v>0</v>
      </c>
      <c r="BX47">
        <v>60.75</v>
      </c>
      <c r="BY47" t="s">
        <v>885</v>
      </c>
      <c r="BZ47">
        <v>0</v>
      </c>
      <c r="CA47">
        <v>0.25</v>
      </c>
      <c r="CB47" t="s">
        <v>862</v>
      </c>
      <c r="CC47">
        <v>0</v>
      </c>
      <c r="CG47" t="s">
        <v>818</v>
      </c>
      <c r="CH47" t="s">
        <v>818</v>
      </c>
      <c r="CI47" t="s">
        <v>863</v>
      </c>
      <c r="CJ47">
        <v>318.29199999999997</v>
      </c>
      <c r="CK47">
        <v>144237</v>
      </c>
      <c r="CL47">
        <v>319929</v>
      </c>
      <c r="CM47">
        <v>7907.57</v>
      </c>
      <c r="CN47">
        <v>48789.8</v>
      </c>
      <c r="CO47">
        <v>148277</v>
      </c>
      <c r="CP47">
        <v>577320</v>
      </c>
      <c r="CQ47">
        <v>366068</v>
      </c>
      <c r="CR47" s="59" t="s">
        <v>842</v>
      </c>
      <c r="CS47">
        <v>0</v>
      </c>
      <c r="CT47">
        <v>0</v>
      </c>
      <c r="CU47">
        <v>0</v>
      </c>
      <c r="CV47">
        <v>-886888</v>
      </c>
      <c r="CW47">
        <v>6176.09</v>
      </c>
      <c r="CX47" s="59" t="s">
        <v>864</v>
      </c>
      <c r="CY47">
        <v>40193.300000000003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40193.300000000003</v>
      </c>
      <c r="DG47">
        <v>0</v>
      </c>
      <c r="DH47">
        <v>0</v>
      </c>
      <c r="DI47">
        <v>0</v>
      </c>
      <c r="DJ47">
        <v>0</v>
      </c>
      <c r="DK47">
        <v>40193.300000000003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4.7523900000000001</v>
      </c>
      <c r="DZ47">
        <v>1.2238800000000001</v>
      </c>
      <c r="EA47">
        <v>3.11835</v>
      </c>
      <c r="EB47">
        <v>6.5854300000000005E-2</v>
      </c>
      <c r="EC47">
        <v>0.453121</v>
      </c>
      <c r="ED47">
        <v>1.4592400000000001</v>
      </c>
      <c r="EE47">
        <v>5.71854</v>
      </c>
      <c r="EF47">
        <v>9.55443</v>
      </c>
      <c r="EG47">
        <v>20.281300000000002</v>
      </c>
      <c r="EH47">
        <v>0</v>
      </c>
      <c r="EI47">
        <v>0</v>
      </c>
      <c r="EJ47">
        <v>0</v>
      </c>
      <c r="EK47">
        <v>-7.0370100000000004</v>
      </c>
      <c r="EL47">
        <v>-0.19992199999999999</v>
      </c>
      <c r="EM47">
        <v>29.835799999999999</v>
      </c>
      <c r="EN47">
        <v>25.087599999999998</v>
      </c>
      <c r="EO47">
        <v>4.7481600000000004</v>
      </c>
      <c r="EP47">
        <v>0</v>
      </c>
      <c r="EQ47">
        <v>0</v>
      </c>
      <c r="ES47">
        <v>0</v>
      </c>
      <c r="ET47">
        <v>0</v>
      </c>
      <c r="EV47">
        <v>0</v>
      </c>
      <c r="EW47">
        <v>6.7164500000000002E-2</v>
      </c>
      <c r="EX47">
        <v>2.3618000000000001</v>
      </c>
      <c r="EY47">
        <v>16.327400000000001</v>
      </c>
      <c r="EZ47">
        <v>3.1215700000000003E-4</v>
      </c>
      <c r="FA47">
        <v>9.4781999999999993</v>
      </c>
      <c r="FB47">
        <v>0</v>
      </c>
      <c r="FC47">
        <v>21.316500000000001</v>
      </c>
      <c r="FD47">
        <v>49.551299999999998</v>
      </c>
      <c r="FE47">
        <v>55.0364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104.58799999999999</v>
      </c>
      <c r="FL47">
        <v>5.7205600000000002E-2</v>
      </c>
      <c r="FM47">
        <v>1.6580999999999999</v>
      </c>
      <c r="FN47">
        <v>16.790099999999999</v>
      </c>
      <c r="FO47">
        <v>2.7035E-2</v>
      </c>
      <c r="FP47">
        <v>1.73956</v>
      </c>
      <c r="FQ47">
        <v>5.6966400000000004</v>
      </c>
      <c r="FR47">
        <v>21.316500000000001</v>
      </c>
      <c r="FS47">
        <v>33.476399999999998</v>
      </c>
      <c r="FT47">
        <v>55.0364</v>
      </c>
      <c r="FU47">
        <v>0</v>
      </c>
      <c r="FV47">
        <v>0</v>
      </c>
      <c r="FW47">
        <v>0</v>
      </c>
      <c r="FX47">
        <v>-2.0423800000000001</v>
      </c>
      <c r="FY47">
        <v>-11.766400000000001</v>
      </c>
      <c r="FZ47">
        <v>88.512699999999995</v>
      </c>
      <c r="GA47" t="s">
        <v>821</v>
      </c>
      <c r="GB47" t="s">
        <v>822</v>
      </c>
      <c r="GC47" t="s">
        <v>823</v>
      </c>
      <c r="GD47" t="s">
        <v>824</v>
      </c>
      <c r="GE47" t="s">
        <v>825</v>
      </c>
      <c r="GF47" t="s">
        <v>826</v>
      </c>
      <c r="GG47" t="s">
        <v>827</v>
      </c>
      <c r="GH47" t="s">
        <v>828</v>
      </c>
      <c r="GK47">
        <v>4.8603399999999998E-2</v>
      </c>
      <c r="GL47">
        <v>4.7043999999999997</v>
      </c>
      <c r="GM47">
        <v>16.2881</v>
      </c>
      <c r="GN47">
        <v>5.36786E-2</v>
      </c>
      <c r="GO47">
        <v>9.0379799999999992</v>
      </c>
      <c r="GP47">
        <v>0</v>
      </c>
      <c r="GQ47">
        <v>34.822800000000001</v>
      </c>
      <c r="GR47">
        <v>64.95</v>
      </c>
      <c r="GS47">
        <v>111.078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176.03</v>
      </c>
      <c r="GZ47">
        <v>294.51600000000002</v>
      </c>
      <c r="HA47">
        <v>0</v>
      </c>
      <c r="HB47">
        <v>0</v>
      </c>
      <c r="HC47">
        <v>0</v>
      </c>
      <c r="HD47">
        <v>0</v>
      </c>
      <c r="HE47">
        <v>35.408900000000003</v>
      </c>
      <c r="HF47">
        <v>0</v>
      </c>
      <c r="HG47">
        <v>329.93</v>
      </c>
      <c r="HH47">
        <v>0</v>
      </c>
      <c r="HI47">
        <v>0</v>
      </c>
      <c r="HJ47">
        <v>0</v>
      </c>
      <c r="HK47">
        <v>0</v>
      </c>
      <c r="HL47">
        <v>329.93</v>
      </c>
      <c r="HM47">
        <v>4.3125900000000002E-2</v>
      </c>
      <c r="HN47">
        <v>3.8930500000000001</v>
      </c>
      <c r="HO47">
        <v>17.8063</v>
      </c>
      <c r="HP47">
        <v>0.199491</v>
      </c>
      <c r="HQ47">
        <v>2.1235499999999998</v>
      </c>
      <c r="HR47">
        <v>8.8340999999999994</v>
      </c>
      <c r="HS47">
        <v>34.822899999999997</v>
      </c>
      <c r="HT47">
        <v>39.69</v>
      </c>
      <c r="HU47">
        <v>111.078</v>
      </c>
      <c r="HV47">
        <v>0</v>
      </c>
      <c r="HW47">
        <v>0</v>
      </c>
      <c r="HX47">
        <v>0</v>
      </c>
      <c r="HY47">
        <v>-22.707899999999999</v>
      </c>
      <c r="HZ47">
        <v>-5.3108300000000002</v>
      </c>
      <c r="IA47">
        <v>150.77000000000001</v>
      </c>
      <c r="IB47">
        <v>219.58799999999999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219.59</v>
      </c>
      <c r="IJ47">
        <v>0</v>
      </c>
      <c r="IK47">
        <v>0</v>
      </c>
      <c r="IL47">
        <v>0</v>
      </c>
      <c r="IM47">
        <v>0</v>
      </c>
      <c r="IN47">
        <v>219.59</v>
      </c>
      <c r="IO47">
        <v>9.7287300000000005</v>
      </c>
      <c r="IP47">
        <v>0.17832999999999999</v>
      </c>
      <c r="IQ47">
        <v>0.61743300000000001</v>
      </c>
      <c r="IR47">
        <v>2.0347999999999998E-3</v>
      </c>
      <c r="IS47">
        <v>0.34260299999999999</v>
      </c>
      <c r="IT47">
        <v>1.16944</v>
      </c>
      <c r="IU47">
        <v>1.32003</v>
      </c>
      <c r="IV47">
        <v>13.358599999999999</v>
      </c>
      <c r="IW47">
        <v>4.2106199999999996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17.569199999999999</v>
      </c>
      <c r="JD47">
        <v>7.2538999999999998</v>
      </c>
      <c r="JE47">
        <v>0.14757400000000001</v>
      </c>
      <c r="JF47">
        <v>0.674983</v>
      </c>
      <c r="JG47">
        <v>7.5621200000000003E-3</v>
      </c>
      <c r="JH47">
        <v>8.04975E-2</v>
      </c>
      <c r="JI47">
        <v>0.334874</v>
      </c>
      <c r="JJ47">
        <v>1.32003</v>
      </c>
      <c r="JK47">
        <v>8.75732</v>
      </c>
      <c r="JL47">
        <v>4.2106199999999996</v>
      </c>
      <c r="JM47">
        <v>0</v>
      </c>
      <c r="JN47">
        <v>0</v>
      </c>
      <c r="JO47">
        <v>0</v>
      </c>
      <c r="JP47">
        <v>-0.860788</v>
      </c>
      <c r="JQ47">
        <v>-0.201318</v>
      </c>
      <c r="JR47">
        <v>12.9679</v>
      </c>
    </row>
    <row r="48" spans="1:278" x14ac:dyDescent="0.3">
      <c r="B48" s="58">
        <v>45968.607280092598</v>
      </c>
      <c r="C48" t="s">
        <v>372</v>
      </c>
      <c r="D48" s="59" t="s">
        <v>847</v>
      </c>
      <c r="E48" t="s">
        <v>814</v>
      </c>
      <c r="F48" t="s">
        <v>815</v>
      </c>
      <c r="G48">
        <v>498589</v>
      </c>
      <c r="H48">
        <v>498589</v>
      </c>
      <c r="I48" t="s">
        <v>816</v>
      </c>
      <c r="J48" s="24">
        <v>0.122222222222222</v>
      </c>
      <c r="K48" t="s">
        <v>817</v>
      </c>
      <c r="L48">
        <v>-7.76</v>
      </c>
      <c r="M48" t="s">
        <v>818</v>
      </c>
      <c r="N48" t="s">
        <v>818</v>
      </c>
      <c r="O48" t="s">
        <v>840</v>
      </c>
      <c r="P48">
        <v>107.038</v>
      </c>
      <c r="Q48">
        <v>296878</v>
      </c>
      <c r="R48">
        <v>223434</v>
      </c>
      <c r="S48">
        <v>5010.34</v>
      </c>
      <c r="T48">
        <v>243068</v>
      </c>
      <c r="U48">
        <v>0</v>
      </c>
      <c r="V48">
        <v>574835</v>
      </c>
      <c r="W48" s="59" t="s">
        <v>886</v>
      </c>
      <c r="X48" s="59" t="s">
        <v>842</v>
      </c>
      <c r="Y48">
        <v>0</v>
      </c>
      <c r="Z48">
        <v>0</v>
      </c>
      <c r="AA48">
        <v>0</v>
      </c>
      <c r="AB48">
        <v>0</v>
      </c>
      <c r="AC48">
        <v>0</v>
      </c>
      <c r="AD48" s="59" t="s">
        <v>887</v>
      </c>
      <c r="AE48">
        <v>16079.3</v>
      </c>
      <c r="AF48">
        <v>0</v>
      </c>
      <c r="AG48">
        <v>0</v>
      </c>
      <c r="AH48">
        <v>0</v>
      </c>
      <c r="AI48">
        <v>0</v>
      </c>
      <c r="AJ48">
        <v>5547.63</v>
      </c>
      <c r="AK48">
        <v>0</v>
      </c>
      <c r="AL48">
        <v>21626.9</v>
      </c>
      <c r="AM48">
        <v>0</v>
      </c>
      <c r="AN48">
        <v>0</v>
      </c>
      <c r="AO48">
        <v>0</v>
      </c>
      <c r="AP48">
        <v>0</v>
      </c>
      <c r="AQ48">
        <v>21626.9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1.9393400000000001</v>
      </c>
      <c r="BF48">
        <v>2.69292</v>
      </c>
      <c r="BG48">
        <v>2.1997499999999999</v>
      </c>
      <c r="BH48">
        <v>4.2104099999999998E-2</v>
      </c>
      <c r="BI48">
        <v>2.4230100000000001</v>
      </c>
      <c r="BJ48">
        <v>0.596719</v>
      </c>
      <c r="BK48">
        <v>5.6409700000000003</v>
      </c>
      <c r="BL48">
        <v>0</v>
      </c>
      <c r="BM48">
        <v>15.534800000000001</v>
      </c>
      <c r="BN48">
        <v>20.146000000000001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35.680799999999998</v>
      </c>
      <c r="BU48">
        <v>33.1462</v>
      </c>
      <c r="BV48">
        <v>2.5346600000000001</v>
      </c>
      <c r="BW48">
        <v>0</v>
      </c>
      <c r="BX48">
        <v>18.75</v>
      </c>
      <c r="BY48" t="s">
        <v>844</v>
      </c>
      <c r="BZ48">
        <v>0</v>
      </c>
      <c r="CA48">
        <v>0</v>
      </c>
      <c r="CC48">
        <v>0</v>
      </c>
      <c r="CG48" t="s">
        <v>818</v>
      </c>
      <c r="CH48" t="s">
        <v>818</v>
      </c>
      <c r="CI48" t="s">
        <v>845</v>
      </c>
      <c r="CJ48">
        <v>92.197599999999994</v>
      </c>
      <c r="CK48">
        <v>339671</v>
      </c>
      <c r="CL48">
        <v>283329</v>
      </c>
      <c r="CM48">
        <v>32677.7</v>
      </c>
      <c r="CN48">
        <v>106110</v>
      </c>
      <c r="CO48">
        <v>127019</v>
      </c>
      <c r="CP48">
        <v>574838</v>
      </c>
      <c r="CQ48">
        <v>577146</v>
      </c>
      <c r="CR48" s="59" t="s">
        <v>842</v>
      </c>
      <c r="CS48">
        <v>0</v>
      </c>
      <c r="CT48">
        <v>0</v>
      </c>
      <c r="CU48">
        <v>0</v>
      </c>
      <c r="CV48">
        <v>-892713</v>
      </c>
      <c r="CW48">
        <v>6121.88</v>
      </c>
      <c r="CX48" s="59" t="s">
        <v>846</v>
      </c>
      <c r="CY48">
        <v>11593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11593</v>
      </c>
      <c r="DG48">
        <v>0</v>
      </c>
      <c r="DH48">
        <v>0</v>
      </c>
      <c r="DI48">
        <v>0</v>
      </c>
      <c r="DJ48">
        <v>0</v>
      </c>
      <c r="DK48">
        <v>11593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1.39842</v>
      </c>
      <c r="DZ48">
        <v>3.0078499999999999</v>
      </c>
      <c r="EA48">
        <v>2.67807</v>
      </c>
      <c r="EB48">
        <v>0.29471000000000003</v>
      </c>
      <c r="EC48">
        <v>1.0152300000000001</v>
      </c>
      <c r="ED48">
        <v>1.2401500000000001</v>
      </c>
      <c r="EE48">
        <v>5.6409900000000004</v>
      </c>
      <c r="EF48">
        <v>7.7615400000000001</v>
      </c>
      <c r="EG48">
        <v>20.146000000000001</v>
      </c>
      <c r="EH48">
        <v>0</v>
      </c>
      <c r="EI48">
        <v>0</v>
      </c>
      <c r="EJ48">
        <v>0</v>
      </c>
      <c r="EK48">
        <v>-7.2610900000000003</v>
      </c>
      <c r="EL48">
        <v>-0.25278</v>
      </c>
      <c r="EM48">
        <v>27.907599999999999</v>
      </c>
      <c r="EN48">
        <v>26.510300000000001</v>
      </c>
      <c r="EO48">
        <v>1.3972100000000001</v>
      </c>
      <c r="EP48">
        <v>0</v>
      </c>
      <c r="EQ48">
        <v>0</v>
      </c>
      <c r="ES48">
        <v>0</v>
      </c>
      <c r="ET48">
        <v>0</v>
      </c>
      <c r="EV48">
        <v>0</v>
      </c>
      <c r="EW48">
        <v>2.37868E-2</v>
      </c>
      <c r="EX48">
        <v>5.5372399999999997</v>
      </c>
      <c r="EY48">
        <v>9.4764499999999998</v>
      </c>
      <c r="EZ48">
        <v>1.26217E-2</v>
      </c>
      <c r="FA48">
        <v>10.021000000000001</v>
      </c>
      <c r="FB48">
        <v>0</v>
      </c>
      <c r="FC48">
        <v>21.2</v>
      </c>
      <c r="FD48">
        <v>46.2712</v>
      </c>
      <c r="FE48">
        <v>55.0364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101.30800000000001</v>
      </c>
      <c r="FL48">
        <v>2.1793799999999999E-2</v>
      </c>
      <c r="FM48">
        <v>4.6855000000000002</v>
      </c>
      <c r="FN48">
        <v>8.7233000000000001</v>
      </c>
      <c r="FO48">
        <v>0.57829299999999995</v>
      </c>
      <c r="FP48">
        <v>3.2032500000000002</v>
      </c>
      <c r="FQ48">
        <v>4.8343499999999997</v>
      </c>
      <c r="FR48">
        <v>21.2</v>
      </c>
      <c r="FS48">
        <v>25.201899999999998</v>
      </c>
      <c r="FT48">
        <v>55.0364</v>
      </c>
      <c r="FU48">
        <v>0</v>
      </c>
      <c r="FV48">
        <v>0</v>
      </c>
      <c r="FW48">
        <v>0</v>
      </c>
      <c r="FX48">
        <v>-2.6455500000000001</v>
      </c>
      <c r="FY48">
        <v>-15.399100000000001</v>
      </c>
      <c r="FZ48">
        <v>80.238200000000006</v>
      </c>
      <c r="GA48" t="s">
        <v>821</v>
      </c>
      <c r="GB48" t="s">
        <v>822</v>
      </c>
      <c r="GC48" t="s">
        <v>823</v>
      </c>
      <c r="GD48" t="s">
        <v>824</v>
      </c>
      <c r="GE48" t="s">
        <v>825</v>
      </c>
      <c r="GF48" t="s">
        <v>826</v>
      </c>
      <c r="GG48" t="s">
        <v>827</v>
      </c>
      <c r="GH48" t="s">
        <v>828</v>
      </c>
      <c r="GK48">
        <v>1.6356900000000001E-2</v>
      </c>
      <c r="GL48">
        <v>10.1691</v>
      </c>
      <c r="GM48">
        <v>13.397600000000001</v>
      </c>
      <c r="GN48">
        <v>0.10990999999999999</v>
      </c>
      <c r="GO48">
        <v>13.362399999999999</v>
      </c>
      <c r="GP48">
        <v>0</v>
      </c>
      <c r="GQ48">
        <v>34.656599999999997</v>
      </c>
      <c r="GR48">
        <v>71.72</v>
      </c>
      <c r="GS48">
        <v>111.078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182.8</v>
      </c>
      <c r="GZ48">
        <v>87.8459</v>
      </c>
      <c r="HA48">
        <v>0</v>
      </c>
      <c r="HB48">
        <v>0</v>
      </c>
      <c r="HC48">
        <v>0</v>
      </c>
      <c r="HD48">
        <v>0</v>
      </c>
      <c r="HE48">
        <v>30.308399999999999</v>
      </c>
      <c r="HF48">
        <v>0</v>
      </c>
      <c r="HG48">
        <v>118.16</v>
      </c>
      <c r="HH48">
        <v>0</v>
      </c>
      <c r="HI48">
        <v>0</v>
      </c>
      <c r="HJ48">
        <v>0</v>
      </c>
      <c r="HK48">
        <v>0</v>
      </c>
      <c r="HL48">
        <v>118.16</v>
      </c>
      <c r="HM48">
        <v>1.41704E-2</v>
      </c>
      <c r="HN48">
        <v>10.273</v>
      </c>
      <c r="HO48">
        <v>14.3559</v>
      </c>
      <c r="HP48">
        <v>1.0626100000000001</v>
      </c>
      <c r="HQ48">
        <v>4.7548599999999999</v>
      </c>
      <c r="HR48">
        <v>7.5263</v>
      </c>
      <c r="HS48">
        <v>34.656700000000001</v>
      </c>
      <c r="HT48">
        <v>42.47</v>
      </c>
      <c r="HU48">
        <v>111.078</v>
      </c>
      <c r="HV48">
        <v>0</v>
      </c>
      <c r="HW48">
        <v>0</v>
      </c>
      <c r="HX48">
        <v>0</v>
      </c>
      <c r="HY48">
        <v>-25.2361</v>
      </c>
      <c r="HZ48">
        <v>-4.9269600000000002</v>
      </c>
      <c r="IA48">
        <v>153.55000000000001</v>
      </c>
      <c r="IB48">
        <v>63.336300000000001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63.34</v>
      </c>
      <c r="IJ48">
        <v>0</v>
      </c>
      <c r="IK48">
        <v>0</v>
      </c>
      <c r="IL48">
        <v>0</v>
      </c>
      <c r="IM48">
        <v>0</v>
      </c>
      <c r="IN48">
        <v>63.34</v>
      </c>
      <c r="IO48">
        <v>2.9018799999999998</v>
      </c>
      <c r="IP48">
        <v>0.38548100000000002</v>
      </c>
      <c r="IQ48">
        <v>0.50786200000000004</v>
      </c>
      <c r="IR48">
        <v>4.1663500000000001E-3</v>
      </c>
      <c r="IS48">
        <v>0.50653099999999995</v>
      </c>
      <c r="IT48">
        <v>1.00098</v>
      </c>
      <c r="IU48">
        <v>1.3137300000000001</v>
      </c>
      <c r="IV48">
        <v>6.6206300000000002</v>
      </c>
      <c r="IW48">
        <v>4.2106199999999996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10.831300000000001</v>
      </c>
      <c r="JD48">
        <v>2.09232</v>
      </c>
      <c r="JE48">
        <v>0.38941799999999999</v>
      </c>
      <c r="JF48">
        <v>0.54418900000000003</v>
      </c>
      <c r="JG48">
        <v>4.0280400000000001E-2</v>
      </c>
      <c r="JH48">
        <v>0.18024299999999999</v>
      </c>
      <c r="JI48">
        <v>0.2853</v>
      </c>
      <c r="JJ48">
        <v>1.3137300000000001</v>
      </c>
      <c r="JK48">
        <v>3.7020900000000001</v>
      </c>
      <c r="JL48">
        <v>4.2106199999999996</v>
      </c>
      <c r="JM48">
        <v>0</v>
      </c>
      <c r="JN48">
        <v>0</v>
      </c>
      <c r="JO48">
        <v>0</v>
      </c>
      <c r="JP48">
        <v>-0.95662400000000003</v>
      </c>
      <c r="JQ48">
        <v>-0.18676699999999999</v>
      </c>
      <c r="JR48">
        <v>7.9127200000000002</v>
      </c>
    </row>
    <row r="49" spans="1:292" x14ac:dyDescent="0.3">
      <c r="A49" s="2"/>
      <c r="B49" s="58">
        <v>45968.609386574099</v>
      </c>
      <c r="C49" t="s">
        <v>378</v>
      </c>
      <c r="D49" s="59" t="s">
        <v>847</v>
      </c>
      <c r="E49" t="s">
        <v>814</v>
      </c>
      <c r="F49" t="s">
        <v>815</v>
      </c>
      <c r="G49">
        <v>498589</v>
      </c>
      <c r="H49">
        <v>498589</v>
      </c>
      <c r="I49" t="s">
        <v>816</v>
      </c>
      <c r="J49" s="24">
        <v>0.122222222222222</v>
      </c>
      <c r="K49" t="s">
        <v>817</v>
      </c>
      <c r="L49">
        <v>-8.14</v>
      </c>
      <c r="M49" t="s">
        <v>818</v>
      </c>
      <c r="N49" t="s">
        <v>818</v>
      </c>
      <c r="O49" t="s">
        <v>840</v>
      </c>
      <c r="P49">
        <v>107.03400000000001</v>
      </c>
      <c r="Q49">
        <v>325001</v>
      </c>
      <c r="R49">
        <v>223344</v>
      </c>
      <c r="S49">
        <v>4784.4399999999996</v>
      </c>
      <c r="T49">
        <v>253511</v>
      </c>
      <c r="U49">
        <v>0</v>
      </c>
      <c r="V49">
        <v>574835</v>
      </c>
      <c r="W49" s="59" t="s">
        <v>888</v>
      </c>
      <c r="X49" s="59" t="s">
        <v>842</v>
      </c>
      <c r="Y49">
        <v>0</v>
      </c>
      <c r="Z49">
        <v>0</v>
      </c>
      <c r="AA49">
        <v>0</v>
      </c>
      <c r="AB49">
        <v>0</v>
      </c>
      <c r="AC49">
        <v>0</v>
      </c>
      <c r="AD49" s="59" t="s">
        <v>889</v>
      </c>
      <c r="AE49">
        <v>16078.8</v>
      </c>
      <c r="AF49">
        <v>0</v>
      </c>
      <c r="AG49">
        <v>0</v>
      </c>
      <c r="AH49">
        <v>0</v>
      </c>
      <c r="AI49">
        <v>0</v>
      </c>
      <c r="AJ49">
        <v>5547.63</v>
      </c>
      <c r="AK49">
        <v>0</v>
      </c>
      <c r="AL49">
        <v>21626.400000000001</v>
      </c>
      <c r="AM49">
        <v>0</v>
      </c>
      <c r="AN49">
        <v>0</v>
      </c>
      <c r="AO49">
        <v>0</v>
      </c>
      <c r="AP49">
        <v>0</v>
      </c>
      <c r="AQ49">
        <v>21626.400000000001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1.9393</v>
      </c>
      <c r="BF49">
        <v>2.9697900000000002</v>
      </c>
      <c r="BG49">
        <v>2.19902</v>
      </c>
      <c r="BH49">
        <v>4.0182099999999998E-2</v>
      </c>
      <c r="BI49">
        <v>2.52203</v>
      </c>
      <c r="BJ49">
        <v>0.596719</v>
      </c>
      <c r="BK49">
        <v>5.6409700000000003</v>
      </c>
      <c r="BL49">
        <v>0</v>
      </c>
      <c r="BM49">
        <v>15.907999999999999</v>
      </c>
      <c r="BN49">
        <v>20.146000000000001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36.054000000000002</v>
      </c>
      <c r="BU49">
        <v>33.519399999999997</v>
      </c>
      <c r="BV49">
        <v>2.5346199999999999</v>
      </c>
      <c r="BW49">
        <v>0</v>
      </c>
      <c r="BX49">
        <v>18.25</v>
      </c>
      <c r="BY49" t="s">
        <v>844</v>
      </c>
      <c r="BZ49">
        <v>0</v>
      </c>
      <c r="CA49">
        <v>0</v>
      </c>
      <c r="CC49">
        <v>0</v>
      </c>
      <c r="CG49" t="s">
        <v>818</v>
      </c>
      <c r="CH49" t="s">
        <v>818</v>
      </c>
      <c r="CI49" t="s">
        <v>845</v>
      </c>
      <c r="CJ49">
        <v>92.197599999999994</v>
      </c>
      <c r="CK49">
        <v>339671</v>
      </c>
      <c r="CL49">
        <v>283329</v>
      </c>
      <c r="CM49">
        <v>32677.7</v>
      </c>
      <c r="CN49">
        <v>106110</v>
      </c>
      <c r="CO49">
        <v>127019</v>
      </c>
      <c r="CP49">
        <v>574838</v>
      </c>
      <c r="CQ49">
        <v>577146</v>
      </c>
      <c r="CR49" s="59" t="s">
        <v>842</v>
      </c>
      <c r="CS49">
        <v>0</v>
      </c>
      <c r="CT49">
        <v>0</v>
      </c>
      <c r="CU49">
        <v>0</v>
      </c>
      <c r="CV49">
        <v>-892713</v>
      </c>
      <c r="CW49">
        <v>6121.88</v>
      </c>
      <c r="CX49" s="59" t="s">
        <v>846</v>
      </c>
      <c r="CY49">
        <v>11593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11593</v>
      </c>
      <c r="DG49">
        <v>0</v>
      </c>
      <c r="DH49">
        <v>0</v>
      </c>
      <c r="DI49">
        <v>0</v>
      </c>
      <c r="DJ49">
        <v>0</v>
      </c>
      <c r="DK49">
        <v>11593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1.39842</v>
      </c>
      <c r="DZ49">
        <v>3.0078499999999999</v>
      </c>
      <c r="EA49">
        <v>2.67807</v>
      </c>
      <c r="EB49">
        <v>0.29471000000000003</v>
      </c>
      <c r="EC49">
        <v>1.0152300000000001</v>
      </c>
      <c r="ED49">
        <v>1.2401500000000001</v>
      </c>
      <c r="EE49">
        <v>5.6409900000000004</v>
      </c>
      <c r="EF49">
        <v>7.7615400000000001</v>
      </c>
      <c r="EG49">
        <v>20.146000000000001</v>
      </c>
      <c r="EH49">
        <v>0</v>
      </c>
      <c r="EI49">
        <v>0</v>
      </c>
      <c r="EJ49">
        <v>0</v>
      </c>
      <c r="EK49">
        <v>-7.2610900000000003</v>
      </c>
      <c r="EL49">
        <v>-0.25278</v>
      </c>
      <c r="EM49">
        <v>27.907599999999999</v>
      </c>
      <c r="EN49">
        <v>26.510300000000001</v>
      </c>
      <c r="EO49">
        <v>1.3972100000000001</v>
      </c>
      <c r="EP49">
        <v>0</v>
      </c>
      <c r="EQ49">
        <v>0</v>
      </c>
      <c r="ES49">
        <v>0</v>
      </c>
      <c r="ET49">
        <v>0</v>
      </c>
      <c r="EV49">
        <v>0</v>
      </c>
      <c r="EW49">
        <v>2.37868E-2</v>
      </c>
      <c r="EX49">
        <v>6.4648599999999998</v>
      </c>
      <c r="EY49">
        <v>9.4763400000000004</v>
      </c>
      <c r="EZ49">
        <v>1.05833E-2</v>
      </c>
      <c r="FA49">
        <v>10.237299999999999</v>
      </c>
      <c r="FB49">
        <v>0</v>
      </c>
      <c r="FC49">
        <v>21.2</v>
      </c>
      <c r="FD49">
        <v>47.4129</v>
      </c>
      <c r="FE49">
        <v>55.0364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102.449</v>
      </c>
      <c r="FL49">
        <v>2.1793799999999999E-2</v>
      </c>
      <c r="FM49">
        <v>4.6855000000000002</v>
      </c>
      <c r="FN49">
        <v>8.7233000000000001</v>
      </c>
      <c r="FO49">
        <v>0.57829299999999995</v>
      </c>
      <c r="FP49">
        <v>3.2032500000000002</v>
      </c>
      <c r="FQ49">
        <v>4.8343499999999997</v>
      </c>
      <c r="FR49">
        <v>21.2</v>
      </c>
      <c r="FS49">
        <v>25.201899999999998</v>
      </c>
      <c r="FT49">
        <v>55.0364</v>
      </c>
      <c r="FU49">
        <v>0</v>
      </c>
      <c r="FV49">
        <v>0</v>
      </c>
      <c r="FW49">
        <v>0</v>
      </c>
      <c r="FX49">
        <v>-2.6455500000000001</v>
      </c>
      <c r="FY49">
        <v>-15.399100000000001</v>
      </c>
      <c r="FZ49">
        <v>80.238200000000006</v>
      </c>
      <c r="GA49" t="s">
        <v>821</v>
      </c>
      <c r="GB49" t="s">
        <v>822</v>
      </c>
      <c r="GC49" t="s">
        <v>823</v>
      </c>
      <c r="GD49" t="s">
        <v>824</v>
      </c>
      <c r="GE49" t="s">
        <v>825</v>
      </c>
      <c r="GF49" t="s">
        <v>826</v>
      </c>
      <c r="GG49" t="s">
        <v>827</v>
      </c>
      <c r="GH49" t="s">
        <v>828</v>
      </c>
      <c r="GK49">
        <v>1.6356900000000001E-2</v>
      </c>
      <c r="GL49">
        <v>11.5161</v>
      </c>
      <c r="GM49">
        <v>13.3965</v>
      </c>
      <c r="GN49">
        <v>0.10473300000000001</v>
      </c>
      <c r="GO49">
        <v>13.8268</v>
      </c>
      <c r="GP49">
        <v>0</v>
      </c>
      <c r="GQ49">
        <v>34.656599999999997</v>
      </c>
      <c r="GR49">
        <v>73.53</v>
      </c>
      <c r="GS49">
        <v>111.078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184.61</v>
      </c>
      <c r="GZ49">
        <v>87.843100000000007</v>
      </c>
      <c r="HA49">
        <v>0</v>
      </c>
      <c r="HB49">
        <v>0</v>
      </c>
      <c r="HC49">
        <v>0</v>
      </c>
      <c r="HD49">
        <v>0</v>
      </c>
      <c r="HE49">
        <v>30.308399999999999</v>
      </c>
      <c r="HF49">
        <v>0</v>
      </c>
      <c r="HG49">
        <v>118.15</v>
      </c>
      <c r="HH49">
        <v>0</v>
      </c>
      <c r="HI49">
        <v>0</v>
      </c>
      <c r="HJ49">
        <v>0</v>
      </c>
      <c r="HK49">
        <v>0</v>
      </c>
      <c r="HL49">
        <v>118.15</v>
      </c>
      <c r="HM49">
        <v>1.41704E-2</v>
      </c>
      <c r="HN49">
        <v>10.273</v>
      </c>
      <c r="HO49">
        <v>14.3559</v>
      </c>
      <c r="HP49">
        <v>1.0626100000000001</v>
      </c>
      <c r="HQ49">
        <v>4.7548599999999999</v>
      </c>
      <c r="HR49">
        <v>7.5263</v>
      </c>
      <c r="HS49">
        <v>34.656700000000001</v>
      </c>
      <c r="HT49">
        <v>42.47</v>
      </c>
      <c r="HU49">
        <v>111.078</v>
      </c>
      <c r="HV49">
        <v>0</v>
      </c>
      <c r="HW49">
        <v>0</v>
      </c>
      <c r="HX49">
        <v>0</v>
      </c>
      <c r="HY49">
        <v>-25.2361</v>
      </c>
      <c r="HZ49">
        <v>-4.9269600000000002</v>
      </c>
      <c r="IA49">
        <v>153.55000000000001</v>
      </c>
      <c r="IB49">
        <v>63.336300000000001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63.34</v>
      </c>
      <c r="IJ49">
        <v>0</v>
      </c>
      <c r="IK49">
        <v>0</v>
      </c>
      <c r="IL49">
        <v>0</v>
      </c>
      <c r="IM49">
        <v>0</v>
      </c>
      <c r="IN49">
        <v>63.34</v>
      </c>
      <c r="IO49">
        <v>2.90178</v>
      </c>
      <c r="IP49">
        <v>0.43654100000000001</v>
      </c>
      <c r="IQ49">
        <v>0.507822</v>
      </c>
      <c r="IR49">
        <v>3.9701199999999997E-3</v>
      </c>
      <c r="IS49">
        <v>0.52413399999999999</v>
      </c>
      <c r="IT49">
        <v>1.00098</v>
      </c>
      <c r="IU49">
        <v>1.3137300000000001</v>
      </c>
      <c r="IV49">
        <v>6.6889700000000003</v>
      </c>
      <c r="IW49">
        <v>4.2106199999999996</v>
      </c>
      <c r="IX49">
        <v>0</v>
      </c>
      <c r="IY49">
        <v>0</v>
      </c>
      <c r="IZ49">
        <v>0</v>
      </c>
      <c r="JA49">
        <v>0</v>
      </c>
      <c r="JB49">
        <v>0</v>
      </c>
      <c r="JC49">
        <v>10.8996</v>
      </c>
      <c r="JD49">
        <v>2.09232</v>
      </c>
      <c r="JE49">
        <v>0.38941799999999999</v>
      </c>
      <c r="JF49">
        <v>0.54418900000000003</v>
      </c>
      <c r="JG49">
        <v>4.0280400000000001E-2</v>
      </c>
      <c r="JH49">
        <v>0.18024299999999999</v>
      </c>
      <c r="JI49">
        <v>0.2853</v>
      </c>
      <c r="JJ49">
        <v>1.3137300000000001</v>
      </c>
      <c r="JK49">
        <v>3.7020900000000001</v>
      </c>
      <c r="JL49">
        <v>4.2106199999999996</v>
      </c>
      <c r="JM49">
        <v>0</v>
      </c>
      <c r="JN49">
        <v>0</v>
      </c>
      <c r="JO49">
        <v>0</v>
      </c>
      <c r="JP49">
        <v>-0.95662400000000003</v>
      </c>
      <c r="JQ49">
        <v>-0.18676699999999999</v>
      </c>
      <c r="JR49">
        <v>7.9127200000000002</v>
      </c>
    </row>
    <row r="50" spans="1:292" x14ac:dyDescent="0.3">
      <c r="B50" s="58">
        <v>45968.612060185202</v>
      </c>
      <c r="C50" t="s">
        <v>539</v>
      </c>
      <c r="D50" s="59" t="s">
        <v>847</v>
      </c>
      <c r="E50" t="s">
        <v>829</v>
      </c>
      <c r="F50" t="s">
        <v>815</v>
      </c>
      <c r="G50">
        <v>498589</v>
      </c>
      <c r="H50">
        <v>498589</v>
      </c>
      <c r="I50" t="s">
        <v>816</v>
      </c>
      <c r="J50" s="24">
        <v>0.156944444444444</v>
      </c>
      <c r="K50" t="s">
        <v>817</v>
      </c>
      <c r="L50">
        <v>-11.69</v>
      </c>
      <c r="M50" t="s">
        <v>818</v>
      </c>
      <c r="N50" t="s">
        <v>818</v>
      </c>
      <c r="O50" t="s">
        <v>890</v>
      </c>
      <c r="P50">
        <v>329.09800000000001</v>
      </c>
      <c r="Q50">
        <v>294219</v>
      </c>
      <c r="R50">
        <v>640678</v>
      </c>
      <c r="S50">
        <v>2275.02</v>
      </c>
      <c r="T50">
        <v>175607</v>
      </c>
      <c r="U50">
        <v>0</v>
      </c>
      <c r="V50">
        <v>582207</v>
      </c>
      <c r="W50" s="59" t="s">
        <v>891</v>
      </c>
      <c r="X50" s="59" t="s">
        <v>850</v>
      </c>
      <c r="Y50">
        <v>0</v>
      </c>
      <c r="Z50">
        <v>0</v>
      </c>
      <c r="AA50">
        <v>0</v>
      </c>
      <c r="AB50">
        <v>0</v>
      </c>
      <c r="AC50">
        <v>0</v>
      </c>
      <c r="AD50" s="59" t="s">
        <v>892</v>
      </c>
      <c r="AE50">
        <v>49423.3</v>
      </c>
      <c r="AF50">
        <v>0</v>
      </c>
      <c r="AG50">
        <v>0</v>
      </c>
      <c r="AH50">
        <v>0</v>
      </c>
      <c r="AI50">
        <v>0</v>
      </c>
      <c r="AJ50">
        <v>6599.62</v>
      </c>
      <c r="AK50">
        <v>0</v>
      </c>
      <c r="AL50">
        <v>56022.9</v>
      </c>
      <c r="AM50">
        <v>0</v>
      </c>
      <c r="AN50">
        <v>0</v>
      </c>
      <c r="AO50">
        <v>0</v>
      </c>
      <c r="AP50">
        <v>0</v>
      </c>
      <c r="AQ50">
        <v>56022.9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5.8449200000000001</v>
      </c>
      <c r="BF50">
        <v>2.6619999999999999</v>
      </c>
      <c r="BG50">
        <v>6.9363999999999999</v>
      </c>
      <c r="BH50">
        <v>1.84526E-2</v>
      </c>
      <c r="BI50">
        <v>1.7262599999999999</v>
      </c>
      <c r="BJ50">
        <v>0.71149600000000002</v>
      </c>
      <c r="BK50">
        <v>5.7617500000000001</v>
      </c>
      <c r="BL50">
        <v>0</v>
      </c>
      <c r="BM50">
        <v>23.661300000000001</v>
      </c>
      <c r="BN50">
        <v>53.061300000000003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76.722499999999997</v>
      </c>
      <c r="BU50">
        <v>70.170500000000004</v>
      </c>
      <c r="BV50">
        <v>6.5520399999999999</v>
      </c>
      <c r="BW50">
        <v>0</v>
      </c>
      <c r="BX50">
        <v>1599</v>
      </c>
      <c r="BY50" t="s">
        <v>852</v>
      </c>
      <c r="BZ50">
        <v>1</v>
      </c>
      <c r="CA50">
        <v>0.25</v>
      </c>
      <c r="CB50" t="s">
        <v>862</v>
      </c>
      <c r="CC50">
        <v>0</v>
      </c>
      <c r="CG50" t="s">
        <v>818</v>
      </c>
      <c r="CH50" t="s">
        <v>818</v>
      </c>
      <c r="CI50" t="s">
        <v>868</v>
      </c>
      <c r="CJ50">
        <v>291.05399999999997</v>
      </c>
      <c r="CK50">
        <v>247194</v>
      </c>
      <c r="CL50">
        <v>502460</v>
      </c>
      <c r="CM50">
        <v>7654.78</v>
      </c>
      <c r="CN50">
        <v>46694.400000000001</v>
      </c>
      <c r="CO50">
        <v>150801</v>
      </c>
      <c r="CP50">
        <v>582210</v>
      </c>
      <c r="CQ50">
        <v>651275</v>
      </c>
      <c r="CR50" s="59" t="s">
        <v>850</v>
      </c>
      <c r="CS50">
        <v>0</v>
      </c>
      <c r="CT50">
        <v>0</v>
      </c>
      <c r="CU50">
        <v>0</v>
      </c>
      <c r="CV50">
        <v>-886888</v>
      </c>
      <c r="CW50">
        <v>857.86599999999999</v>
      </c>
      <c r="CX50" s="59" t="s">
        <v>869</v>
      </c>
      <c r="CY50">
        <v>36676.9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36676.9</v>
      </c>
      <c r="DG50">
        <v>0</v>
      </c>
      <c r="DH50">
        <v>0</v>
      </c>
      <c r="DI50">
        <v>0</v>
      </c>
      <c r="DJ50">
        <v>0</v>
      </c>
      <c r="DK50">
        <v>36676.9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4.3383500000000002</v>
      </c>
      <c r="DZ50">
        <v>2.15164</v>
      </c>
      <c r="EA50">
        <v>5.1953800000000001</v>
      </c>
      <c r="EB50">
        <v>6.3800800000000005E-2</v>
      </c>
      <c r="EC50">
        <v>0.43254399999999998</v>
      </c>
      <c r="ED50">
        <v>1.48068</v>
      </c>
      <c r="EE50">
        <v>5.7617700000000003</v>
      </c>
      <c r="EF50">
        <v>11.982699999999999</v>
      </c>
      <c r="EG50">
        <v>53.061300000000003</v>
      </c>
      <c r="EH50">
        <v>0</v>
      </c>
      <c r="EI50">
        <v>0</v>
      </c>
      <c r="EJ50">
        <v>0</v>
      </c>
      <c r="EK50">
        <v>-7.4252700000000003</v>
      </c>
      <c r="EL50">
        <v>-1.61864E-2</v>
      </c>
      <c r="EM50">
        <v>65.043999999999997</v>
      </c>
      <c r="EN50">
        <v>60.709499999999998</v>
      </c>
      <c r="EO50">
        <v>4.3344800000000001</v>
      </c>
      <c r="EP50">
        <v>0</v>
      </c>
      <c r="EQ50">
        <v>0</v>
      </c>
      <c r="ES50">
        <v>0</v>
      </c>
      <c r="ET50">
        <v>0</v>
      </c>
      <c r="EV50">
        <v>0</v>
      </c>
      <c r="EW50">
        <v>6.10903E-2</v>
      </c>
      <c r="EX50">
        <v>5.7139199999999999</v>
      </c>
      <c r="EY50">
        <v>67.917500000000004</v>
      </c>
      <c r="EZ50">
        <v>1.27587E-4</v>
      </c>
      <c r="FA50">
        <v>9.7380700000000004</v>
      </c>
      <c r="FB50">
        <v>0</v>
      </c>
      <c r="FC50">
        <v>21.589700000000001</v>
      </c>
      <c r="FD50">
        <v>105.02</v>
      </c>
      <c r="FE50">
        <v>427.38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532.40099999999995</v>
      </c>
      <c r="FL50">
        <v>5.1731800000000001E-2</v>
      </c>
      <c r="FM50">
        <v>2.12792</v>
      </c>
      <c r="FN50">
        <v>38.001300000000001</v>
      </c>
      <c r="FO50">
        <v>2.5529400000000001E-2</v>
      </c>
      <c r="FP50">
        <v>1.65279</v>
      </c>
      <c r="FQ50">
        <v>5.5758700000000001</v>
      </c>
      <c r="FR50">
        <v>21.589700000000001</v>
      </c>
      <c r="FS50">
        <v>66.856099999999998</v>
      </c>
      <c r="FT50">
        <v>427.38</v>
      </c>
      <c r="FU50">
        <v>0</v>
      </c>
      <c r="FV50">
        <v>0</v>
      </c>
      <c r="FW50">
        <v>0</v>
      </c>
      <c r="FX50">
        <v>-2.0423800000000001</v>
      </c>
      <c r="FY50">
        <v>-0.12642</v>
      </c>
      <c r="FZ50">
        <v>494.23599999999999</v>
      </c>
      <c r="GA50" t="s">
        <v>821</v>
      </c>
      <c r="GB50" t="s">
        <v>822</v>
      </c>
      <c r="GC50" t="s">
        <v>823</v>
      </c>
      <c r="GD50" t="s">
        <v>824</v>
      </c>
      <c r="GE50" t="s">
        <v>825</v>
      </c>
      <c r="GF50" t="s">
        <v>826</v>
      </c>
      <c r="GG50" t="s">
        <v>827</v>
      </c>
      <c r="GH50" t="s">
        <v>828</v>
      </c>
      <c r="GK50">
        <v>4.4649399999999999E-2</v>
      </c>
      <c r="GL50">
        <v>12.3406</v>
      </c>
      <c r="GM50">
        <v>50.208100000000002</v>
      </c>
      <c r="GN50">
        <v>4.4151200000000002E-2</v>
      </c>
      <c r="GO50">
        <v>9.5808</v>
      </c>
      <c r="GP50">
        <v>0</v>
      </c>
      <c r="GQ50">
        <v>35.104799999999997</v>
      </c>
      <c r="GR50">
        <v>107.31</v>
      </c>
      <c r="GS50">
        <v>374.08499999999998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481.4</v>
      </c>
      <c r="GZ50">
        <v>270.01400000000001</v>
      </c>
      <c r="HA50">
        <v>0</v>
      </c>
      <c r="HB50">
        <v>0</v>
      </c>
      <c r="HC50">
        <v>0</v>
      </c>
      <c r="HD50">
        <v>0</v>
      </c>
      <c r="HE50">
        <v>36.055700000000002</v>
      </c>
      <c r="HF50">
        <v>0</v>
      </c>
      <c r="HG50">
        <v>306.07</v>
      </c>
      <c r="HH50">
        <v>0</v>
      </c>
      <c r="HI50">
        <v>0</v>
      </c>
      <c r="HJ50">
        <v>0</v>
      </c>
      <c r="HK50">
        <v>0</v>
      </c>
      <c r="HL50">
        <v>306.07</v>
      </c>
      <c r="HM50">
        <v>3.9567900000000003E-2</v>
      </c>
      <c r="HN50">
        <v>8.5486299999999993</v>
      </c>
      <c r="HO50">
        <v>34.464399999999998</v>
      </c>
      <c r="HP50">
        <v>0.19458400000000001</v>
      </c>
      <c r="HQ50">
        <v>2.0056799999999999</v>
      </c>
      <c r="HR50">
        <v>8.9329099999999997</v>
      </c>
      <c r="HS50">
        <v>35.104799999999997</v>
      </c>
      <c r="HT50">
        <v>65.790000000000006</v>
      </c>
      <c r="HU50">
        <v>374.08499999999998</v>
      </c>
      <c r="HV50">
        <v>0</v>
      </c>
      <c r="HW50">
        <v>0</v>
      </c>
      <c r="HX50">
        <v>0</v>
      </c>
      <c r="HY50">
        <v>-22.707899999999999</v>
      </c>
      <c r="HZ50">
        <v>-0.78052100000000002</v>
      </c>
      <c r="IA50">
        <v>439.88</v>
      </c>
      <c r="IB50">
        <v>200.37700000000001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200.38</v>
      </c>
      <c r="IJ50">
        <v>0</v>
      </c>
      <c r="IK50">
        <v>0</v>
      </c>
      <c r="IL50">
        <v>0</v>
      </c>
      <c r="IM50">
        <v>0</v>
      </c>
      <c r="IN50">
        <v>200.38</v>
      </c>
      <c r="IO50">
        <v>8.9193599999999993</v>
      </c>
      <c r="IP50">
        <v>0.46779700000000002</v>
      </c>
      <c r="IQ50">
        <v>1.90324</v>
      </c>
      <c r="IR50">
        <v>1.6736399999999999E-3</v>
      </c>
      <c r="IS50">
        <v>0.36318</v>
      </c>
      <c r="IT50">
        <v>1.1908000000000001</v>
      </c>
      <c r="IU50">
        <v>1.3307199999999999</v>
      </c>
      <c r="IV50">
        <v>14.1768</v>
      </c>
      <c r="IW50">
        <v>14.1805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28.357199999999999</v>
      </c>
      <c r="JD50">
        <v>6.6192700000000002</v>
      </c>
      <c r="JE50">
        <v>0.32405299999999998</v>
      </c>
      <c r="JF50">
        <v>1.30644</v>
      </c>
      <c r="JG50">
        <v>7.37611E-3</v>
      </c>
      <c r="JH50">
        <v>7.6029600000000003E-2</v>
      </c>
      <c r="JI50">
        <v>0.33861999999999998</v>
      </c>
      <c r="JJ50">
        <v>1.3307199999999999</v>
      </c>
      <c r="JK50">
        <v>9.1121400000000001</v>
      </c>
      <c r="JL50">
        <v>14.1805</v>
      </c>
      <c r="JM50">
        <v>0</v>
      </c>
      <c r="JN50">
        <v>0</v>
      </c>
      <c r="JO50">
        <v>0</v>
      </c>
      <c r="JP50">
        <v>-0.860788</v>
      </c>
      <c r="JQ50">
        <v>-2.9587200000000001E-2</v>
      </c>
      <c r="JR50">
        <v>23.2926</v>
      </c>
    </row>
    <row r="51" spans="1:292" x14ac:dyDescent="0.3">
      <c r="B51" s="58">
        <v>45968.614085648202</v>
      </c>
      <c r="C51" t="s">
        <v>556</v>
      </c>
      <c r="D51" s="59" t="s">
        <v>847</v>
      </c>
      <c r="E51" t="s">
        <v>814</v>
      </c>
      <c r="F51" t="s">
        <v>815</v>
      </c>
      <c r="G51">
        <v>498589</v>
      </c>
      <c r="H51">
        <v>498589</v>
      </c>
      <c r="I51" t="s">
        <v>816</v>
      </c>
      <c r="J51" s="24">
        <v>0.117361111111111</v>
      </c>
      <c r="K51" t="s">
        <v>817</v>
      </c>
      <c r="L51">
        <v>-11.35</v>
      </c>
      <c r="M51" t="s">
        <v>818</v>
      </c>
      <c r="N51" t="s">
        <v>818</v>
      </c>
      <c r="O51" t="s">
        <v>893</v>
      </c>
      <c r="P51">
        <v>96.454599999999999</v>
      </c>
      <c r="Q51">
        <v>640087</v>
      </c>
      <c r="R51">
        <v>536705</v>
      </c>
      <c r="S51">
        <v>4542.3599999999997</v>
      </c>
      <c r="T51">
        <v>272367</v>
      </c>
      <c r="U51">
        <v>0</v>
      </c>
      <c r="V51">
        <v>579724</v>
      </c>
      <c r="W51" s="59" t="s">
        <v>894</v>
      </c>
      <c r="X51" s="59" t="s">
        <v>850</v>
      </c>
      <c r="Y51">
        <v>0</v>
      </c>
      <c r="Z51">
        <v>0</v>
      </c>
      <c r="AA51">
        <v>0</v>
      </c>
      <c r="AB51">
        <v>0</v>
      </c>
      <c r="AC51">
        <v>0</v>
      </c>
      <c r="AD51" s="59" t="s">
        <v>895</v>
      </c>
      <c r="AE51">
        <v>14489.7</v>
      </c>
      <c r="AF51">
        <v>0</v>
      </c>
      <c r="AG51">
        <v>0</v>
      </c>
      <c r="AH51">
        <v>0</v>
      </c>
      <c r="AI51">
        <v>0</v>
      </c>
      <c r="AJ51">
        <v>5648.41</v>
      </c>
      <c r="AK51">
        <v>0</v>
      </c>
      <c r="AL51">
        <v>20138.099999999999</v>
      </c>
      <c r="AM51">
        <v>0</v>
      </c>
      <c r="AN51">
        <v>0</v>
      </c>
      <c r="AO51">
        <v>0</v>
      </c>
      <c r="AP51">
        <v>0</v>
      </c>
      <c r="AQ51">
        <v>20138.099999999999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1.7494499999999999</v>
      </c>
      <c r="BF51">
        <v>6.0010300000000001</v>
      </c>
      <c r="BG51">
        <v>5.7713599999999996</v>
      </c>
      <c r="BH51">
        <v>3.77715E-2</v>
      </c>
      <c r="BI51">
        <v>2.7056800000000001</v>
      </c>
      <c r="BJ51">
        <v>0.60753800000000002</v>
      </c>
      <c r="BK51">
        <v>5.6856200000000001</v>
      </c>
      <c r="BL51">
        <v>0</v>
      </c>
      <c r="BM51">
        <v>22.558499999999999</v>
      </c>
      <c r="BN51">
        <v>52.821899999999999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75.380300000000005</v>
      </c>
      <c r="BU51">
        <v>73.024600000000007</v>
      </c>
      <c r="BV51">
        <v>2.3557299999999999</v>
      </c>
      <c r="BW51">
        <v>0</v>
      </c>
      <c r="BX51">
        <v>72.5</v>
      </c>
      <c r="BY51" t="s">
        <v>844</v>
      </c>
      <c r="BZ51">
        <v>0</v>
      </c>
      <c r="CA51">
        <v>0</v>
      </c>
      <c r="CC51">
        <v>0</v>
      </c>
      <c r="CG51" t="s">
        <v>818</v>
      </c>
      <c r="CH51" t="s">
        <v>818</v>
      </c>
      <c r="CI51" t="s">
        <v>853</v>
      </c>
      <c r="CJ51">
        <v>79.564099999999996</v>
      </c>
      <c r="CK51">
        <v>543996</v>
      </c>
      <c r="CL51">
        <v>434258</v>
      </c>
      <c r="CM51">
        <v>31539.200000000001</v>
      </c>
      <c r="CN51">
        <v>102513</v>
      </c>
      <c r="CO51">
        <v>129393</v>
      </c>
      <c r="CP51">
        <v>579727</v>
      </c>
      <c r="CQ51">
        <v>929246</v>
      </c>
      <c r="CR51" s="59" t="s">
        <v>850</v>
      </c>
      <c r="CS51">
        <v>0</v>
      </c>
      <c r="CT51">
        <v>0</v>
      </c>
      <c r="CU51">
        <v>0</v>
      </c>
      <c r="CV51">
        <v>-892713</v>
      </c>
      <c r="CW51">
        <v>453.60899999999998</v>
      </c>
      <c r="CX51" s="59" t="s">
        <v>854</v>
      </c>
      <c r="CY51">
        <v>9975.92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9975.92</v>
      </c>
      <c r="DG51">
        <v>0</v>
      </c>
      <c r="DH51">
        <v>0</v>
      </c>
      <c r="DI51">
        <v>0</v>
      </c>
      <c r="DJ51">
        <v>0</v>
      </c>
      <c r="DK51">
        <v>9975.92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1.2063299999999999</v>
      </c>
      <c r="DZ51">
        <v>4.9903500000000003</v>
      </c>
      <c r="EA51">
        <v>4.40578</v>
      </c>
      <c r="EB51">
        <v>0.28425499999999998</v>
      </c>
      <c r="EC51">
        <v>0.98050499999999996</v>
      </c>
      <c r="ED51">
        <v>1.26037</v>
      </c>
      <c r="EE51">
        <v>5.6856499999999999</v>
      </c>
      <c r="EF51">
        <v>11.219200000000001</v>
      </c>
      <c r="EG51">
        <v>52.821899999999999</v>
      </c>
      <c r="EH51">
        <v>0</v>
      </c>
      <c r="EI51">
        <v>0</v>
      </c>
      <c r="EJ51">
        <v>0</v>
      </c>
      <c r="EK51">
        <v>-7.5862400000000001</v>
      </c>
      <c r="EL51">
        <v>-7.8447599999999992E-3</v>
      </c>
      <c r="EM51">
        <v>64.040999999999997</v>
      </c>
      <c r="EN51">
        <v>62.835799999999999</v>
      </c>
      <c r="EO51">
        <v>1.2052799999999999</v>
      </c>
      <c r="EP51">
        <v>0</v>
      </c>
      <c r="EQ51">
        <v>0</v>
      </c>
      <c r="ES51">
        <v>0</v>
      </c>
      <c r="ET51">
        <v>0</v>
      </c>
      <c r="EV51">
        <v>0</v>
      </c>
      <c r="EW51">
        <v>2.1435099999999999E-2</v>
      </c>
      <c r="EX51">
        <v>14.128299999999999</v>
      </c>
      <c r="EY51">
        <v>56.935000000000002</v>
      </c>
      <c r="EZ51">
        <v>4.4033400000000004E-3</v>
      </c>
      <c r="FA51">
        <v>10.434200000000001</v>
      </c>
      <c r="FB51">
        <v>0</v>
      </c>
      <c r="FC51">
        <v>21.473299999999998</v>
      </c>
      <c r="FD51">
        <v>102.997</v>
      </c>
      <c r="FE51">
        <v>427.38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530.37699999999995</v>
      </c>
      <c r="FL51">
        <v>1.8990199999999999E-2</v>
      </c>
      <c r="FM51">
        <v>10.7089</v>
      </c>
      <c r="FN51">
        <v>26.845500000000001</v>
      </c>
      <c r="FO51">
        <v>0.55095400000000005</v>
      </c>
      <c r="FP51">
        <v>3.0621299999999998</v>
      </c>
      <c r="FQ51">
        <v>4.8079700000000001</v>
      </c>
      <c r="FR51">
        <v>21.473299999999998</v>
      </c>
      <c r="FS51">
        <v>64.822100000000006</v>
      </c>
      <c r="FT51">
        <v>427.38</v>
      </c>
      <c r="FU51">
        <v>0</v>
      </c>
      <c r="FV51">
        <v>0</v>
      </c>
      <c r="FW51">
        <v>0</v>
      </c>
      <c r="FX51">
        <v>-2.6455500000000001</v>
      </c>
      <c r="FY51">
        <v>0</v>
      </c>
      <c r="FZ51">
        <v>492.20299999999997</v>
      </c>
      <c r="GA51" t="s">
        <v>821</v>
      </c>
      <c r="GB51" t="s">
        <v>822</v>
      </c>
      <c r="GC51" t="s">
        <v>823</v>
      </c>
      <c r="GD51" t="s">
        <v>824</v>
      </c>
      <c r="GE51" t="s">
        <v>825</v>
      </c>
      <c r="GF51" t="s">
        <v>826</v>
      </c>
      <c r="GG51" t="s">
        <v>827</v>
      </c>
      <c r="GH51" t="s">
        <v>828</v>
      </c>
      <c r="GK51">
        <v>1.4808399999999999E-2</v>
      </c>
      <c r="GL51">
        <v>25.3</v>
      </c>
      <c r="GM51">
        <v>41.5946</v>
      </c>
      <c r="GN51">
        <v>9.4043799999999997E-2</v>
      </c>
      <c r="GO51">
        <v>14.759399999999999</v>
      </c>
      <c r="GP51">
        <v>0</v>
      </c>
      <c r="GQ51">
        <v>34.938600000000001</v>
      </c>
      <c r="GR51">
        <v>116.69</v>
      </c>
      <c r="GS51">
        <v>374.08499999999998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490.78</v>
      </c>
      <c r="GZ51">
        <v>79.161699999999996</v>
      </c>
      <c r="HA51">
        <v>0</v>
      </c>
      <c r="HB51">
        <v>0</v>
      </c>
      <c r="HC51">
        <v>0</v>
      </c>
      <c r="HD51">
        <v>0</v>
      </c>
      <c r="HE51">
        <v>30.859000000000002</v>
      </c>
      <c r="HF51">
        <v>0</v>
      </c>
      <c r="HG51">
        <v>110.02</v>
      </c>
      <c r="HH51">
        <v>0</v>
      </c>
      <c r="HI51">
        <v>0</v>
      </c>
      <c r="HJ51">
        <v>0</v>
      </c>
      <c r="HK51">
        <v>0</v>
      </c>
      <c r="HL51">
        <v>110.02</v>
      </c>
      <c r="HM51">
        <v>1.23549E-2</v>
      </c>
      <c r="HN51">
        <v>18.6585</v>
      </c>
      <c r="HO51">
        <v>28.1858</v>
      </c>
      <c r="HP51">
        <v>1.02389</v>
      </c>
      <c r="HQ51">
        <v>4.5863800000000001</v>
      </c>
      <c r="HR51">
        <v>7.6219299999999999</v>
      </c>
      <c r="HS51">
        <v>34.938699999999997</v>
      </c>
      <c r="HT51">
        <v>69.44</v>
      </c>
      <c r="HU51">
        <v>374.08499999999998</v>
      </c>
      <c r="HV51">
        <v>0</v>
      </c>
      <c r="HW51">
        <v>0</v>
      </c>
      <c r="HX51">
        <v>0</v>
      </c>
      <c r="HY51">
        <v>-25.2361</v>
      </c>
      <c r="HZ51">
        <v>-0.34886699999999998</v>
      </c>
      <c r="IA51">
        <v>443.53</v>
      </c>
      <c r="IB51">
        <v>54.501399999999997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54.5</v>
      </c>
      <c r="IJ51">
        <v>0</v>
      </c>
      <c r="IK51">
        <v>0</v>
      </c>
      <c r="IL51">
        <v>0</v>
      </c>
      <c r="IM51">
        <v>0</v>
      </c>
      <c r="IN51">
        <v>54.5</v>
      </c>
      <c r="IO51">
        <v>2.6150099999999998</v>
      </c>
      <c r="IP51">
        <v>0.95904699999999998</v>
      </c>
      <c r="IQ51">
        <v>1.57673</v>
      </c>
      <c r="IR51">
        <v>3.5649200000000001E-3</v>
      </c>
      <c r="IS51">
        <v>0.55948600000000004</v>
      </c>
      <c r="IT51">
        <v>1.0191699999999999</v>
      </c>
      <c r="IU51">
        <v>1.3244199999999999</v>
      </c>
      <c r="IV51">
        <v>8.0574200000000005</v>
      </c>
      <c r="IW51">
        <v>14.1805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22.2379</v>
      </c>
      <c r="JD51">
        <v>1.80047</v>
      </c>
      <c r="JE51">
        <v>0.707287</v>
      </c>
      <c r="JF51">
        <v>1.0684400000000001</v>
      </c>
      <c r="JG51">
        <v>3.88125E-2</v>
      </c>
      <c r="JH51">
        <v>0.17385600000000001</v>
      </c>
      <c r="JI51">
        <v>0.28892499999999999</v>
      </c>
      <c r="JJ51">
        <v>1.3244199999999999</v>
      </c>
      <c r="JK51">
        <v>4.4323600000000001</v>
      </c>
      <c r="JL51">
        <v>14.1805</v>
      </c>
      <c r="JM51">
        <v>0</v>
      </c>
      <c r="JN51">
        <v>0</v>
      </c>
      <c r="JO51">
        <v>0</v>
      </c>
      <c r="JP51">
        <v>-0.95662400000000003</v>
      </c>
      <c r="JQ51">
        <v>-1.32245E-2</v>
      </c>
      <c r="JR51">
        <v>18.6128</v>
      </c>
    </row>
    <row r="52" spans="1:292" x14ac:dyDescent="0.3">
      <c r="B52" s="58">
        <v>45968.6161111111</v>
      </c>
      <c r="C52" t="s">
        <v>90</v>
      </c>
      <c r="D52" t="s">
        <v>90</v>
      </c>
      <c r="E52" t="s">
        <v>814</v>
      </c>
      <c r="F52" t="s">
        <v>815</v>
      </c>
      <c r="G52">
        <v>498589</v>
      </c>
      <c r="H52">
        <v>498589</v>
      </c>
      <c r="I52" t="s">
        <v>816</v>
      </c>
      <c r="J52" s="24">
        <v>0.11874999999999999</v>
      </c>
      <c r="K52" t="s">
        <v>817</v>
      </c>
      <c r="L52">
        <v>-9.3000000000000007</v>
      </c>
      <c r="M52" t="s">
        <v>818</v>
      </c>
      <c r="N52" t="s">
        <v>818</v>
      </c>
      <c r="O52" t="s">
        <v>848</v>
      </c>
      <c r="P52">
        <v>107.541</v>
      </c>
      <c r="Q52">
        <v>392264</v>
      </c>
      <c r="R52">
        <v>219351</v>
      </c>
      <c r="S52">
        <v>4755.91</v>
      </c>
      <c r="T52">
        <v>241885</v>
      </c>
      <c r="U52">
        <v>0</v>
      </c>
      <c r="V52">
        <v>574835</v>
      </c>
      <c r="W52" s="59" t="s">
        <v>896</v>
      </c>
      <c r="X52" s="59" t="s">
        <v>842</v>
      </c>
      <c r="Y52">
        <v>0</v>
      </c>
      <c r="Z52">
        <v>0</v>
      </c>
      <c r="AA52">
        <v>0</v>
      </c>
      <c r="AB52">
        <v>0</v>
      </c>
      <c r="AC52">
        <v>0</v>
      </c>
      <c r="AD52" s="59" t="s">
        <v>897</v>
      </c>
      <c r="AE52">
        <v>16154.9</v>
      </c>
      <c r="AF52">
        <v>0</v>
      </c>
      <c r="AG52">
        <v>0</v>
      </c>
      <c r="AH52">
        <v>0</v>
      </c>
      <c r="AI52">
        <v>0</v>
      </c>
      <c r="AJ52">
        <v>5547.63</v>
      </c>
      <c r="AK52">
        <v>0</v>
      </c>
      <c r="AL52">
        <v>21702.5</v>
      </c>
      <c r="AM52">
        <v>0</v>
      </c>
      <c r="AN52">
        <v>0</v>
      </c>
      <c r="AO52">
        <v>0</v>
      </c>
      <c r="AP52">
        <v>0</v>
      </c>
      <c r="AQ52">
        <v>21702.5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1.9486600000000001</v>
      </c>
      <c r="BF52">
        <v>4.14785</v>
      </c>
      <c r="BG52">
        <v>2.16045</v>
      </c>
      <c r="BH52">
        <v>4.9327799999999998E-2</v>
      </c>
      <c r="BI52">
        <v>2.5183399999999998</v>
      </c>
      <c r="BJ52">
        <v>0.596719</v>
      </c>
      <c r="BK52">
        <v>5.6409700000000003</v>
      </c>
      <c r="BL52">
        <v>0</v>
      </c>
      <c r="BM52">
        <v>17.0623</v>
      </c>
      <c r="BN52">
        <v>20.146000000000001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37.208300000000001</v>
      </c>
      <c r="BU52">
        <v>34.664299999999997</v>
      </c>
      <c r="BV52">
        <v>2.5439699999999998</v>
      </c>
      <c r="BW52">
        <v>0</v>
      </c>
      <c r="BX52">
        <v>20.75</v>
      </c>
      <c r="BY52" t="s">
        <v>844</v>
      </c>
      <c r="BZ52">
        <v>0</v>
      </c>
      <c r="CA52">
        <v>0</v>
      </c>
      <c r="CC52">
        <v>0</v>
      </c>
      <c r="CG52" t="s">
        <v>818</v>
      </c>
      <c r="CH52" t="s">
        <v>818</v>
      </c>
      <c r="CI52" t="s">
        <v>845</v>
      </c>
      <c r="CJ52">
        <v>92.197599999999994</v>
      </c>
      <c r="CK52">
        <v>339671</v>
      </c>
      <c r="CL52">
        <v>283329</v>
      </c>
      <c r="CM52">
        <v>32677.7</v>
      </c>
      <c r="CN52">
        <v>106110</v>
      </c>
      <c r="CO52">
        <v>127019</v>
      </c>
      <c r="CP52">
        <v>574838</v>
      </c>
      <c r="CQ52">
        <v>577146</v>
      </c>
      <c r="CR52" s="59" t="s">
        <v>842</v>
      </c>
      <c r="CS52">
        <v>0</v>
      </c>
      <c r="CT52">
        <v>0</v>
      </c>
      <c r="CU52">
        <v>0</v>
      </c>
      <c r="CV52">
        <v>-892713</v>
      </c>
      <c r="CW52">
        <v>6121.88</v>
      </c>
      <c r="CX52" s="59" t="s">
        <v>846</v>
      </c>
      <c r="CY52">
        <v>11593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11593</v>
      </c>
      <c r="DG52">
        <v>0</v>
      </c>
      <c r="DH52">
        <v>0</v>
      </c>
      <c r="DI52">
        <v>0</v>
      </c>
      <c r="DJ52">
        <v>0</v>
      </c>
      <c r="DK52">
        <v>11593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1.39842</v>
      </c>
      <c r="DZ52">
        <v>3.0078499999999999</v>
      </c>
      <c r="EA52">
        <v>2.67807</v>
      </c>
      <c r="EB52">
        <v>0.29471000000000003</v>
      </c>
      <c r="EC52">
        <v>1.0152300000000001</v>
      </c>
      <c r="ED52">
        <v>1.2401500000000001</v>
      </c>
      <c r="EE52">
        <v>5.6409900000000004</v>
      </c>
      <c r="EF52">
        <v>7.7615400000000001</v>
      </c>
      <c r="EG52">
        <v>20.146000000000001</v>
      </c>
      <c r="EH52">
        <v>0</v>
      </c>
      <c r="EI52">
        <v>0</v>
      </c>
      <c r="EJ52">
        <v>0</v>
      </c>
      <c r="EK52">
        <v>-7.2610900000000003</v>
      </c>
      <c r="EL52">
        <v>-0.25278</v>
      </c>
      <c r="EM52">
        <v>27.907599999999999</v>
      </c>
      <c r="EN52">
        <v>26.510300000000001</v>
      </c>
      <c r="EO52">
        <v>1.3972100000000001</v>
      </c>
      <c r="EP52">
        <v>0</v>
      </c>
      <c r="EQ52">
        <v>0</v>
      </c>
      <c r="ES52">
        <v>0</v>
      </c>
      <c r="ET52">
        <v>0</v>
      </c>
      <c r="EV52">
        <v>0</v>
      </c>
      <c r="EW52">
        <v>2.3902E-2</v>
      </c>
      <c r="EX52">
        <v>37.582299999999996</v>
      </c>
      <c r="EY52">
        <v>9.43154</v>
      </c>
      <c r="EZ52">
        <v>0.45547900000000002</v>
      </c>
      <c r="FA52">
        <v>16.878900000000002</v>
      </c>
      <c r="FB52">
        <v>0</v>
      </c>
      <c r="FC52">
        <v>21.2</v>
      </c>
      <c r="FD52">
        <v>85.572199999999995</v>
      </c>
      <c r="FE52">
        <v>55.0364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140.60900000000001</v>
      </c>
      <c r="FL52">
        <v>2.1793799999999999E-2</v>
      </c>
      <c r="FM52">
        <v>4.6855000000000002</v>
      </c>
      <c r="FN52">
        <v>8.7233000000000001</v>
      </c>
      <c r="FO52">
        <v>0.57829299999999995</v>
      </c>
      <c r="FP52">
        <v>3.2032500000000002</v>
      </c>
      <c r="FQ52">
        <v>4.8343499999999997</v>
      </c>
      <c r="FR52">
        <v>21.2</v>
      </c>
      <c r="FS52">
        <v>25.201899999999998</v>
      </c>
      <c r="FT52">
        <v>55.0364</v>
      </c>
      <c r="FU52">
        <v>0</v>
      </c>
      <c r="FV52">
        <v>0</v>
      </c>
      <c r="FW52">
        <v>0</v>
      </c>
      <c r="FX52">
        <v>-2.6455500000000001</v>
      </c>
      <c r="FY52">
        <v>-15.399100000000001</v>
      </c>
      <c r="FZ52">
        <v>80.238200000000006</v>
      </c>
      <c r="GA52" t="s">
        <v>821</v>
      </c>
      <c r="GB52" t="s">
        <v>822</v>
      </c>
      <c r="GC52" t="s">
        <v>823</v>
      </c>
      <c r="GD52" t="s">
        <v>824</v>
      </c>
      <c r="GE52" t="s">
        <v>825</v>
      </c>
      <c r="GF52" t="s">
        <v>826</v>
      </c>
      <c r="GG52" t="s">
        <v>827</v>
      </c>
      <c r="GH52" t="s">
        <v>828</v>
      </c>
      <c r="GK52">
        <v>1.6464300000000001E-2</v>
      </c>
      <c r="GL52">
        <v>20.3217</v>
      </c>
      <c r="GM52">
        <v>13.174099999999999</v>
      </c>
      <c r="GN52">
        <v>0.20779700000000001</v>
      </c>
      <c r="GO52">
        <v>14.9199</v>
      </c>
      <c r="GP52">
        <v>0</v>
      </c>
      <c r="GQ52">
        <v>34.656599999999997</v>
      </c>
      <c r="GR52">
        <v>83.3</v>
      </c>
      <c r="GS52">
        <v>111.078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194.38</v>
      </c>
      <c r="GZ52">
        <v>88.258899999999997</v>
      </c>
      <c r="HA52">
        <v>0</v>
      </c>
      <c r="HB52">
        <v>0</v>
      </c>
      <c r="HC52">
        <v>0</v>
      </c>
      <c r="HD52">
        <v>0</v>
      </c>
      <c r="HE52">
        <v>30.308399999999999</v>
      </c>
      <c r="HF52">
        <v>0</v>
      </c>
      <c r="HG52">
        <v>118.57</v>
      </c>
      <c r="HH52">
        <v>0</v>
      </c>
      <c r="HI52">
        <v>0</v>
      </c>
      <c r="HJ52">
        <v>0</v>
      </c>
      <c r="HK52">
        <v>0</v>
      </c>
      <c r="HL52">
        <v>118.57</v>
      </c>
      <c r="HM52">
        <v>1.41704E-2</v>
      </c>
      <c r="HN52">
        <v>10.273</v>
      </c>
      <c r="HO52">
        <v>14.3559</v>
      </c>
      <c r="HP52">
        <v>1.0626100000000001</v>
      </c>
      <c r="HQ52">
        <v>4.7548599999999999</v>
      </c>
      <c r="HR52">
        <v>7.5263</v>
      </c>
      <c r="HS52">
        <v>34.656700000000001</v>
      </c>
      <c r="HT52">
        <v>42.47</v>
      </c>
      <c r="HU52">
        <v>111.078</v>
      </c>
      <c r="HV52">
        <v>0</v>
      </c>
      <c r="HW52">
        <v>0</v>
      </c>
      <c r="HX52">
        <v>0</v>
      </c>
      <c r="HY52">
        <v>-25.2361</v>
      </c>
      <c r="HZ52">
        <v>-4.9269600000000002</v>
      </c>
      <c r="IA52">
        <v>153.55000000000001</v>
      </c>
      <c r="IB52">
        <v>63.336300000000001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63.34</v>
      </c>
      <c r="IJ52">
        <v>0</v>
      </c>
      <c r="IK52">
        <v>0</v>
      </c>
      <c r="IL52">
        <v>0</v>
      </c>
      <c r="IM52">
        <v>0</v>
      </c>
      <c r="IN52">
        <v>63.34</v>
      </c>
      <c r="IO52">
        <v>2.9155199999999999</v>
      </c>
      <c r="IP52">
        <v>0.77033499999999999</v>
      </c>
      <c r="IQ52">
        <v>0.49939099999999997</v>
      </c>
      <c r="IR52">
        <v>7.8769800000000004E-3</v>
      </c>
      <c r="IS52">
        <v>0.56556799999999996</v>
      </c>
      <c r="IT52">
        <v>1.00098</v>
      </c>
      <c r="IU52">
        <v>1.3137300000000001</v>
      </c>
      <c r="IV52">
        <v>7.0734000000000004</v>
      </c>
      <c r="IW52">
        <v>4.2106199999999996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11.284000000000001</v>
      </c>
      <c r="JD52">
        <v>2.09232</v>
      </c>
      <c r="JE52">
        <v>0.38941799999999999</v>
      </c>
      <c r="JF52">
        <v>0.54418900000000003</v>
      </c>
      <c r="JG52">
        <v>4.0280400000000001E-2</v>
      </c>
      <c r="JH52">
        <v>0.18024299999999999</v>
      </c>
      <c r="JI52">
        <v>0.2853</v>
      </c>
      <c r="JJ52">
        <v>1.3137300000000001</v>
      </c>
      <c r="JK52">
        <v>3.7020900000000001</v>
      </c>
      <c r="JL52">
        <v>4.2106199999999996</v>
      </c>
      <c r="JM52">
        <v>0</v>
      </c>
      <c r="JN52">
        <v>0</v>
      </c>
      <c r="JO52">
        <v>0</v>
      </c>
      <c r="JP52">
        <v>-0.95662400000000003</v>
      </c>
      <c r="JQ52">
        <v>-0.18676699999999999</v>
      </c>
      <c r="JR52">
        <v>7.9127200000000002</v>
      </c>
    </row>
    <row r="53" spans="1:292" x14ac:dyDescent="0.3">
      <c r="A53" s="11"/>
      <c r="B53" s="58">
        <v>45968.618136574099</v>
      </c>
      <c r="C53" t="s">
        <v>96</v>
      </c>
      <c r="D53" t="s">
        <v>96</v>
      </c>
      <c r="E53" t="s">
        <v>814</v>
      </c>
      <c r="F53" t="s">
        <v>815</v>
      </c>
      <c r="G53">
        <v>498589</v>
      </c>
      <c r="H53">
        <v>498589</v>
      </c>
      <c r="I53" t="s">
        <v>816</v>
      </c>
      <c r="J53" s="24">
        <v>0.118055555555556</v>
      </c>
      <c r="K53" t="s">
        <v>817</v>
      </c>
      <c r="L53">
        <v>-9.3699999999999992</v>
      </c>
      <c r="M53" t="s">
        <v>818</v>
      </c>
      <c r="N53" t="s">
        <v>818</v>
      </c>
      <c r="O53" t="s">
        <v>848</v>
      </c>
      <c r="P53">
        <v>108.069</v>
      </c>
      <c r="Q53">
        <v>391238</v>
      </c>
      <c r="R53">
        <v>215398</v>
      </c>
      <c r="S53">
        <v>4856.51</v>
      </c>
      <c r="T53">
        <v>234616</v>
      </c>
      <c r="U53">
        <v>0</v>
      </c>
      <c r="V53">
        <v>574835</v>
      </c>
      <c r="W53" s="59" t="s">
        <v>898</v>
      </c>
      <c r="X53" s="59" t="s">
        <v>842</v>
      </c>
      <c r="Y53">
        <v>0</v>
      </c>
      <c r="Z53">
        <v>0</v>
      </c>
      <c r="AA53">
        <v>0</v>
      </c>
      <c r="AB53">
        <v>0</v>
      </c>
      <c r="AC53">
        <v>0</v>
      </c>
      <c r="AD53" s="59" t="s">
        <v>899</v>
      </c>
      <c r="AE53">
        <v>16234.1</v>
      </c>
      <c r="AF53">
        <v>0</v>
      </c>
      <c r="AG53">
        <v>0</v>
      </c>
      <c r="AH53">
        <v>0</v>
      </c>
      <c r="AI53">
        <v>0</v>
      </c>
      <c r="AJ53">
        <v>5547.63</v>
      </c>
      <c r="AK53">
        <v>0</v>
      </c>
      <c r="AL53">
        <v>21781.8</v>
      </c>
      <c r="AM53">
        <v>0</v>
      </c>
      <c r="AN53">
        <v>0</v>
      </c>
      <c r="AO53">
        <v>0</v>
      </c>
      <c r="AP53">
        <v>0</v>
      </c>
      <c r="AQ53">
        <v>21781.8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1.9583900000000001</v>
      </c>
      <c r="BF53">
        <v>4.2169800000000004</v>
      </c>
      <c r="BG53">
        <v>2.12521</v>
      </c>
      <c r="BH53">
        <v>5.13763E-2</v>
      </c>
      <c r="BI53">
        <v>2.53952</v>
      </c>
      <c r="BJ53">
        <v>0.596719</v>
      </c>
      <c r="BK53">
        <v>5.6409700000000003</v>
      </c>
      <c r="BL53">
        <v>0</v>
      </c>
      <c r="BM53">
        <v>17.129200000000001</v>
      </c>
      <c r="BN53">
        <v>20.146000000000001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37.275199999999998</v>
      </c>
      <c r="BU53">
        <v>34.721499999999999</v>
      </c>
      <c r="BV53">
        <v>2.5537000000000001</v>
      </c>
      <c r="BW53">
        <v>0</v>
      </c>
      <c r="BX53">
        <v>20</v>
      </c>
      <c r="BY53" t="s">
        <v>844</v>
      </c>
      <c r="BZ53">
        <v>0</v>
      </c>
      <c r="CA53">
        <v>0</v>
      </c>
      <c r="CC53">
        <v>0</v>
      </c>
      <c r="CG53" t="s">
        <v>818</v>
      </c>
      <c r="CH53" t="s">
        <v>818</v>
      </c>
      <c r="CI53" t="s">
        <v>845</v>
      </c>
      <c r="CJ53">
        <v>92.197599999999994</v>
      </c>
      <c r="CK53">
        <v>339671</v>
      </c>
      <c r="CL53">
        <v>283329</v>
      </c>
      <c r="CM53">
        <v>32677.7</v>
      </c>
      <c r="CN53">
        <v>106110</v>
      </c>
      <c r="CO53">
        <v>127019</v>
      </c>
      <c r="CP53">
        <v>574838</v>
      </c>
      <c r="CQ53">
        <v>577146</v>
      </c>
      <c r="CR53" s="59" t="s">
        <v>842</v>
      </c>
      <c r="CS53">
        <v>0</v>
      </c>
      <c r="CT53">
        <v>0</v>
      </c>
      <c r="CU53">
        <v>0</v>
      </c>
      <c r="CV53">
        <v>-892713</v>
      </c>
      <c r="CW53">
        <v>6121.88</v>
      </c>
      <c r="CX53" s="59" t="s">
        <v>846</v>
      </c>
      <c r="CY53">
        <v>11593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11593</v>
      </c>
      <c r="DG53">
        <v>0</v>
      </c>
      <c r="DH53">
        <v>0</v>
      </c>
      <c r="DI53">
        <v>0</v>
      </c>
      <c r="DJ53">
        <v>0</v>
      </c>
      <c r="DK53">
        <v>11593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1.39842</v>
      </c>
      <c r="DZ53">
        <v>3.0078499999999999</v>
      </c>
      <c r="EA53">
        <v>2.67807</v>
      </c>
      <c r="EB53">
        <v>0.29471000000000003</v>
      </c>
      <c r="EC53">
        <v>1.0152300000000001</v>
      </c>
      <c r="ED53">
        <v>1.2401500000000001</v>
      </c>
      <c r="EE53">
        <v>5.6409900000000004</v>
      </c>
      <c r="EF53">
        <v>7.7615400000000001</v>
      </c>
      <c r="EG53">
        <v>20.146000000000001</v>
      </c>
      <c r="EH53">
        <v>0</v>
      </c>
      <c r="EI53">
        <v>0</v>
      </c>
      <c r="EJ53">
        <v>0</v>
      </c>
      <c r="EK53">
        <v>-7.2610900000000003</v>
      </c>
      <c r="EL53">
        <v>-0.25278</v>
      </c>
      <c r="EM53">
        <v>27.907599999999999</v>
      </c>
      <c r="EN53">
        <v>26.510300000000001</v>
      </c>
      <c r="EO53">
        <v>1.3972100000000001</v>
      </c>
      <c r="EP53">
        <v>0</v>
      </c>
      <c r="EQ53">
        <v>0</v>
      </c>
      <c r="ES53">
        <v>0</v>
      </c>
      <c r="ET53">
        <v>0</v>
      </c>
      <c r="EV53">
        <v>0</v>
      </c>
      <c r="EW53">
        <v>2.4037800000000002E-2</v>
      </c>
      <c r="EX53">
        <v>40.374499999999998</v>
      </c>
      <c r="EY53">
        <v>9.4163700000000006</v>
      </c>
      <c r="EZ53">
        <v>0.48630299999999999</v>
      </c>
      <c r="FA53">
        <v>20.7483</v>
      </c>
      <c r="FB53">
        <v>0</v>
      </c>
      <c r="FC53">
        <v>21.2</v>
      </c>
      <c r="FD53">
        <v>92.249499999999998</v>
      </c>
      <c r="FE53">
        <v>55.0364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147.286</v>
      </c>
      <c r="FL53">
        <v>2.1793799999999999E-2</v>
      </c>
      <c r="FM53">
        <v>4.6855000000000002</v>
      </c>
      <c r="FN53">
        <v>8.7233000000000001</v>
      </c>
      <c r="FO53">
        <v>0.57829299999999995</v>
      </c>
      <c r="FP53">
        <v>3.2032500000000002</v>
      </c>
      <c r="FQ53">
        <v>4.8343499999999997</v>
      </c>
      <c r="FR53">
        <v>21.2</v>
      </c>
      <c r="FS53">
        <v>25.201899999999998</v>
      </c>
      <c r="FT53">
        <v>55.0364</v>
      </c>
      <c r="FU53">
        <v>0</v>
      </c>
      <c r="FV53">
        <v>0</v>
      </c>
      <c r="FW53">
        <v>0</v>
      </c>
      <c r="FX53">
        <v>-2.6455500000000001</v>
      </c>
      <c r="FY53">
        <v>-15.399100000000001</v>
      </c>
      <c r="FZ53">
        <v>80.238200000000006</v>
      </c>
      <c r="GA53" t="s">
        <v>821</v>
      </c>
      <c r="GB53" t="s">
        <v>822</v>
      </c>
      <c r="GC53" t="s">
        <v>823</v>
      </c>
      <c r="GD53" t="s">
        <v>824</v>
      </c>
      <c r="GE53" t="s">
        <v>825</v>
      </c>
      <c r="GF53" t="s">
        <v>826</v>
      </c>
      <c r="GG53" t="s">
        <v>827</v>
      </c>
      <c r="GH53" t="s">
        <v>828</v>
      </c>
      <c r="GK53">
        <v>1.6568099999999999E-2</v>
      </c>
      <c r="GL53">
        <v>21.466200000000001</v>
      </c>
      <c r="GM53">
        <v>13.02</v>
      </c>
      <c r="GN53">
        <v>0.22819400000000001</v>
      </c>
      <c r="GO53">
        <v>16.020900000000001</v>
      </c>
      <c r="GP53">
        <v>0</v>
      </c>
      <c r="GQ53">
        <v>34.656599999999997</v>
      </c>
      <c r="GR53">
        <v>85.42</v>
      </c>
      <c r="GS53">
        <v>111.078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196.5</v>
      </c>
      <c r="GZ53">
        <v>88.691900000000004</v>
      </c>
      <c r="HA53">
        <v>0</v>
      </c>
      <c r="HB53">
        <v>0</v>
      </c>
      <c r="HC53">
        <v>0</v>
      </c>
      <c r="HD53">
        <v>0</v>
      </c>
      <c r="HE53">
        <v>30.308399999999999</v>
      </c>
      <c r="HF53">
        <v>0</v>
      </c>
      <c r="HG53">
        <v>119</v>
      </c>
      <c r="HH53">
        <v>0</v>
      </c>
      <c r="HI53">
        <v>0</v>
      </c>
      <c r="HJ53">
        <v>0</v>
      </c>
      <c r="HK53">
        <v>0</v>
      </c>
      <c r="HL53">
        <v>119</v>
      </c>
      <c r="HM53">
        <v>1.41704E-2</v>
      </c>
      <c r="HN53">
        <v>10.273</v>
      </c>
      <c r="HO53">
        <v>14.3559</v>
      </c>
      <c r="HP53">
        <v>1.0626100000000001</v>
      </c>
      <c r="HQ53">
        <v>4.7548599999999999</v>
      </c>
      <c r="HR53">
        <v>7.5263</v>
      </c>
      <c r="HS53">
        <v>34.656700000000001</v>
      </c>
      <c r="HT53">
        <v>42.47</v>
      </c>
      <c r="HU53">
        <v>111.078</v>
      </c>
      <c r="HV53">
        <v>0</v>
      </c>
      <c r="HW53">
        <v>0</v>
      </c>
      <c r="HX53">
        <v>0</v>
      </c>
      <c r="HY53">
        <v>-25.2361</v>
      </c>
      <c r="HZ53">
        <v>-4.9269600000000002</v>
      </c>
      <c r="IA53">
        <v>153.55000000000001</v>
      </c>
      <c r="IB53">
        <v>63.336300000000001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63.34</v>
      </c>
      <c r="IJ53">
        <v>0</v>
      </c>
      <c r="IK53">
        <v>0</v>
      </c>
      <c r="IL53">
        <v>0</v>
      </c>
      <c r="IM53">
        <v>0</v>
      </c>
      <c r="IN53">
        <v>63.34</v>
      </c>
      <c r="IO53">
        <v>2.9298299999999999</v>
      </c>
      <c r="IP53">
        <v>0.81372199999999995</v>
      </c>
      <c r="IQ53">
        <v>0.49355100000000002</v>
      </c>
      <c r="IR53">
        <v>8.6501500000000005E-3</v>
      </c>
      <c r="IS53">
        <v>0.60730499999999998</v>
      </c>
      <c r="IT53">
        <v>1.00098</v>
      </c>
      <c r="IU53">
        <v>1.3137300000000001</v>
      </c>
      <c r="IV53">
        <v>7.16777</v>
      </c>
      <c r="IW53">
        <v>4.2106199999999996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11.378399999999999</v>
      </c>
      <c r="JD53">
        <v>2.09232</v>
      </c>
      <c r="JE53">
        <v>0.38941799999999999</v>
      </c>
      <c r="JF53">
        <v>0.54418900000000003</v>
      </c>
      <c r="JG53">
        <v>4.0280400000000001E-2</v>
      </c>
      <c r="JH53">
        <v>0.18024299999999999</v>
      </c>
      <c r="JI53">
        <v>0.2853</v>
      </c>
      <c r="JJ53">
        <v>1.3137300000000001</v>
      </c>
      <c r="JK53">
        <v>3.7020900000000001</v>
      </c>
      <c r="JL53">
        <v>4.2106199999999996</v>
      </c>
      <c r="JM53">
        <v>0</v>
      </c>
      <c r="JN53">
        <v>0</v>
      </c>
      <c r="JO53">
        <v>0</v>
      </c>
      <c r="JP53">
        <v>-0.95662400000000003</v>
      </c>
      <c r="JQ53">
        <v>-0.18676699999999999</v>
      </c>
      <c r="JR53">
        <v>7.9127200000000002</v>
      </c>
    </row>
    <row r="54" spans="1:292" x14ac:dyDescent="0.3">
      <c r="A54" s="11"/>
      <c r="B54" s="58">
        <v>45968.620150463001</v>
      </c>
      <c r="C54" t="s">
        <v>119</v>
      </c>
      <c r="D54" t="s">
        <v>119</v>
      </c>
      <c r="E54" t="s">
        <v>814</v>
      </c>
      <c r="F54" t="s">
        <v>815</v>
      </c>
      <c r="G54">
        <v>498589</v>
      </c>
      <c r="H54">
        <v>498589</v>
      </c>
      <c r="I54" t="s">
        <v>816</v>
      </c>
      <c r="J54" s="24">
        <v>0.117361111111111</v>
      </c>
      <c r="K54" t="s">
        <v>817</v>
      </c>
      <c r="L54">
        <v>-9.3699999999999992</v>
      </c>
      <c r="M54" t="s">
        <v>818</v>
      </c>
      <c r="N54" t="s">
        <v>818</v>
      </c>
      <c r="O54" t="s">
        <v>848</v>
      </c>
      <c r="P54">
        <v>108.041</v>
      </c>
      <c r="Q54">
        <v>391268</v>
      </c>
      <c r="R54">
        <v>215551</v>
      </c>
      <c r="S54">
        <v>4857.38</v>
      </c>
      <c r="T54">
        <v>234596</v>
      </c>
      <c r="U54">
        <v>0</v>
      </c>
      <c r="V54">
        <v>574835</v>
      </c>
      <c r="W54" s="59" t="s">
        <v>900</v>
      </c>
      <c r="X54" s="59" t="s">
        <v>842</v>
      </c>
      <c r="Y54">
        <v>0</v>
      </c>
      <c r="Z54">
        <v>0</v>
      </c>
      <c r="AA54">
        <v>0</v>
      </c>
      <c r="AB54">
        <v>0</v>
      </c>
      <c r="AC54">
        <v>0</v>
      </c>
      <c r="AD54" s="59" t="s">
        <v>901</v>
      </c>
      <c r="AE54">
        <v>16230</v>
      </c>
      <c r="AF54">
        <v>0</v>
      </c>
      <c r="AG54">
        <v>0</v>
      </c>
      <c r="AH54">
        <v>0</v>
      </c>
      <c r="AI54">
        <v>0</v>
      </c>
      <c r="AJ54">
        <v>5547.63</v>
      </c>
      <c r="AK54">
        <v>0</v>
      </c>
      <c r="AL54">
        <v>21777.599999999999</v>
      </c>
      <c r="AM54">
        <v>0</v>
      </c>
      <c r="AN54">
        <v>0</v>
      </c>
      <c r="AO54">
        <v>0</v>
      </c>
      <c r="AP54">
        <v>0</v>
      </c>
      <c r="AQ54">
        <v>21777.599999999999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1.95787</v>
      </c>
      <c r="BF54">
        <v>4.2180900000000001</v>
      </c>
      <c r="BG54">
        <v>2.12649</v>
      </c>
      <c r="BH54">
        <v>5.1408099999999998E-2</v>
      </c>
      <c r="BI54">
        <v>2.5392899999999998</v>
      </c>
      <c r="BJ54">
        <v>0.596719</v>
      </c>
      <c r="BK54">
        <v>5.6409700000000003</v>
      </c>
      <c r="BL54">
        <v>0</v>
      </c>
      <c r="BM54">
        <v>17.130800000000001</v>
      </c>
      <c r="BN54">
        <v>20.146000000000001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37.276800000000001</v>
      </c>
      <c r="BU54">
        <v>34.723700000000001</v>
      </c>
      <c r="BV54">
        <v>2.5531799999999998</v>
      </c>
      <c r="BW54">
        <v>0</v>
      </c>
      <c r="BX54">
        <v>20</v>
      </c>
      <c r="BY54" t="s">
        <v>844</v>
      </c>
      <c r="BZ54">
        <v>0</v>
      </c>
      <c r="CA54">
        <v>0</v>
      </c>
      <c r="CC54">
        <v>0</v>
      </c>
      <c r="CG54" t="s">
        <v>818</v>
      </c>
      <c r="CH54" t="s">
        <v>818</v>
      </c>
      <c r="CI54" t="s">
        <v>845</v>
      </c>
      <c r="CJ54">
        <v>92.197599999999994</v>
      </c>
      <c r="CK54">
        <v>339671</v>
      </c>
      <c r="CL54">
        <v>283329</v>
      </c>
      <c r="CM54">
        <v>32677.7</v>
      </c>
      <c r="CN54">
        <v>106110</v>
      </c>
      <c r="CO54">
        <v>127019</v>
      </c>
      <c r="CP54">
        <v>574838</v>
      </c>
      <c r="CQ54">
        <v>577146</v>
      </c>
      <c r="CR54" s="59" t="s">
        <v>842</v>
      </c>
      <c r="CS54">
        <v>0</v>
      </c>
      <c r="CT54">
        <v>0</v>
      </c>
      <c r="CU54">
        <v>0</v>
      </c>
      <c r="CV54">
        <v>-892713</v>
      </c>
      <c r="CW54">
        <v>6121.88</v>
      </c>
      <c r="CX54" s="59" t="s">
        <v>846</v>
      </c>
      <c r="CY54">
        <v>11593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11593</v>
      </c>
      <c r="DG54">
        <v>0</v>
      </c>
      <c r="DH54">
        <v>0</v>
      </c>
      <c r="DI54">
        <v>0</v>
      </c>
      <c r="DJ54">
        <v>0</v>
      </c>
      <c r="DK54">
        <v>11593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1.39842</v>
      </c>
      <c r="DZ54">
        <v>3.0078499999999999</v>
      </c>
      <c r="EA54">
        <v>2.67807</v>
      </c>
      <c r="EB54">
        <v>0.29471000000000003</v>
      </c>
      <c r="EC54">
        <v>1.0152300000000001</v>
      </c>
      <c r="ED54">
        <v>1.2401500000000001</v>
      </c>
      <c r="EE54">
        <v>5.6409900000000004</v>
      </c>
      <c r="EF54">
        <v>7.7615400000000001</v>
      </c>
      <c r="EG54">
        <v>20.146000000000001</v>
      </c>
      <c r="EH54">
        <v>0</v>
      </c>
      <c r="EI54">
        <v>0</v>
      </c>
      <c r="EJ54">
        <v>0</v>
      </c>
      <c r="EK54">
        <v>-7.2610900000000003</v>
      </c>
      <c r="EL54">
        <v>-0.25278</v>
      </c>
      <c r="EM54">
        <v>27.907599999999999</v>
      </c>
      <c r="EN54">
        <v>26.510300000000001</v>
      </c>
      <c r="EO54">
        <v>1.3972100000000001</v>
      </c>
      <c r="EP54">
        <v>0</v>
      </c>
      <c r="EQ54">
        <v>0</v>
      </c>
      <c r="ES54">
        <v>0</v>
      </c>
      <c r="ET54">
        <v>0</v>
      </c>
      <c r="EV54">
        <v>0</v>
      </c>
      <c r="EW54">
        <v>2.4029200000000001E-2</v>
      </c>
      <c r="EX54">
        <v>40.441000000000003</v>
      </c>
      <c r="EY54">
        <v>9.4148800000000001</v>
      </c>
      <c r="EZ54">
        <v>0.48824600000000001</v>
      </c>
      <c r="FA54">
        <v>20.7498</v>
      </c>
      <c r="FB54">
        <v>0</v>
      </c>
      <c r="FC54">
        <v>21.2</v>
      </c>
      <c r="FD54">
        <v>92.317899999999995</v>
      </c>
      <c r="FE54">
        <v>55.0364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147.35400000000001</v>
      </c>
      <c r="FL54">
        <v>2.1793799999999999E-2</v>
      </c>
      <c r="FM54">
        <v>4.6855000000000002</v>
      </c>
      <c r="FN54">
        <v>8.7233000000000001</v>
      </c>
      <c r="FO54">
        <v>0.57829299999999995</v>
      </c>
      <c r="FP54">
        <v>3.2032500000000002</v>
      </c>
      <c r="FQ54">
        <v>4.8343499999999997</v>
      </c>
      <c r="FR54">
        <v>21.2</v>
      </c>
      <c r="FS54">
        <v>25.201899999999998</v>
      </c>
      <c r="FT54">
        <v>55.0364</v>
      </c>
      <c r="FU54">
        <v>0</v>
      </c>
      <c r="FV54">
        <v>0</v>
      </c>
      <c r="FW54">
        <v>0</v>
      </c>
      <c r="FX54">
        <v>-2.6455500000000001</v>
      </c>
      <c r="FY54">
        <v>-15.399100000000001</v>
      </c>
      <c r="FZ54">
        <v>80.238200000000006</v>
      </c>
      <c r="GA54" t="s">
        <v>821</v>
      </c>
      <c r="GB54" t="s">
        <v>822</v>
      </c>
      <c r="GC54" t="s">
        <v>823</v>
      </c>
      <c r="GD54" t="s">
        <v>824</v>
      </c>
      <c r="GE54" t="s">
        <v>825</v>
      </c>
      <c r="GF54" t="s">
        <v>826</v>
      </c>
      <c r="GG54" t="s">
        <v>827</v>
      </c>
      <c r="GH54" t="s">
        <v>828</v>
      </c>
      <c r="GK54">
        <v>1.6561699999999999E-2</v>
      </c>
      <c r="GL54">
        <v>21.464600000000001</v>
      </c>
      <c r="GM54">
        <v>13.0237</v>
      </c>
      <c r="GN54">
        <v>0.22820299999999999</v>
      </c>
      <c r="GO54">
        <v>16.017900000000001</v>
      </c>
      <c r="GP54">
        <v>0</v>
      </c>
      <c r="GQ54">
        <v>34.656599999999997</v>
      </c>
      <c r="GR54">
        <v>85.41</v>
      </c>
      <c r="GS54">
        <v>111.078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196.49</v>
      </c>
      <c r="GZ54">
        <v>88.669300000000007</v>
      </c>
      <c r="HA54">
        <v>0</v>
      </c>
      <c r="HB54">
        <v>0</v>
      </c>
      <c r="HC54">
        <v>0</v>
      </c>
      <c r="HD54">
        <v>0</v>
      </c>
      <c r="HE54">
        <v>30.308399999999999</v>
      </c>
      <c r="HF54">
        <v>0</v>
      </c>
      <c r="HG54">
        <v>118.98</v>
      </c>
      <c r="HH54">
        <v>0</v>
      </c>
      <c r="HI54">
        <v>0</v>
      </c>
      <c r="HJ54">
        <v>0</v>
      </c>
      <c r="HK54">
        <v>0</v>
      </c>
      <c r="HL54">
        <v>118.98</v>
      </c>
      <c r="HM54">
        <v>1.41704E-2</v>
      </c>
      <c r="HN54">
        <v>10.273</v>
      </c>
      <c r="HO54">
        <v>14.3559</v>
      </c>
      <c r="HP54">
        <v>1.0626100000000001</v>
      </c>
      <c r="HQ54">
        <v>4.7548599999999999</v>
      </c>
      <c r="HR54">
        <v>7.5263</v>
      </c>
      <c r="HS54">
        <v>34.656700000000001</v>
      </c>
      <c r="HT54">
        <v>42.47</v>
      </c>
      <c r="HU54">
        <v>111.078</v>
      </c>
      <c r="HV54">
        <v>0</v>
      </c>
      <c r="HW54">
        <v>0</v>
      </c>
      <c r="HX54">
        <v>0</v>
      </c>
      <c r="HY54">
        <v>-25.2361</v>
      </c>
      <c r="HZ54">
        <v>-4.9269600000000002</v>
      </c>
      <c r="IA54">
        <v>153.55000000000001</v>
      </c>
      <c r="IB54">
        <v>63.336300000000001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63.34</v>
      </c>
      <c r="IJ54">
        <v>0</v>
      </c>
      <c r="IK54">
        <v>0</v>
      </c>
      <c r="IL54">
        <v>0</v>
      </c>
      <c r="IM54">
        <v>0</v>
      </c>
      <c r="IN54">
        <v>63.34</v>
      </c>
      <c r="IO54">
        <v>2.9290799999999999</v>
      </c>
      <c r="IP54">
        <v>0.81366000000000005</v>
      </c>
      <c r="IQ54">
        <v>0.49368899999999999</v>
      </c>
      <c r="IR54">
        <v>8.6505000000000002E-3</v>
      </c>
      <c r="IS54">
        <v>0.60719199999999995</v>
      </c>
      <c r="IT54">
        <v>1.00098</v>
      </c>
      <c r="IU54">
        <v>1.3137300000000001</v>
      </c>
      <c r="IV54">
        <v>7.1669900000000002</v>
      </c>
      <c r="IW54">
        <v>4.2106199999999996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11.377599999999999</v>
      </c>
      <c r="JD54">
        <v>2.09232</v>
      </c>
      <c r="JE54">
        <v>0.38941799999999999</v>
      </c>
      <c r="JF54">
        <v>0.54418900000000003</v>
      </c>
      <c r="JG54">
        <v>4.0280400000000001E-2</v>
      </c>
      <c r="JH54">
        <v>0.18024299999999999</v>
      </c>
      <c r="JI54">
        <v>0.2853</v>
      </c>
      <c r="JJ54">
        <v>1.3137300000000001</v>
      </c>
      <c r="JK54">
        <v>3.7020900000000001</v>
      </c>
      <c r="JL54">
        <v>4.2106199999999996</v>
      </c>
      <c r="JM54">
        <v>0</v>
      </c>
      <c r="JN54">
        <v>0</v>
      </c>
      <c r="JO54">
        <v>0</v>
      </c>
      <c r="JP54">
        <v>-0.95662400000000003</v>
      </c>
      <c r="JQ54">
        <v>-0.18676699999999999</v>
      </c>
      <c r="JR54">
        <v>7.9127200000000002</v>
      </c>
    </row>
    <row r="55" spans="1:292" x14ac:dyDescent="0.3">
      <c r="A55" s="11"/>
      <c r="B55" s="58">
        <v>45968.622187499997</v>
      </c>
      <c r="C55" t="s">
        <v>120</v>
      </c>
      <c r="D55" t="s">
        <v>120</v>
      </c>
      <c r="E55" t="s">
        <v>814</v>
      </c>
      <c r="F55" t="s">
        <v>815</v>
      </c>
      <c r="G55">
        <v>498589</v>
      </c>
      <c r="H55">
        <v>498589</v>
      </c>
      <c r="I55" t="s">
        <v>816</v>
      </c>
      <c r="J55" s="24">
        <v>0.11874999999999999</v>
      </c>
      <c r="K55" t="s">
        <v>817</v>
      </c>
      <c r="L55">
        <v>-9.4499999999999993</v>
      </c>
      <c r="M55" t="s">
        <v>818</v>
      </c>
      <c r="N55" t="s">
        <v>818</v>
      </c>
      <c r="O55" t="s">
        <v>848</v>
      </c>
      <c r="P55">
        <v>107.008</v>
      </c>
      <c r="Q55">
        <v>394715</v>
      </c>
      <c r="R55">
        <v>223463</v>
      </c>
      <c r="S55">
        <v>4922.16</v>
      </c>
      <c r="T55">
        <v>234388</v>
      </c>
      <c r="U55">
        <v>0</v>
      </c>
      <c r="V55">
        <v>574835</v>
      </c>
      <c r="W55" s="59" t="s">
        <v>902</v>
      </c>
      <c r="X55" s="59" t="s">
        <v>842</v>
      </c>
      <c r="Y55">
        <v>0</v>
      </c>
      <c r="Z55">
        <v>0</v>
      </c>
      <c r="AA55">
        <v>0</v>
      </c>
      <c r="AB55">
        <v>0</v>
      </c>
      <c r="AC55">
        <v>0</v>
      </c>
      <c r="AD55" s="59" t="s">
        <v>903</v>
      </c>
      <c r="AE55">
        <v>16074.8</v>
      </c>
      <c r="AF55">
        <v>0</v>
      </c>
      <c r="AG55">
        <v>0</v>
      </c>
      <c r="AH55">
        <v>0</v>
      </c>
      <c r="AI55">
        <v>0</v>
      </c>
      <c r="AJ55">
        <v>5547.63</v>
      </c>
      <c r="AK55">
        <v>0</v>
      </c>
      <c r="AL55">
        <v>21622.5</v>
      </c>
      <c r="AM55">
        <v>0</v>
      </c>
      <c r="AN55">
        <v>0</v>
      </c>
      <c r="AO55">
        <v>0</v>
      </c>
      <c r="AP55">
        <v>0</v>
      </c>
      <c r="AQ55">
        <v>21622.5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1.9388399999999999</v>
      </c>
      <c r="BF55">
        <v>4.25136</v>
      </c>
      <c r="BG55">
        <v>2.19997</v>
      </c>
      <c r="BH55">
        <v>5.1992700000000003E-2</v>
      </c>
      <c r="BI55">
        <v>2.5371199999999998</v>
      </c>
      <c r="BJ55">
        <v>0.59672000000000003</v>
      </c>
      <c r="BK55">
        <v>5.6409700000000003</v>
      </c>
      <c r="BL55">
        <v>0</v>
      </c>
      <c r="BM55">
        <v>17.216999999999999</v>
      </c>
      <c r="BN55">
        <v>20.146000000000001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37.363</v>
      </c>
      <c r="BU55">
        <v>34.828800000000001</v>
      </c>
      <c r="BV55">
        <v>2.53416</v>
      </c>
      <c r="BW55">
        <v>0</v>
      </c>
      <c r="BX55">
        <v>20</v>
      </c>
      <c r="BY55" t="s">
        <v>844</v>
      </c>
      <c r="BZ55">
        <v>0</v>
      </c>
      <c r="CA55">
        <v>0</v>
      </c>
      <c r="CC55">
        <v>0</v>
      </c>
      <c r="CG55" t="s">
        <v>818</v>
      </c>
      <c r="CH55" t="s">
        <v>818</v>
      </c>
      <c r="CI55" t="s">
        <v>845</v>
      </c>
      <c r="CJ55">
        <v>92.197599999999994</v>
      </c>
      <c r="CK55">
        <v>339671</v>
      </c>
      <c r="CL55">
        <v>283329</v>
      </c>
      <c r="CM55">
        <v>32677.7</v>
      </c>
      <c r="CN55">
        <v>106110</v>
      </c>
      <c r="CO55">
        <v>127019</v>
      </c>
      <c r="CP55">
        <v>574838</v>
      </c>
      <c r="CQ55">
        <v>577146</v>
      </c>
      <c r="CR55" s="59" t="s">
        <v>842</v>
      </c>
      <c r="CS55">
        <v>0</v>
      </c>
      <c r="CT55">
        <v>0</v>
      </c>
      <c r="CU55">
        <v>0</v>
      </c>
      <c r="CV55">
        <v>-892713</v>
      </c>
      <c r="CW55">
        <v>6121.88</v>
      </c>
      <c r="CX55" s="59" t="s">
        <v>846</v>
      </c>
      <c r="CY55">
        <v>11593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11593</v>
      </c>
      <c r="DG55">
        <v>0</v>
      </c>
      <c r="DH55">
        <v>0</v>
      </c>
      <c r="DI55">
        <v>0</v>
      </c>
      <c r="DJ55">
        <v>0</v>
      </c>
      <c r="DK55">
        <v>11593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1.39842</v>
      </c>
      <c r="DZ55">
        <v>3.0078499999999999</v>
      </c>
      <c r="EA55">
        <v>2.67807</v>
      </c>
      <c r="EB55">
        <v>0.29471000000000003</v>
      </c>
      <c r="EC55">
        <v>1.0152300000000001</v>
      </c>
      <c r="ED55">
        <v>1.2401500000000001</v>
      </c>
      <c r="EE55">
        <v>5.6409900000000004</v>
      </c>
      <c r="EF55">
        <v>7.7615400000000001</v>
      </c>
      <c r="EG55">
        <v>20.146000000000001</v>
      </c>
      <c r="EH55">
        <v>0</v>
      </c>
      <c r="EI55">
        <v>0</v>
      </c>
      <c r="EJ55">
        <v>0</v>
      </c>
      <c r="EK55">
        <v>-7.2610900000000003</v>
      </c>
      <c r="EL55">
        <v>-0.25278</v>
      </c>
      <c r="EM55">
        <v>27.907599999999999</v>
      </c>
      <c r="EN55">
        <v>26.510300000000001</v>
      </c>
      <c r="EO55">
        <v>1.3972100000000001</v>
      </c>
      <c r="EP55">
        <v>0</v>
      </c>
      <c r="EQ55">
        <v>0</v>
      </c>
      <c r="ES55">
        <v>0</v>
      </c>
      <c r="ET55">
        <v>0</v>
      </c>
      <c r="EV55">
        <v>0</v>
      </c>
      <c r="EW55">
        <v>2.37868E-2</v>
      </c>
      <c r="EX55">
        <v>40.757800000000003</v>
      </c>
      <c r="EY55">
        <v>9.4764800000000005</v>
      </c>
      <c r="EZ55">
        <v>0.48855500000000002</v>
      </c>
      <c r="FA55">
        <v>20.755400000000002</v>
      </c>
      <c r="FB55">
        <v>0</v>
      </c>
      <c r="FC55">
        <v>21.2</v>
      </c>
      <c r="FD55">
        <v>92.702100000000002</v>
      </c>
      <c r="FE55">
        <v>55.0364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147.738</v>
      </c>
      <c r="FL55">
        <v>2.1793799999999999E-2</v>
      </c>
      <c r="FM55">
        <v>4.6855000000000002</v>
      </c>
      <c r="FN55">
        <v>8.7233000000000001</v>
      </c>
      <c r="FO55">
        <v>0.57829299999999995</v>
      </c>
      <c r="FP55">
        <v>3.2032500000000002</v>
      </c>
      <c r="FQ55">
        <v>4.8343499999999997</v>
      </c>
      <c r="FR55">
        <v>21.2</v>
      </c>
      <c r="FS55">
        <v>25.201899999999998</v>
      </c>
      <c r="FT55">
        <v>55.0364</v>
      </c>
      <c r="FU55">
        <v>0</v>
      </c>
      <c r="FV55">
        <v>0</v>
      </c>
      <c r="FW55">
        <v>0</v>
      </c>
      <c r="FX55">
        <v>-2.6455500000000001</v>
      </c>
      <c r="FY55">
        <v>-15.399100000000001</v>
      </c>
      <c r="FZ55">
        <v>80.238200000000006</v>
      </c>
      <c r="GA55" t="s">
        <v>821</v>
      </c>
      <c r="GB55" t="s">
        <v>822</v>
      </c>
      <c r="GC55" t="s">
        <v>823</v>
      </c>
      <c r="GD55" t="s">
        <v>824</v>
      </c>
      <c r="GE55" t="s">
        <v>825</v>
      </c>
      <c r="GF55" t="s">
        <v>826</v>
      </c>
      <c r="GG55" t="s">
        <v>827</v>
      </c>
      <c r="GH55" t="s">
        <v>828</v>
      </c>
      <c r="GK55">
        <v>1.6354299999999999E-2</v>
      </c>
      <c r="GL55">
        <v>21.600200000000001</v>
      </c>
      <c r="GM55">
        <v>13.3978</v>
      </c>
      <c r="GN55">
        <v>0.23117599999999999</v>
      </c>
      <c r="GO55">
        <v>15.9688</v>
      </c>
      <c r="GP55">
        <v>0</v>
      </c>
      <c r="GQ55">
        <v>34.656599999999997</v>
      </c>
      <c r="GR55">
        <v>85.88</v>
      </c>
      <c r="GS55">
        <v>111.078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196.96</v>
      </c>
      <c r="GZ55">
        <v>87.821600000000004</v>
      </c>
      <c r="HA55">
        <v>0</v>
      </c>
      <c r="HB55">
        <v>0</v>
      </c>
      <c r="HC55">
        <v>0</v>
      </c>
      <c r="HD55">
        <v>0</v>
      </c>
      <c r="HE55">
        <v>30.308399999999999</v>
      </c>
      <c r="HF55">
        <v>0</v>
      </c>
      <c r="HG55">
        <v>118.13</v>
      </c>
      <c r="HH55">
        <v>0</v>
      </c>
      <c r="HI55">
        <v>0</v>
      </c>
      <c r="HJ55">
        <v>0</v>
      </c>
      <c r="HK55">
        <v>0</v>
      </c>
      <c r="HL55">
        <v>118.13</v>
      </c>
      <c r="HM55">
        <v>1.41704E-2</v>
      </c>
      <c r="HN55">
        <v>10.273</v>
      </c>
      <c r="HO55">
        <v>14.3559</v>
      </c>
      <c r="HP55">
        <v>1.0626100000000001</v>
      </c>
      <c r="HQ55">
        <v>4.7548599999999999</v>
      </c>
      <c r="HR55">
        <v>7.5263</v>
      </c>
      <c r="HS55">
        <v>34.656700000000001</v>
      </c>
      <c r="HT55">
        <v>42.47</v>
      </c>
      <c r="HU55">
        <v>111.078</v>
      </c>
      <c r="HV55">
        <v>0</v>
      </c>
      <c r="HW55">
        <v>0</v>
      </c>
      <c r="HX55">
        <v>0</v>
      </c>
      <c r="HY55">
        <v>-25.2361</v>
      </c>
      <c r="HZ55">
        <v>-4.9269600000000002</v>
      </c>
      <c r="IA55">
        <v>153.55000000000001</v>
      </c>
      <c r="IB55">
        <v>63.336300000000001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63.34</v>
      </c>
      <c r="IJ55">
        <v>0</v>
      </c>
      <c r="IK55">
        <v>0</v>
      </c>
      <c r="IL55">
        <v>0</v>
      </c>
      <c r="IM55">
        <v>0</v>
      </c>
      <c r="IN55">
        <v>63.34</v>
      </c>
      <c r="IO55">
        <v>2.9010799999999999</v>
      </c>
      <c r="IP55">
        <v>0.81879900000000005</v>
      </c>
      <c r="IQ55">
        <v>0.50787300000000002</v>
      </c>
      <c r="IR55">
        <v>8.7632100000000004E-3</v>
      </c>
      <c r="IS55">
        <v>0.60533099999999995</v>
      </c>
      <c r="IT55">
        <v>1.00098</v>
      </c>
      <c r="IU55">
        <v>1.3137300000000001</v>
      </c>
      <c r="IV55">
        <v>7.1565599999999998</v>
      </c>
      <c r="IW55">
        <v>4.2106199999999996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11.3672</v>
      </c>
      <c r="JD55">
        <v>2.09232</v>
      </c>
      <c r="JE55">
        <v>0.38941799999999999</v>
      </c>
      <c r="JF55">
        <v>0.54418900000000003</v>
      </c>
      <c r="JG55">
        <v>4.0280400000000001E-2</v>
      </c>
      <c r="JH55">
        <v>0.18024299999999999</v>
      </c>
      <c r="JI55">
        <v>0.2853</v>
      </c>
      <c r="JJ55">
        <v>1.3137300000000001</v>
      </c>
      <c r="JK55">
        <v>3.7020900000000001</v>
      </c>
      <c r="JL55">
        <v>4.2106199999999996</v>
      </c>
      <c r="JM55">
        <v>0</v>
      </c>
      <c r="JN55">
        <v>0</v>
      </c>
      <c r="JO55">
        <v>0</v>
      </c>
      <c r="JP55">
        <v>-0.95662400000000003</v>
      </c>
      <c r="JQ55">
        <v>-0.18676699999999999</v>
      </c>
      <c r="JR55">
        <v>7.9127200000000002</v>
      </c>
    </row>
    <row r="56" spans="1:292" x14ac:dyDescent="0.3">
      <c r="A56" s="11"/>
      <c r="B56" s="58">
        <v>45968.624201388899</v>
      </c>
      <c r="C56" t="s">
        <v>121</v>
      </c>
      <c r="D56" t="s">
        <v>121</v>
      </c>
      <c r="E56" t="s">
        <v>814</v>
      </c>
      <c r="F56" t="s">
        <v>815</v>
      </c>
      <c r="G56">
        <v>498589</v>
      </c>
      <c r="H56">
        <v>498589</v>
      </c>
      <c r="I56" t="s">
        <v>816</v>
      </c>
      <c r="J56" s="24">
        <v>0.117361111111111</v>
      </c>
      <c r="K56" t="s">
        <v>817</v>
      </c>
      <c r="L56">
        <v>-9.36</v>
      </c>
      <c r="M56" t="s">
        <v>818</v>
      </c>
      <c r="N56" t="s">
        <v>818</v>
      </c>
      <c r="O56" t="s">
        <v>848</v>
      </c>
      <c r="P56">
        <v>108.623</v>
      </c>
      <c r="Q56">
        <v>392224</v>
      </c>
      <c r="R56">
        <v>210910</v>
      </c>
      <c r="S56">
        <v>4872.09</v>
      </c>
      <c r="T56">
        <v>234697</v>
      </c>
      <c r="U56">
        <v>0</v>
      </c>
      <c r="V56">
        <v>574835</v>
      </c>
      <c r="W56" s="59" t="s">
        <v>904</v>
      </c>
      <c r="X56" s="59" t="s">
        <v>842</v>
      </c>
      <c r="Y56">
        <v>0</v>
      </c>
      <c r="Z56">
        <v>0</v>
      </c>
      <c r="AA56">
        <v>0</v>
      </c>
      <c r="AB56">
        <v>0</v>
      </c>
      <c r="AC56">
        <v>0</v>
      </c>
      <c r="AD56" s="59" t="s">
        <v>905</v>
      </c>
      <c r="AE56">
        <v>16317.4</v>
      </c>
      <c r="AF56">
        <v>0</v>
      </c>
      <c r="AG56">
        <v>0</v>
      </c>
      <c r="AH56">
        <v>0</v>
      </c>
      <c r="AI56">
        <v>0</v>
      </c>
      <c r="AJ56">
        <v>5547.63</v>
      </c>
      <c r="AK56">
        <v>0</v>
      </c>
      <c r="AL56">
        <v>21865</v>
      </c>
      <c r="AM56">
        <v>0</v>
      </c>
      <c r="AN56">
        <v>0</v>
      </c>
      <c r="AO56">
        <v>0</v>
      </c>
      <c r="AP56">
        <v>0</v>
      </c>
      <c r="AQ56">
        <v>21865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1.9688600000000001</v>
      </c>
      <c r="BF56">
        <v>4.2360300000000004</v>
      </c>
      <c r="BG56">
        <v>2.0867900000000001</v>
      </c>
      <c r="BH56">
        <v>5.1682499999999999E-2</v>
      </c>
      <c r="BI56">
        <v>2.54088</v>
      </c>
      <c r="BJ56">
        <v>0.596719</v>
      </c>
      <c r="BK56">
        <v>5.6409700000000003</v>
      </c>
      <c r="BL56">
        <v>0</v>
      </c>
      <c r="BM56">
        <v>17.1219</v>
      </c>
      <c r="BN56">
        <v>20.146000000000001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37.267899999999997</v>
      </c>
      <c r="BU56">
        <v>34.703800000000001</v>
      </c>
      <c r="BV56">
        <v>2.5641600000000002</v>
      </c>
      <c r="BW56">
        <v>0</v>
      </c>
      <c r="BX56">
        <v>20</v>
      </c>
      <c r="BY56" t="s">
        <v>844</v>
      </c>
      <c r="BZ56">
        <v>0</v>
      </c>
      <c r="CA56">
        <v>0</v>
      </c>
      <c r="CC56">
        <v>0</v>
      </c>
      <c r="CG56" t="s">
        <v>818</v>
      </c>
      <c r="CH56" t="s">
        <v>818</v>
      </c>
      <c r="CI56" t="s">
        <v>845</v>
      </c>
      <c r="CJ56">
        <v>92.197599999999994</v>
      </c>
      <c r="CK56">
        <v>339671</v>
      </c>
      <c r="CL56">
        <v>283329</v>
      </c>
      <c r="CM56">
        <v>32677.7</v>
      </c>
      <c r="CN56">
        <v>106110</v>
      </c>
      <c r="CO56">
        <v>127019</v>
      </c>
      <c r="CP56">
        <v>574838</v>
      </c>
      <c r="CQ56">
        <v>577146</v>
      </c>
      <c r="CR56" s="59" t="s">
        <v>842</v>
      </c>
      <c r="CS56">
        <v>0</v>
      </c>
      <c r="CT56">
        <v>0</v>
      </c>
      <c r="CU56">
        <v>0</v>
      </c>
      <c r="CV56">
        <v>-892713</v>
      </c>
      <c r="CW56">
        <v>6121.88</v>
      </c>
      <c r="CX56" s="59" t="s">
        <v>846</v>
      </c>
      <c r="CY56">
        <v>11593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11593</v>
      </c>
      <c r="DG56">
        <v>0</v>
      </c>
      <c r="DH56">
        <v>0</v>
      </c>
      <c r="DI56">
        <v>0</v>
      </c>
      <c r="DJ56">
        <v>0</v>
      </c>
      <c r="DK56">
        <v>11593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1.39842</v>
      </c>
      <c r="DZ56">
        <v>3.0078499999999999</v>
      </c>
      <c r="EA56">
        <v>2.67807</v>
      </c>
      <c r="EB56">
        <v>0.29471000000000003</v>
      </c>
      <c r="EC56">
        <v>1.0152300000000001</v>
      </c>
      <c r="ED56">
        <v>1.2401500000000001</v>
      </c>
      <c r="EE56">
        <v>5.6409900000000004</v>
      </c>
      <c r="EF56">
        <v>7.7615400000000001</v>
      </c>
      <c r="EG56">
        <v>20.146000000000001</v>
      </c>
      <c r="EH56">
        <v>0</v>
      </c>
      <c r="EI56">
        <v>0</v>
      </c>
      <c r="EJ56">
        <v>0</v>
      </c>
      <c r="EK56">
        <v>-7.2610900000000003</v>
      </c>
      <c r="EL56">
        <v>-0.25278</v>
      </c>
      <c r="EM56">
        <v>27.907599999999999</v>
      </c>
      <c r="EN56">
        <v>26.510300000000001</v>
      </c>
      <c r="EO56">
        <v>1.3972100000000001</v>
      </c>
      <c r="EP56">
        <v>0</v>
      </c>
      <c r="EQ56">
        <v>0</v>
      </c>
      <c r="ES56">
        <v>0</v>
      </c>
      <c r="ET56">
        <v>0</v>
      </c>
      <c r="EV56">
        <v>0</v>
      </c>
      <c r="EW56">
        <v>2.41947E-2</v>
      </c>
      <c r="EX56">
        <v>40.7562</v>
      </c>
      <c r="EY56">
        <v>9.4137299999999993</v>
      </c>
      <c r="EZ56">
        <v>0.49087999999999998</v>
      </c>
      <c r="FA56">
        <v>20.741499999999998</v>
      </c>
      <c r="FB56">
        <v>0</v>
      </c>
      <c r="FC56">
        <v>21.2</v>
      </c>
      <c r="FD56">
        <v>92.626499999999993</v>
      </c>
      <c r="FE56">
        <v>55.0364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147.66300000000001</v>
      </c>
      <c r="FL56">
        <v>2.1793799999999999E-2</v>
      </c>
      <c r="FM56">
        <v>4.6855000000000002</v>
      </c>
      <c r="FN56">
        <v>8.7233000000000001</v>
      </c>
      <c r="FO56">
        <v>0.57829299999999995</v>
      </c>
      <c r="FP56">
        <v>3.2032500000000002</v>
      </c>
      <c r="FQ56">
        <v>4.8343499999999997</v>
      </c>
      <c r="FR56">
        <v>21.2</v>
      </c>
      <c r="FS56">
        <v>25.201899999999998</v>
      </c>
      <c r="FT56">
        <v>55.0364</v>
      </c>
      <c r="FU56">
        <v>0</v>
      </c>
      <c r="FV56">
        <v>0</v>
      </c>
      <c r="FW56">
        <v>0</v>
      </c>
      <c r="FX56">
        <v>-2.6455500000000001</v>
      </c>
      <c r="FY56">
        <v>-15.399100000000001</v>
      </c>
      <c r="FZ56">
        <v>80.238200000000006</v>
      </c>
      <c r="GA56" t="s">
        <v>821</v>
      </c>
      <c r="GB56" t="s">
        <v>822</v>
      </c>
      <c r="GC56" t="s">
        <v>823</v>
      </c>
      <c r="GD56" t="s">
        <v>824</v>
      </c>
      <c r="GE56" t="s">
        <v>825</v>
      </c>
      <c r="GF56" t="s">
        <v>826</v>
      </c>
      <c r="GG56" t="s">
        <v>827</v>
      </c>
      <c r="GH56" t="s">
        <v>828</v>
      </c>
      <c r="GK56">
        <v>1.6687299999999999E-2</v>
      </c>
      <c r="GL56">
        <v>21.703499999999998</v>
      </c>
      <c r="GM56">
        <v>12.8813</v>
      </c>
      <c r="GN56">
        <v>0.23199500000000001</v>
      </c>
      <c r="GO56">
        <v>16.053999999999998</v>
      </c>
      <c r="GP56">
        <v>0</v>
      </c>
      <c r="GQ56">
        <v>34.656599999999997</v>
      </c>
      <c r="GR56">
        <v>85.54</v>
      </c>
      <c r="GS56">
        <v>111.078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196.62</v>
      </c>
      <c r="GZ56">
        <v>89.146900000000002</v>
      </c>
      <c r="HA56">
        <v>0</v>
      </c>
      <c r="HB56">
        <v>0</v>
      </c>
      <c r="HC56">
        <v>0</v>
      </c>
      <c r="HD56">
        <v>0</v>
      </c>
      <c r="HE56">
        <v>30.308399999999999</v>
      </c>
      <c r="HF56">
        <v>0</v>
      </c>
      <c r="HG56">
        <v>119.46</v>
      </c>
      <c r="HH56">
        <v>0</v>
      </c>
      <c r="HI56">
        <v>0</v>
      </c>
      <c r="HJ56">
        <v>0</v>
      </c>
      <c r="HK56">
        <v>0</v>
      </c>
      <c r="HL56">
        <v>119.46</v>
      </c>
      <c r="HM56">
        <v>1.41704E-2</v>
      </c>
      <c r="HN56">
        <v>10.273</v>
      </c>
      <c r="HO56">
        <v>14.3559</v>
      </c>
      <c r="HP56">
        <v>1.0626100000000001</v>
      </c>
      <c r="HQ56">
        <v>4.7548599999999999</v>
      </c>
      <c r="HR56">
        <v>7.5263</v>
      </c>
      <c r="HS56">
        <v>34.656700000000001</v>
      </c>
      <c r="HT56">
        <v>42.47</v>
      </c>
      <c r="HU56">
        <v>111.078</v>
      </c>
      <c r="HV56">
        <v>0</v>
      </c>
      <c r="HW56">
        <v>0</v>
      </c>
      <c r="HX56">
        <v>0</v>
      </c>
      <c r="HY56">
        <v>-25.2361</v>
      </c>
      <c r="HZ56">
        <v>-4.9269600000000002</v>
      </c>
      <c r="IA56">
        <v>153.55000000000001</v>
      </c>
      <c r="IB56">
        <v>63.336300000000001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63.34</v>
      </c>
      <c r="IJ56">
        <v>0</v>
      </c>
      <c r="IK56">
        <v>0</v>
      </c>
      <c r="IL56">
        <v>0</v>
      </c>
      <c r="IM56">
        <v>0</v>
      </c>
      <c r="IN56">
        <v>63.34</v>
      </c>
      <c r="IO56">
        <v>2.9448599999999998</v>
      </c>
      <c r="IP56">
        <v>0.82271499999999997</v>
      </c>
      <c r="IQ56">
        <v>0.48829299999999998</v>
      </c>
      <c r="IR56">
        <v>8.79424E-3</v>
      </c>
      <c r="IS56">
        <v>0.60855999999999999</v>
      </c>
      <c r="IT56">
        <v>1.00098</v>
      </c>
      <c r="IU56">
        <v>1.3137300000000001</v>
      </c>
      <c r="IV56">
        <v>7.1879299999999997</v>
      </c>
      <c r="IW56">
        <v>4.2106199999999996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11.3986</v>
      </c>
      <c r="JD56">
        <v>2.09232</v>
      </c>
      <c r="JE56">
        <v>0.38941799999999999</v>
      </c>
      <c r="JF56">
        <v>0.54418900000000003</v>
      </c>
      <c r="JG56">
        <v>4.0280400000000001E-2</v>
      </c>
      <c r="JH56">
        <v>0.18024299999999999</v>
      </c>
      <c r="JI56">
        <v>0.2853</v>
      </c>
      <c r="JJ56">
        <v>1.3137300000000001</v>
      </c>
      <c r="JK56">
        <v>3.7020900000000001</v>
      </c>
      <c r="JL56">
        <v>4.2106199999999996</v>
      </c>
      <c r="JM56">
        <v>0</v>
      </c>
      <c r="JN56">
        <v>0</v>
      </c>
      <c r="JO56">
        <v>0</v>
      </c>
      <c r="JP56">
        <v>-0.95662400000000003</v>
      </c>
      <c r="JQ56">
        <v>-0.18676699999999999</v>
      </c>
      <c r="JR56">
        <v>7.9127200000000002</v>
      </c>
    </row>
    <row r="57" spans="1:292" x14ac:dyDescent="0.3">
      <c r="A57" s="11"/>
      <c r="B57" s="58">
        <v>45968.626192129603</v>
      </c>
      <c r="C57" t="s">
        <v>122</v>
      </c>
      <c r="D57" t="s">
        <v>122</v>
      </c>
      <c r="E57" t="s">
        <v>814</v>
      </c>
      <c r="F57" t="s">
        <v>815</v>
      </c>
      <c r="G57">
        <v>498589</v>
      </c>
      <c r="H57">
        <v>498589</v>
      </c>
      <c r="I57" t="s">
        <v>816</v>
      </c>
      <c r="J57" s="24">
        <v>0.116666666666667</v>
      </c>
      <c r="K57" t="s">
        <v>817</v>
      </c>
      <c r="L57">
        <v>-9.3800000000000008</v>
      </c>
      <c r="M57" t="s">
        <v>818</v>
      </c>
      <c r="N57" t="s">
        <v>818</v>
      </c>
      <c r="O57" t="s">
        <v>848</v>
      </c>
      <c r="P57">
        <v>107.883</v>
      </c>
      <c r="Q57">
        <v>391996</v>
      </c>
      <c r="R57">
        <v>216760</v>
      </c>
      <c r="S57">
        <v>4897.7</v>
      </c>
      <c r="T57">
        <v>234536</v>
      </c>
      <c r="U57">
        <v>0</v>
      </c>
      <c r="V57">
        <v>574835</v>
      </c>
      <c r="W57" s="59" t="s">
        <v>906</v>
      </c>
      <c r="X57" s="59" t="s">
        <v>842</v>
      </c>
      <c r="Y57">
        <v>0</v>
      </c>
      <c r="Z57">
        <v>0</v>
      </c>
      <c r="AA57">
        <v>0</v>
      </c>
      <c r="AB57">
        <v>0</v>
      </c>
      <c r="AC57">
        <v>0</v>
      </c>
      <c r="AD57" s="59" t="s">
        <v>907</v>
      </c>
      <c r="AE57">
        <v>16206.2</v>
      </c>
      <c r="AF57">
        <v>0</v>
      </c>
      <c r="AG57">
        <v>0</v>
      </c>
      <c r="AH57">
        <v>0</v>
      </c>
      <c r="AI57">
        <v>0</v>
      </c>
      <c r="AJ57">
        <v>5547.63</v>
      </c>
      <c r="AK57">
        <v>0</v>
      </c>
      <c r="AL57">
        <v>21753.9</v>
      </c>
      <c r="AM57">
        <v>0</v>
      </c>
      <c r="AN57">
        <v>0</v>
      </c>
      <c r="AO57">
        <v>0</v>
      </c>
      <c r="AP57">
        <v>0</v>
      </c>
      <c r="AQ57">
        <v>21753.9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1.9549700000000001</v>
      </c>
      <c r="BF57">
        <v>4.2325900000000001</v>
      </c>
      <c r="BG57">
        <v>2.1373000000000002</v>
      </c>
      <c r="BH57">
        <v>5.2128599999999997E-2</v>
      </c>
      <c r="BI57">
        <v>2.5397799999999999</v>
      </c>
      <c r="BJ57">
        <v>0.596719</v>
      </c>
      <c r="BK57">
        <v>5.6409700000000003</v>
      </c>
      <c r="BL57">
        <v>0</v>
      </c>
      <c r="BM57">
        <v>17.154499999999999</v>
      </c>
      <c r="BN57">
        <v>20.146000000000001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37.3005</v>
      </c>
      <c r="BU57">
        <v>34.7502</v>
      </c>
      <c r="BV57">
        <v>2.5502799999999999</v>
      </c>
      <c r="BW57">
        <v>0</v>
      </c>
      <c r="BX57">
        <v>20</v>
      </c>
      <c r="BY57" t="s">
        <v>844</v>
      </c>
      <c r="BZ57">
        <v>0</v>
      </c>
      <c r="CA57">
        <v>0</v>
      </c>
      <c r="CC57">
        <v>0</v>
      </c>
      <c r="CG57" t="s">
        <v>818</v>
      </c>
      <c r="CH57" t="s">
        <v>818</v>
      </c>
      <c r="CI57" t="s">
        <v>845</v>
      </c>
      <c r="CJ57">
        <v>92.197599999999994</v>
      </c>
      <c r="CK57">
        <v>339671</v>
      </c>
      <c r="CL57">
        <v>283329</v>
      </c>
      <c r="CM57">
        <v>32677.7</v>
      </c>
      <c r="CN57">
        <v>106110</v>
      </c>
      <c r="CO57">
        <v>127019</v>
      </c>
      <c r="CP57">
        <v>574838</v>
      </c>
      <c r="CQ57">
        <v>577146</v>
      </c>
      <c r="CR57" s="59" t="s">
        <v>842</v>
      </c>
      <c r="CS57">
        <v>0</v>
      </c>
      <c r="CT57">
        <v>0</v>
      </c>
      <c r="CU57">
        <v>0</v>
      </c>
      <c r="CV57">
        <v>-892713</v>
      </c>
      <c r="CW57">
        <v>6121.88</v>
      </c>
      <c r="CX57" s="59" t="s">
        <v>846</v>
      </c>
      <c r="CY57">
        <v>11593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11593</v>
      </c>
      <c r="DG57">
        <v>0</v>
      </c>
      <c r="DH57">
        <v>0</v>
      </c>
      <c r="DI57">
        <v>0</v>
      </c>
      <c r="DJ57">
        <v>0</v>
      </c>
      <c r="DK57">
        <v>11593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1.39842</v>
      </c>
      <c r="DZ57">
        <v>3.0078499999999999</v>
      </c>
      <c r="EA57">
        <v>2.67807</v>
      </c>
      <c r="EB57">
        <v>0.29471000000000003</v>
      </c>
      <c r="EC57">
        <v>1.0152300000000001</v>
      </c>
      <c r="ED57">
        <v>1.2401500000000001</v>
      </c>
      <c r="EE57">
        <v>5.6409900000000004</v>
      </c>
      <c r="EF57">
        <v>7.7615400000000001</v>
      </c>
      <c r="EG57">
        <v>20.146000000000001</v>
      </c>
      <c r="EH57">
        <v>0</v>
      </c>
      <c r="EI57">
        <v>0</v>
      </c>
      <c r="EJ57">
        <v>0</v>
      </c>
      <c r="EK57">
        <v>-7.2610900000000003</v>
      </c>
      <c r="EL57">
        <v>-0.25278</v>
      </c>
      <c r="EM57">
        <v>27.907599999999999</v>
      </c>
      <c r="EN57">
        <v>26.510300000000001</v>
      </c>
      <c r="EO57">
        <v>1.3972100000000001</v>
      </c>
      <c r="EP57">
        <v>0</v>
      </c>
      <c r="EQ57">
        <v>0</v>
      </c>
      <c r="ES57">
        <v>0</v>
      </c>
      <c r="ET57">
        <v>0</v>
      </c>
      <c r="EV57">
        <v>0</v>
      </c>
      <c r="EW57">
        <v>2.3989400000000001E-2</v>
      </c>
      <c r="EX57">
        <v>40.880899999999997</v>
      </c>
      <c r="EY57">
        <v>9.4194700000000005</v>
      </c>
      <c r="EZ57">
        <v>0.51064299999999996</v>
      </c>
      <c r="FA57">
        <v>20.763300000000001</v>
      </c>
      <c r="FB57">
        <v>0</v>
      </c>
      <c r="FC57">
        <v>21.2</v>
      </c>
      <c r="FD57">
        <v>92.798299999999998</v>
      </c>
      <c r="FE57">
        <v>55.0364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147.83500000000001</v>
      </c>
      <c r="FL57">
        <v>2.1793799999999999E-2</v>
      </c>
      <c r="FM57">
        <v>4.6855000000000002</v>
      </c>
      <c r="FN57">
        <v>8.7233000000000001</v>
      </c>
      <c r="FO57">
        <v>0.57829299999999995</v>
      </c>
      <c r="FP57">
        <v>3.2032500000000002</v>
      </c>
      <c r="FQ57">
        <v>4.8343499999999997</v>
      </c>
      <c r="FR57">
        <v>21.2</v>
      </c>
      <c r="FS57">
        <v>25.201899999999998</v>
      </c>
      <c r="FT57">
        <v>55.0364</v>
      </c>
      <c r="FU57">
        <v>0</v>
      </c>
      <c r="FV57">
        <v>0</v>
      </c>
      <c r="FW57">
        <v>0</v>
      </c>
      <c r="FX57">
        <v>-2.6455500000000001</v>
      </c>
      <c r="FY57">
        <v>-15.399100000000001</v>
      </c>
      <c r="FZ57">
        <v>80.238200000000006</v>
      </c>
      <c r="GA57" t="s">
        <v>821</v>
      </c>
      <c r="GB57" t="s">
        <v>822</v>
      </c>
      <c r="GC57" t="s">
        <v>823</v>
      </c>
      <c r="GD57" t="s">
        <v>824</v>
      </c>
      <c r="GE57" t="s">
        <v>825</v>
      </c>
      <c r="GF57" t="s">
        <v>826</v>
      </c>
      <c r="GG57" t="s">
        <v>827</v>
      </c>
      <c r="GH57" t="s">
        <v>828</v>
      </c>
      <c r="GK57">
        <v>1.6530099999999999E-2</v>
      </c>
      <c r="GL57">
        <v>21.479600000000001</v>
      </c>
      <c r="GM57">
        <v>13.0732</v>
      </c>
      <c r="GN57">
        <v>0.23194100000000001</v>
      </c>
      <c r="GO57">
        <v>16.016100000000002</v>
      </c>
      <c r="GP57">
        <v>0</v>
      </c>
      <c r="GQ57">
        <v>34.656599999999997</v>
      </c>
      <c r="GR57">
        <v>85.48</v>
      </c>
      <c r="GS57">
        <v>111.078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196.56</v>
      </c>
      <c r="GZ57">
        <v>88.539500000000004</v>
      </c>
      <c r="HA57">
        <v>0</v>
      </c>
      <c r="HB57">
        <v>0</v>
      </c>
      <c r="HC57">
        <v>0</v>
      </c>
      <c r="HD57">
        <v>0</v>
      </c>
      <c r="HE57">
        <v>30.308399999999999</v>
      </c>
      <c r="HF57">
        <v>0</v>
      </c>
      <c r="HG57">
        <v>118.85</v>
      </c>
      <c r="HH57">
        <v>0</v>
      </c>
      <c r="HI57">
        <v>0</v>
      </c>
      <c r="HJ57">
        <v>0</v>
      </c>
      <c r="HK57">
        <v>0</v>
      </c>
      <c r="HL57">
        <v>118.85</v>
      </c>
      <c r="HM57">
        <v>1.41704E-2</v>
      </c>
      <c r="HN57">
        <v>10.273</v>
      </c>
      <c r="HO57">
        <v>14.3559</v>
      </c>
      <c r="HP57">
        <v>1.0626100000000001</v>
      </c>
      <c r="HQ57">
        <v>4.7548599999999999</v>
      </c>
      <c r="HR57">
        <v>7.5263</v>
      </c>
      <c r="HS57">
        <v>34.656700000000001</v>
      </c>
      <c r="HT57">
        <v>42.47</v>
      </c>
      <c r="HU57">
        <v>111.078</v>
      </c>
      <c r="HV57">
        <v>0</v>
      </c>
      <c r="HW57">
        <v>0</v>
      </c>
      <c r="HX57">
        <v>0</v>
      </c>
      <c r="HY57">
        <v>-25.2361</v>
      </c>
      <c r="HZ57">
        <v>-4.9269600000000002</v>
      </c>
      <c r="IA57">
        <v>153.55000000000001</v>
      </c>
      <c r="IB57">
        <v>63.336300000000001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63.34</v>
      </c>
      <c r="IJ57">
        <v>0</v>
      </c>
      <c r="IK57">
        <v>0</v>
      </c>
      <c r="IL57">
        <v>0</v>
      </c>
      <c r="IM57">
        <v>0</v>
      </c>
      <c r="IN57">
        <v>63.34</v>
      </c>
      <c r="IO57">
        <v>2.9247899999999998</v>
      </c>
      <c r="IP57">
        <v>0.81422799999999995</v>
      </c>
      <c r="IQ57">
        <v>0.49556600000000001</v>
      </c>
      <c r="IR57">
        <v>8.7921900000000001E-3</v>
      </c>
      <c r="IS57">
        <v>0.607124</v>
      </c>
      <c r="IT57">
        <v>1.00098</v>
      </c>
      <c r="IU57">
        <v>1.3137300000000001</v>
      </c>
      <c r="IV57">
        <v>7.1652100000000001</v>
      </c>
      <c r="IW57">
        <v>4.2106199999999996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11.3758</v>
      </c>
      <c r="JD57">
        <v>2.09232</v>
      </c>
      <c r="JE57">
        <v>0.38941799999999999</v>
      </c>
      <c r="JF57">
        <v>0.54418900000000003</v>
      </c>
      <c r="JG57">
        <v>4.0280400000000001E-2</v>
      </c>
      <c r="JH57">
        <v>0.18024299999999999</v>
      </c>
      <c r="JI57">
        <v>0.2853</v>
      </c>
      <c r="JJ57">
        <v>1.3137300000000001</v>
      </c>
      <c r="JK57">
        <v>3.7020900000000001</v>
      </c>
      <c r="JL57">
        <v>4.2106199999999996</v>
      </c>
      <c r="JM57">
        <v>0</v>
      </c>
      <c r="JN57">
        <v>0</v>
      </c>
      <c r="JO57">
        <v>0</v>
      </c>
      <c r="JP57">
        <v>-0.95662400000000003</v>
      </c>
      <c r="JQ57">
        <v>-0.18676699999999999</v>
      </c>
      <c r="JR57">
        <v>7.9127200000000002</v>
      </c>
    </row>
    <row r="58" spans="1:292" s="75" customFormat="1" x14ac:dyDescent="0.3">
      <c r="A58" s="76"/>
      <c r="B58" s="58">
        <v>45968.628796296303</v>
      </c>
      <c r="C58" t="s">
        <v>103</v>
      </c>
      <c r="D58" t="s">
        <v>103</v>
      </c>
      <c r="E58" t="s">
        <v>814</v>
      </c>
      <c r="F58" t="s">
        <v>815</v>
      </c>
      <c r="G58">
        <v>498589</v>
      </c>
      <c r="H58">
        <v>498589</v>
      </c>
      <c r="I58" t="s">
        <v>816</v>
      </c>
      <c r="J58" s="24">
        <v>0.15277777777777801</v>
      </c>
      <c r="K58" t="s">
        <v>817</v>
      </c>
      <c r="L58">
        <v>-9.83</v>
      </c>
      <c r="M58" t="s">
        <v>818</v>
      </c>
      <c r="N58" t="s">
        <v>818</v>
      </c>
      <c r="O58" t="s">
        <v>882</v>
      </c>
      <c r="P58">
        <v>127.63</v>
      </c>
      <c r="Q58">
        <v>443523</v>
      </c>
      <c r="R58">
        <v>272251</v>
      </c>
      <c r="S58">
        <v>6198.8</v>
      </c>
      <c r="T58">
        <v>234497</v>
      </c>
      <c r="U58">
        <v>0</v>
      </c>
      <c r="V58">
        <v>574835</v>
      </c>
      <c r="W58" s="59" t="s">
        <v>908</v>
      </c>
      <c r="X58" s="59" t="s">
        <v>842</v>
      </c>
      <c r="Y58">
        <v>0</v>
      </c>
      <c r="Z58">
        <v>0</v>
      </c>
      <c r="AA58">
        <v>0</v>
      </c>
      <c r="AB58">
        <v>0</v>
      </c>
      <c r="AC58">
        <v>0</v>
      </c>
      <c r="AD58" s="59" t="s">
        <v>909</v>
      </c>
      <c r="AE58">
        <v>18324.7</v>
      </c>
      <c r="AF58">
        <v>0</v>
      </c>
      <c r="AG58">
        <v>0</v>
      </c>
      <c r="AH58">
        <v>0</v>
      </c>
      <c r="AI58">
        <v>0</v>
      </c>
      <c r="AJ58">
        <v>5547.64</v>
      </c>
      <c r="AK58">
        <v>0</v>
      </c>
      <c r="AL58">
        <v>23872.400000000001</v>
      </c>
      <c r="AM58">
        <v>0</v>
      </c>
      <c r="AN58">
        <v>0</v>
      </c>
      <c r="AO58">
        <v>0</v>
      </c>
      <c r="AP58">
        <v>0</v>
      </c>
      <c r="AQ58">
        <v>23872.400000000001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2.1598899999999999</v>
      </c>
      <c r="BF58">
        <v>4.0271499999999998</v>
      </c>
      <c r="BG58">
        <v>2.7441599999999999</v>
      </c>
      <c r="BH58">
        <v>5.3217500000000001E-2</v>
      </c>
      <c r="BI58">
        <v>2.38103</v>
      </c>
      <c r="BJ58">
        <v>0.59672000000000003</v>
      </c>
      <c r="BK58">
        <v>5.6409700000000003</v>
      </c>
      <c r="BL58">
        <v>0</v>
      </c>
      <c r="BM58">
        <v>17.603100000000001</v>
      </c>
      <c r="BN58">
        <v>20.146000000000001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37.749099999999999</v>
      </c>
      <c r="BU58">
        <v>34.994100000000003</v>
      </c>
      <c r="BV58">
        <v>2.7550400000000002</v>
      </c>
      <c r="BW58">
        <v>0</v>
      </c>
      <c r="BX58">
        <v>1205.75</v>
      </c>
      <c r="BY58" t="s">
        <v>831</v>
      </c>
      <c r="BZ58">
        <v>5</v>
      </c>
      <c r="CA58">
        <v>5.75</v>
      </c>
      <c r="CB58" t="s">
        <v>885</v>
      </c>
      <c r="CC58">
        <v>0</v>
      </c>
      <c r="CD58"/>
      <c r="CE58"/>
      <c r="CF58"/>
      <c r="CG58" t="s">
        <v>818</v>
      </c>
      <c r="CH58" t="s">
        <v>818</v>
      </c>
      <c r="CI58" t="s">
        <v>845</v>
      </c>
      <c r="CJ58">
        <v>92.197599999999994</v>
      </c>
      <c r="CK58">
        <v>339671</v>
      </c>
      <c r="CL58">
        <v>283329</v>
      </c>
      <c r="CM58">
        <v>32677.7</v>
      </c>
      <c r="CN58">
        <v>106110</v>
      </c>
      <c r="CO58">
        <v>127019</v>
      </c>
      <c r="CP58">
        <v>574838</v>
      </c>
      <c r="CQ58">
        <v>577146</v>
      </c>
      <c r="CR58" s="59" t="s">
        <v>842</v>
      </c>
      <c r="CS58">
        <v>0</v>
      </c>
      <c r="CT58">
        <v>0</v>
      </c>
      <c r="CU58">
        <v>0</v>
      </c>
      <c r="CV58">
        <v>-892713</v>
      </c>
      <c r="CW58">
        <v>6121.88</v>
      </c>
      <c r="CX58" s="59" t="s">
        <v>846</v>
      </c>
      <c r="CY58">
        <v>11593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11593</v>
      </c>
      <c r="DG58">
        <v>0</v>
      </c>
      <c r="DH58">
        <v>0</v>
      </c>
      <c r="DI58">
        <v>0</v>
      </c>
      <c r="DJ58">
        <v>0</v>
      </c>
      <c r="DK58">
        <v>11593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1.39842</v>
      </c>
      <c r="DZ58">
        <v>3.0078499999999999</v>
      </c>
      <c r="EA58">
        <v>2.67807</v>
      </c>
      <c r="EB58">
        <v>0.29471000000000003</v>
      </c>
      <c r="EC58">
        <v>1.0152300000000001</v>
      </c>
      <c r="ED58">
        <v>1.2401500000000001</v>
      </c>
      <c r="EE58">
        <v>5.6409900000000004</v>
      </c>
      <c r="EF58">
        <v>7.7615400000000001</v>
      </c>
      <c r="EG58">
        <v>20.146000000000001</v>
      </c>
      <c r="EH58">
        <v>0</v>
      </c>
      <c r="EI58">
        <v>0</v>
      </c>
      <c r="EJ58">
        <v>0</v>
      </c>
      <c r="EK58">
        <v>-7.2610900000000003</v>
      </c>
      <c r="EL58">
        <v>-0.25278</v>
      </c>
      <c r="EM58">
        <v>27.907599999999999</v>
      </c>
      <c r="EN58">
        <v>26.510300000000001</v>
      </c>
      <c r="EO58">
        <v>1.3972100000000001</v>
      </c>
      <c r="EP58">
        <v>0</v>
      </c>
      <c r="EQ58">
        <v>0</v>
      </c>
      <c r="ER58"/>
      <c r="ES58">
        <v>0</v>
      </c>
      <c r="ET58">
        <v>0</v>
      </c>
      <c r="EU58"/>
      <c r="EV58">
        <v>0</v>
      </c>
      <c r="EW58">
        <v>2.1314199999999998E-2</v>
      </c>
      <c r="EX58">
        <v>7.6542199999999996</v>
      </c>
      <c r="EY58">
        <v>12.994</v>
      </c>
      <c r="EZ58">
        <v>4.4959399999999997E-2</v>
      </c>
      <c r="FA58">
        <v>10.194800000000001</v>
      </c>
      <c r="FB58">
        <v>0</v>
      </c>
      <c r="FC58">
        <v>21.2</v>
      </c>
      <c r="FD58">
        <v>52.109200000000001</v>
      </c>
      <c r="FE58">
        <v>55.0364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107.146</v>
      </c>
      <c r="FL58">
        <v>2.1793799999999999E-2</v>
      </c>
      <c r="FM58">
        <v>4.6855000000000002</v>
      </c>
      <c r="FN58">
        <v>8.7233000000000001</v>
      </c>
      <c r="FO58">
        <v>0.57829299999999995</v>
      </c>
      <c r="FP58">
        <v>3.2032500000000002</v>
      </c>
      <c r="FQ58">
        <v>4.8343499999999997</v>
      </c>
      <c r="FR58">
        <v>21.2</v>
      </c>
      <c r="FS58">
        <v>25.201899999999998</v>
      </c>
      <c r="FT58">
        <v>55.0364</v>
      </c>
      <c r="FU58">
        <v>0</v>
      </c>
      <c r="FV58">
        <v>0</v>
      </c>
      <c r="FW58">
        <v>0</v>
      </c>
      <c r="FX58">
        <v>-2.6455500000000001</v>
      </c>
      <c r="FY58">
        <v>-15.399100000000001</v>
      </c>
      <c r="FZ58">
        <v>80.238200000000006</v>
      </c>
      <c r="GA58" t="s">
        <v>821</v>
      </c>
      <c r="GB58" t="s">
        <v>822</v>
      </c>
      <c r="GC58" t="s">
        <v>823</v>
      </c>
      <c r="GD58" t="s">
        <v>824</v>
      </c>
      <c r="GE58" t="s">
        <v>825</v>
      </c>
      <c r="GF58" t="s">
        <v>826</v>
      </c>
      <c r="GG58" t="s">
        <v>827</v>
      </c>
      <c r="GH58" t="s">
        <v>828</v>
      </c>
      <c r="GI58"/>
      <c r="GJ58"/>
      <c r="GK58">
        <v>1.65744E-2</v>
      </c>
      <c r="GL58">
        <v>16.164400000000001</v>
      </c>
      <c r="GM58">
        <v>17.715399999999999</v>
      </c>
      <c r="GN58">
        <v>0.15465999999999999</v>
      </c>
      <c r="GO58">
        <v>14.754099999999999</v>
      </c>
      <c r="GP58">
        <v>0</v>
      </c>
      <c r="GQ58">
        <v>34.656599999999997</v>
      </c>
      <c r="GR58">
        <v>83.46</v>
      </c>
      <c r="GS58">
        <v>111.078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194.54</v>
      </c>
      <c r="GZ58">
        <v>100.113</v>
      </c>
      <c r="HA58">
        <v>0</v>
      </c>
      <c r="HB58">
        <v>0</v>
      </c>
      <c r="HC58">
        <v>0</v>
      </c>
      <c r="HD58">
        <v>0</v>
      </c>
      <c r="HE58">
        <v>30.308399999999999</v>
      </c>
      <c r="HF58">
        <v>0</v>
      </c>
      <c r="HG58">
        <v>130.41999999999999</v>
      </c>
      <c r="HH58">
        <v>0</v>
      </c>
      <c r="HI58">
        <v>0</v>
      </c>
      <c r="HJ58">
        <v>0</v>
      </c>
      <c r="HK58">
        <v>0</v>
      </c>
      <c r="HL58">
        <v>130.41999999999999</v>
      </c>
      <c r="HM58">
        <v>1.41704E-2</v>
      </c>
      <c r="HN58">
        <v>10.273</v>
      </c>
      <c r="HO58">
        <v>14.3559</v>
      </c>
      <c r="HP58">
        <v>1.0626100000000001</v>
      </c>
      <c r="HQ58">
        <v>4.7548599999999999</v>
      </c>
      <c r="HR58">
        <v>7.5263</v>
      </c>
      <c r="HS58">
        <v>34.656700000000001</v>
      </c>
      <c r="HT58">
        <v>42.47</v>
      </c>
      <c r="HU58">
        <v>111.078</v>
      </c>
      <c r="HV58">
        <v>0</v>
      </c>
      <c r="HW58">
        <v>0</v>
      </c>
      <c r="HX58">
        <v>0</v>
      </c>
      <c r="HY58">
        <v>-25.2361</v>
      </c>
      <c r="HZ58">
        <v>-4.9269600000000002</v>
      </c>
      <c r="IA58">
        <v>153.55000000000001</v>
      </c>
      <c r="IB58">
        <v>63.336300000000001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63.34</v>
      </c>
      <c r="IJ58">
        <v>0</v>
      </c>
      <c r="IK58">
        <v>0</v>
      </c>
      <c r="IL58">
        <v>0</v>
      </c>
      <c r="IM58">
        <v>0</v>
      </c>
      <c r="IN58">
        <v>63.34</v>
      </c>
      <c r="IO58">
        <v>3.3070400000000002</v>
      </c>
      <c r="IP58">
        <v>0.61274300000000004</v>
      </c>
      <c r="IQ58">
        <v>0.67153700000000005</v>
      </c>
      <c r="IR58">
        <v>5.8627100000000001E-3</v>
      </c>
      <c r="IS58">
        <v>0.559284</v>
      </c>
      <c r="IT58">
        <v>1.00099</v>
      </c>
      <c r="IU58">
        <v>1.3137300000000001</v>
      </c>
      <c r="IV58">
        <v>7.4711800000000004</v>
      </c>
      <c r="IW58">
        <v>4.2106199999999996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11.681800000000001</v>
      </c>
      <c r="JD58">
        <v>2.09232</v>
      </c>
      <c r="JE58">
        <v>0.38941799999999999</v>
      </c>
      <c r="JF58">
        <v>0.54418900000000003</v>
      </c>
      <c r="JG58">
        <v>4.0280400000000001E-2</v>
      </c>
      <c r="JH58">
        <v>0.18024299999999999</v>
      </c>
      <c r="JI58">
        <v>0.2853</v>
      </c>
      <c r="JJ58">
        <v>1.3137300000000001</v>
      </c>
      <c r="JK58">
        <v>3.7020900000000001</v>
      </c>
      <c r="JL58">
        <v>4.2106199999999996</v>
      </c>
      <c r="JM58">
        <v>0</v>
      </c>
      <c r="JN58">
        <v>0</v>
      </c>
      <c r="JO58">
        <v>0</v>
      </c>
      <c r="JP58">
        <v>-0.95662400000000003</v>
      </c>
      <c r="JQ58">
        <v>-0.18676699999999999</v>
      </c>
      <c r="JR58">
        <v>7.9127200000000002</v>
      </c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</row>
    <row r="59" spans="1:292" x14ac:dyDescent="0.3">
      <c r="A59" s="11"/>
      <c r="B59" s="58">
        <v>45968.631400462997</v>
      </c>
      <c r="C59" t="s">
        <v>112</v>
      </c>
      <c r="D59" t="s">
        <v>112</v>
      </c>
      <c r="E59" t="s">
        <v>814</v>
      </c>
      <c r="F59" t="s">
        <v>815</v>
      </c>
      <c r="G59">
        <v>498589</v>
      </c>
      <c r="H59">
        <v>498589</v>
      </c>
      <c r="I59" t="s">
        <v>816</v>
      </c>
      <c r="J59" s="24">
        <v>0.15277777777777801</v>
      </c>
      <c r="K59" t="s">
        <v>817</v>
      </c>
      <c r="L59">
        <v>-10.210000000000001</v>
      </c>
      <c r="M59" t="s">
        <v>818</v>
      </c>
      <c r="N59" t="s">
        <v>818</v>
      </c>
      <c r="O59" t="s">
        <v>910</v>
      </c>
      <c r="P59">
        <v>130.49100000000001</v>
      </c>
      <c r="Q59">
        <v>450782</v>
      </c>
      <c r="R59">
        <v>272260</v>
      </c>
      <c r="S59">
        <v>6187.21</v>
      </c>
      <c r="T59">
        <v>258915</v>
      </c>
      <c r="U59">
        <v>0</v>
      </c>
      <c r="V59">
        <v>574835</v>
      </c>
      <c r="W59" s="59" t="s">
        <v>911</v>
      </c>
      <c r="X59" s="59" t="s">
        <v>842</v>
      </c>
      <c r="Y59">
        <v>0</v>
      </c>
      <c r="Z59">
        <v>0</v>
      </c>
      <c r="AA59">
        <v>0</v>
      </c>
      <c r="AB59">
        <v>0</v>
      </c>
      <c r="AC59">
        <v>0</v>
      </c>
      <c r="AD59" s="59" t="s">
        <v>912</v>
      </c>
      <c r="AE59">
        <v>18721.5</v>
      </c>
      <c r="AF59">
        <v>0</v>
      </c>
      <c r="AG59">
        <v>0</v>
      </c>
      <c r="AH59">
        <v>0</v>
      </c>
      <c r="AI59">
        <v>0</v>
      </c>
      <c r="AJ59">
        <v>5547.63</v>
      </c>
      <c r="AK59">
        <v>0</v>
      </c>
      <c r="AL59">
        <v>24269.1</v>
      </c>
      <c r="AM59">
        <v>0</v>
      </c>
      <c r="AN59">
        <v>0</v>
      </c>
      <c r="AO59">
        <v>0</v>
      </c>
      <c r="AP59">
        <v>0</v>
      </c>
      <c r="AQ59">
        <v>24269.1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2.1994799999999999</v>
      </c>
      <c r="BF59">
        <v>4.1012700000000004</v>
      </c>
      <c r="BG59">
        <v>2.74411</v>
      </c>
      <c r="BH59">
        <v>5.3074700000000002E-2</v>
      </c>
      <c r="BI59">
        <v>2.6532399999999998</v>
      </c>
      <c r="BJ59">
        <v>0.596719</v>
      </c>
      <c r="BK59">
        <v>5.6409700000000003</v>
      </c>
      <c r="BL59">
        <v>0</v>
      </c>
      <c r="BM59">
        <v>17.988900000000001</v>
      </c>
      <c r="BN59">
        <v>20.146000000000001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38.134900000000002</v>
      </c>
      <c r="BU59">
        <v>35.340299999999999</v>
      </c>
      <c r="BV59">
        <v>2.7946</v>
      </c>
      <c r="BW59">
        <v>0</v>
      </c>
      <c r="BX59">
        <v>627.5</v>
      </c>
      <c r="BY59" t="s">
        <v>831</v>
      </c>
      <c r="BZ59">
        <v>3</v>
      </c>
      <c r="CA59">
        <v>6.25</v>
      </c>
      <c r="CB59" t="s">
        <v>885</v>
      </c>
      <c r="CC59">
        <v>0</v>
      </c>
      <c r="CG59" t="s">
        <v>818</v>
      </c>
      <c r="CH59" t="s">
        <v>818</v>
      </c>
      <c r="CI59" t="s">
        <v>845</v>
      </c>
      <c r="CJ59">
        <v>92.197599999999994</v>
      </c>
      <c r="CK59">
        <v>339671</v>
      </c>
      <c r="CL59">
        <v>283329</v>
      </c>
      <c r="CM59">
        <v>32677.7</v>
      </c>
      <c r="CN59">
        <v>106110</v>
      </c>
      <c r="CO59">
        <v>127019</v>
      </c>
      <c r="CP59">
        <v>574838</v>
      </c>
      <c r="CQ59">
        <v>577146</v>
      </c>
      <c r="CR59" s="59" t="s">
        <v>842</v>
      </c>
      <c r="CS59">
        <v>0</v>
      </c>
      <c r="CT59">
        <v>0</v>
      </c>
      <c r="CU59">
        <v>0</v>
      </c>
      <c r="CV59">
        <v>-892713</v>
      </c>
      <c r="CW59">
        <v>6121.88</v>
      </c>
      <c r="CX59" s="59" t="s">
        <v>846</v>
      </c>
      <c r="CY59">
        <v>11593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11593</v>
      </c>
      <c r="DG59">
        <v>0</v>
      </c>
      <c r="DH59">
        <v>0</v>
      </c>
      <c r="DI59">
        <v>0</v>
      </c>
      <c r="DJ59">
        <v>0</v>
      </c>
      <c r="DK59">
        <v>11593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1.39842</v>
      </c>
      <c r="DZ59">
        <v>3.0078499999999999</v>
      </c>
      <c r="EA59">
        <v>2.67807</v>
      </c>
      <c r="EB59">
        <v>0.29471000000000003</v>
      </c>
      <c r="EC59">
        <v>1.0152300000000001</v>
      </c>
      <c r="ED59">
        <v>1.2401500000000001</v>
      </c>
      <c r="EE59">
        <v>5.6409900000000004</v>
      </c>
      <c r="EF59">
        <v>7.7615400000000001</v>
      </c>
      <c r="EG59">
        <v>20.146000000000001</v>
      </c>
      <c r="EH59">
        <v>0</v>
      </c>
      <c r="EI59">
        <v>0</v>
      </c>
      <c r="EJ59">
        <v>0</v>
      </c>
      <c r="EK59">
        <v>-7.2610900000000003</v>
      </c>
      <c r="EL59">
        <v>-0.25278</v>
      </c>
      <c r="EM59">
        <v>27.907599999999999</v>
      </c>
      <c r="EN59">
        <v>26.510300000000001</v>
      </c>
      <c r="EO59">
        <v>1.3972100000000001</v>
      </c>
      <c r="EP59">
        <v>0</v>
      </c>
      <c r="EQ59">
        <v>0</v>
      </c>
      <c r="ES59">
        <v>0</v>
      </c>
      <c r="ET59">
        <v>0</v>
      </c>
      <c r="EV59">
        <v>0</v>
      </c>
      <c r="EW59">
        <v>2.1666600000000001E-2</v>
      </c>
      <c r="EX59">
        <v>8.0112299999999994</v>
      </c>
      <c r="EY59">
        <v>12.994300000000001</v>
      </c>
      <c r="EZ59">
        <v>4.3346000000000003E-2</v>
      </c>
      <c r="FA59">
        <v>12.3848</v>
      </c>
      <c r="FB59">
        <v>0</v>
      </c>
      <c r="FC59">
        <v>21.2</v>
      </c>
      <c r="FD59">
        <v>54.655299999999997</v>
      </c>
      <c r="FE59">
        <v>55.0364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109.69199999999999</v>
      </c>
      <c r="FL59">
        <v>2.1793799999999999E-2</v>
      </c>
      <c r="FM59">
        <v>4.6855000000000002</v>
      </c>
      <c r="FN59">
        <v>8.7233000000000001</v>
      </c>
      <c r="FO59">
        <v>0.57829299999999995</v>
      </c>
      <c r="FP59">
        <v>3.2032500000000002</v>
      </c>
      <c r="FQ59">
        <v>4.8343499999999997</v>
      </c>
      <c r="FR59">
        <v>21.2</v>
      </c>
      <c r="FS59">
        <v>25.201899999999998</v>
      </c>
      <c r="FT59">
        <v>55.0364</v>
      </c>
      <c r="FU59">
        <v>0</v>
      </c>
      <c r="FV59">
        <v>0</v>
      </c>
      <c r="FW59">
        <v>0</v>
      </c>
      <c r="FX59">
        <v>-2.6455500000000001</v>
      </c>
      <c r="FY59">
        <v>-15.399100000000001</v>
      </c>
      <c r="FZ59">
        <v>80.238200000000006</v>
      </c>
      <c r="GA59" t="s">
        <v>821</v>
      </c>
      <c r="GB59" t="s">
        <v>822</v>
      </c>
      <c r="GC59" t="s">
        <v>823</v>
      </c>
      <c r="GD59" t="s">
        <v>824</v>
      </c>
      <c r="GE59" t="s">
        <v>825</v>
      </c>
      <c r="GF59" t="s">
        <v>826</v>
      </c>
      <c r="GG59" t="s">
        <v>827</v>
      </c>
      <c r="GH59" t="s">
        <v>828</v>
      </c>
      <c r="GK59">
        <v>1.6850899999999999E-2</v>
      </c>
      <c r="GL59">
        <v>16.567699999999999</v>
      </c>
      <c r="GM59">
        <v>17.716100000000001</v>
      </c>
      <c r="GN59">
        <v>0.15359200000000001</v>
      </c>
      <c r="GO59">
        <v>16.323699999999999</v>
      </c>
      <c r="GP59">
        <v>0</v>
      </c>
      <c r="GQ59">
        <v>34.656599999999997</v>
      </c>
      <c r="GR59">
        <v>85.44</v>
      </c>
      <c r="GS59">
        <v>111.078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196.52</v>
      </c>
      <c r="GZ59">
        <v>102.28100000000001</v>
      </c>
      <c r="HA59">
        <v>0</v>
      </c>
      <c r="HB59">
        <v>0</v>
      </c>
      <c r="HC59">
        <v>0</v>
      </c>
      <c r="HD59">
        <v>0</v>
      </c>
      <c r="HE59">
        <v>30.308399999999999</v>
      </c>
      <c r="HF59">
        <v>0</v>
      </c>
      <c r="HG59">
        <v>132.59</v>
      </c>
      <c r="HH59">
        <v>0</v>
      </c>
      <c r="HI59">
        <v>0</v>
      </c>
      <c r="HJ59">
        <v>0</v>
      </c>
      <c r="HK59">
        <v>0</v>
      </c>
      <c r="HL59">
        <v>132.59</v>
      </c>
      <c r="HM59">
        <v>1.41704E-2</v>
      </c>
      <c r="HN59">
        <v>10.273</v>
      </c>
      <c r="HO59">
        <v>14.3559</v>
      </c>
      <c r="HP59">
        <v>1.0626100000000001</v>
      </c>
      <c r="HQ59">
        <v>4.7548599999999999</v>
      </c>
      <c r="HR59">
        <v>7.5263</v>
      </c>
      <c r="HS59">
        <v>34.656700000000001</v>
      </c>
      <c r="HT59">
        <v>42.47</v>
      </c>
      <c r="HU59">
        <v>111.078</v>
      </c>
      <c r="HV59">
        <v>0</v>
      </c>
      <c r="HW59">
        <v>0</v>
      </c>
      <c r="HX59">
        <v>0</v>
      </c>
      <c r="HY59">
        <v>-25.2361</v>
      </c>
      <c r="HZ59">
        <v>-4.9269600000000002</v>
      </c>
      <c r="IA59">
        <v>153.55000000000001</v>
      </c>
      <c r="IB59">
        <v>63.336300000000001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63.34</v>
      </c>
      <c r="IJ59">
        <v>0</v>
      </c>
      <c r="IK59">
        <v>0</v>
      </c>
      <c r="IL59">
        <v>0</v>
      </c>
      <c r="IM59">
        <v>0</v>
      </c>
      <c r="IN59">
        <v>63.34</v>
      </c>
      <c r="IO59">
        <v>3.3786399999999999</v>
      </c>
      <c r="IP59">
        <v>0.62803299999999995</v>
      </c>
      <c r="IQ59">
        <v>0.67156700000000003</v>
      </c>
      <c r="IR59">
        <v>5.8222100000000004E-3</v>
      </c>
      <c r="IS59">
        <v>0.61878500000000003</v>
      </c>
      <c r="IT59">
        <v>1.00098</v>
      </c>
      <c r="IU59">
        <v>1.3137300000000001</v>
      </c>
      <c r="IV59">
        <v>7.6175699999999997</v>
      </c>
      <c r="IW59">
        <v>4.2106199999999996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11.828200000000001</v>
      </c>
      <c r="JD59">
        <v>2.09232</v>
      </c>
      <c r="JE59">
        <v>0.38941799999999999</v>
      </c>
      <c r="JF59">
        <v>0.54418900000000003</v>
      </c>
      <c r="JG59">
        <v>4.0280400000000001E-2</v>
      </c>
      <c r="JH59">
        <v>0.18024299999999999</v>
      </c>
      <c r="JI59">
        <v>0.2853</v>
      </c>
      <c r="JJ59">
        <v>1.3137300000000001</v>
      </c>
      <c r="JK59">
        <v>3.7020900000000001</v>
      </c>
      <c r="JL59">
        <v>4.2106199999999996</v>
      </c>
      <c r="JM59">
        <v>0</v>
      </c>
      <c r="JN59">
        <v>0</v>
      </c>
      <c r="JO59">
        <v>0</v>
      </c>
      <c r="JP59">
        <v>-0.95662400000000003</v>
      </c>
      <c r="JQ59">
        <v>-0.18676699999999999</v>
      </c>
      <c r="JR59">
        <v>7.9127200000000002</v>
      </c>
    </row>
    <row r="60" spans="1:292" x14ac:dyDescent="0.3">
      <c r="A60" s="11"/>
      <c r="B60" s="58">
        <v>45968.631898148102</v>
      </c>
      <c r="C60" t="s">
        <v>221</v>
      </c>
      <c r="E60" t="s">
        <v>814</v>
      </c>
      <c r="F60" t="s">
        <v>815</v>
      </c>
      <c r="G60">
        <v>24563.1</v>
      </c>
      <c r="H60">
        <v>24692.3</v>
      </c>
      <c r="I60" t="s">
        <v>816</v>
      </c>
      <c r="J60" s="24">
        <v>2.5694444444444402E-2</v>
      </c>
      <c r="K60" t="s">
        <v>817</v>
      </c>
      <c r="L60">
        <v>-25.03</v>
      </c>
      <c r="M60" t="s">
        <v>818</v>
      </c>
      <c r="N60" t="s">
        <v>818</v>
      </c>
      <c r="O60" t="s">
        <v>913</v>
      </c>
      <c r="P60">
        <v>0</v>
      </c>
      <c r="Q60">
        <v>32600.6</v>
      </c>
      <c r="R60">
        <v>70574.3</v>
      </c>
      <c r="S60">
        <v>0</v>
      </c>
      <c r="T60">
        <v>0</v>
      </c>
      <c r="U60">
        <v>0</v>
      </c>
      <c r="V60">
        <v>47441.3</v>
      </c>
      <c r="W60">
        <v>150616</v>
      </c>
      <c r="X60">
        <v>77659.399999999994</v>
      </c>
      <c r="Y60">
        <v>0</v>
      </c>
      <c r="Z60">
        <v>117.621</v>
      </c>
      <c r="AA60">
        <v>0</v>
      </c>
      <c r="AB60">
        <v>0</v>
      </c>
      <c r="AC60">
        <v>0</v>
      </c>
      <c r="AD60">
        <v>228393</v>
      </c>
      <c r="AE60">
        <v>418.024</v>
      </c>
      <c r="AF60">
        <v>0</v>
      </c>
      <c r="AG60">
        <v>0</v>
      </c>
      <c r="AH60">
        <v>0</v>
      </c>
      <c r="AI60">
        <v>0</v>
      </c>
      <c r="AJ60">
        <v>1237.51</v>
      </c>
      <c r="AK60">
        <v>0</v>
      </c>
      <c r="AL60">
        <v>1655.54</v>
      </c>
      <c r="AM60">
        <v>0</v>
      </c>
      <c r="AN60">
        <v>0</v>
      </c>
      <c r="AO60">
        <v>0</v>
      </c>
      <c r="AP60">
        <v>0</v>
      </c>
      <c r="AQ60">
        <v>1655.54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1.02912</v>
      </c>
      <c r="BF60">
        <v>5.8855000000000004</v>
      </c>
      <c r="BG60">
        <v>14.3245</v>
      </c>
      <c r="BH60">
        <v>0</v>
      </c>
      <c r="BI60">
        <v>0</v>
      </c>
      <c r="BJ60">
        <v>2.7040099999999998</v>
      </c>
      <c r="BK60">
        <v>10.0162</v>
      </c>
      <c r="BL60">
        <v>0</v>
      </c>
      <c r="BM60">
        <v>33.959400000000002</v>
      </c>
      <c r="BN60">
        <v>15.2714</v>
      </c>
      <c r="BO60">
        <v>0</v>
      </c>
      <c r="BP60">
        <v>2.7016999999999999E-2</v>
      </c>
      <c r="BQ60">
        <v>0</v>
      </c>
      <c r="BR60">
        <v>0</v>
      </c>
      <c r="BS60">
        <v>0</v>
      </c>
      <c r="BT60">
        <v>49.257800000000003</v>
      </c>
      <c r="BU60">
        <v>45.524700000000003</v>
      </c>
      <c r="BV60">
        <v>3.7331300000000001</v>
      </c>
      <c r="BW60">
        <v>0</v>
      </c>
      <c r="BX60">
        <v>3.5</v>
      </c>
      <c r="BY60" t="s">
        <v>914</v>
      </c>
      <c r="BZ60">
        <v>0</v>
      </c>
      <c r="CA60">
        <v>0</v>
      </c>
      <c r="CC60">
        <v>0</v>
      </c>
      <c r="CG60" t="s">
        <v>818</v>
      </c>
      <c r="CH60" t="s">
        <v>818</v>
      </c>
      <c r="CI60" t="s">
        <v>915</v>
      </c>
      <c r="CJ60">
        <v>6804.46</v>
      </c>
      <c r="CK60">
        <v>33013.5</v>
      </c>
      <c r="CL60">
        <v>24855.1</v>
      </c>
      <c r="CM60">
        <v>0</v>
      </c>
      <c r="CN60">
        <v>0</v>
      </c>
      <c r="CO60">
        <v>26820.2</v>
      </c>
      <c r="CP60">
        <v>47441.3</v>
      </c>
      <c r="CQ60">
        <v>24988.2</v>
      </c>
      <c r="CR60">
        <v>77659.399999999994</v>
      </c>
      <c r="CS60">
        <v>0</v>
      </c>
      <c r="CT60">
        <v>117.6</v>
      </c>
      <c r="CU60">
        <v>0</v>
      </c>
      <c r="CV60">
        <v>-114302</v>
      </c>
      <c r="CW60">
        <v>355.31700000000001</v>
      </c>
      <c r="CX60">
        <v>102765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1.7895700000000001</v>
      </c>
      <c r="DZ60">
        <v>5.9346800000000002</v>
      </c>
      <c r="EA60">
        <v>5.0147300000000001</v>
      </c>
      <c r="EB60">
        <v>0</v>
      </c>
      <c r="EC60">
        <v>0</v>
      </c>
      <c r="ED60">
        <v>5.5605799999999999</v>
      </c>
      <c r="EE60">
        <v>10.0162</v>
      </c>
      <c r="EF60">
        <v>8.9376999999999995</v>
      </c>
      <c r="EG60">
        <v>15.2714</v>
      </c>
      <c r="EH60">
        <v>0</v>
      </c>
      <c r="EI60">
        <v>2.70123E-2</v>
      </c>
      <c r="EJ60">
        <v>0</v>
      </c>
      <c r="EK60">
        <v>-19.1601</v>
      </c>
      <c r="EL60">
        <v>-0.21799499999999999</v>
      </c>
      <c r="EM60">
        <v>24.2361</v>
      </c>
      <c r="EN60">
        <v>24.2361</v>
      </c>
      <c r="EO60">
        <v>0</v>
      </c>
      <c r="EP60">
        <v>0</v>
      </c>
      <c r="EQ60">
        <v>0</v>
      </c>
      <c r="ES60">
        <v>0</v>
      </c>
      <c r="ET60">
        <v>0</v>
      </c>
      <c r="EV60">
        <v>0</v>
      </c>
      <c r="EW60">
        <v>0</v>
      </c>
      <c r="EX60">
        <v>0.167328</v>
      </c>
      <c r="EY60">
        <v>1.833</v>
      </c>
      <c r="EZ60">
        <v>0</v>
      </c>
      <c r="FA60">
        <v>0</v>
      </c>
      <c r="FB60">
        <v>0</v>
      </c>
      <c r="FC60">
        <v>1.5013000000000001</v>
      </c>
      <c r="FD60">
        <v>3.50163</v>
      </c>
      <c r="FE60">
        <v>1.56168</v>
      </c>
      <c r="FF60">
        <v>0</v>
      </c>
      <c r="FG60">
        <v>5.9749800000000004E-3</v>
      </c>
      <c r="FH60">
        <v>0</v>
      </c>
      <c r="FI60">
        <v>0</v>
      </c>
      <c r="FJ60">
        <v>0</v>
      </c>
      <c r="FK60">
        <v>5.0692899999999996</v>
      </c>
      <c r="FL60">
        <v>1.35724</v>
      </c>
      <c r="FM60">
        <v>3.9988000000000003E-2</v>
      </c>
      <c r="FN60">
        <v>0.56815300000000002</v>
      </c>
      <c r="FO60">
        <v>0</v>
      </c>
      <c r="FP60">
        <v>0</v>
      </c>
      <c r="FQ60">
        <v>1.0743400000000001</v>
      </c>
      <c r="FR60">
        <v>1.5013000000000001</v>
      </c>
      <c r="FS60">
        <v>3.9611499999999999</v>
      </c>
      <c r="FT60">
        <v>1.56168</v>
      </c>
      <c r="FU60">
        <v>0</v>
      </c>
      <c r="FV60">
        <v>5.9746E-3</v>
      </c>
      <c r="FW60">
        <v>0</v>
      </c>
      <c r="FX60">
        <v>-0.33873199999999998</v>
      </c>
      <c r="FY60">
        <v>-0.24113799999999999</v>
      </c>
      <c r="FZ60">
        <v>5.52881</v>
      </c>
      <c r="GA60" t="s">
        <v>821</v>
      </c>
      <c r="GB60" t="s">
        <v>822</v>
      </c>
      <c r="GC60" t="s">
        <v>823</v>
      </c>
      <c r="GD60" t="s">
        <v>824</v>
      </c>
      <c r="GE60" t="s">
        <v>825</v>
      </c>
      <c r="GF60" t="s">
        <v>826</v>
      </c>
      <c r="GG60" t="s">
        <v>827</v>
      </c>
      <c r="GH60" t="s">
        <v>828</v>
      </c>
      <c r="GK60">
        <v>0</v>
      </c>
      <c r="GL60">
        <v>0.98146199999999995</v>
      </c>
      <c r="GM60">
        <v>4.6613199999999999</v>
      </c>
      <c r="GN60">
        <v>0</v>
      </c>
      <c r="GO60">
        <v>0</v>
      </c>
      <c r="GP60">
        <v>0</v>
      </c>
      <c r="GQ60">
        <v>3.5956999999999999</v>
      </c>
      <c r="GR60">
        <v>9.24</v>
      </c>
      <c r="GS60">
        <v>4.5420199999999999</v>
      </c>
      <c r="GT60">
        <v>0</v>
      </c>
      <c r="GU60">
        <v>1.1321299999999999E-2</v>
      </c>
      <c r="GV60">
        <v>0</v>
      </c>
      <c r="GW60">
        <v>0</v>
      </c>
      <c r="GX60">
        <v>0</v>
      </c>
      <c r="GY60">
        <v>13.79</v>
      </c>
      <c r="GZ60">
        <v>2.2837900000000002</v>
      </c>
      <c r="HA60">
        <v>0</v>
      </c>
      <c r="HB60">
        <v>0</v>
      </c>
      <c r="HC60">
        <v>0</v>
      </c>
      <c r="HD60">
        <v>0</v>
      </c>
      <c r="HE60">
        <v>6.7609000000000004</v>
      </c>
      <c r="HF60">
        <v>0</v>
      </c>
      <c r="HG60">
        <v>9.0399999999999991</v>
      </c>
      <c r="HH60">
        <v>0</v>
      </c>
      <c r="HI60">
        <v>0</v>
      </c>
      <c r="HJ60">
        <v>0</v>
      </c>
      <c r="HK60">
        <v>0</v>
      </c>
      <c r="HL60">
        <v>9.0399999999999991</v>
      </c>
      <c r="HM60">
        <v>1.0466</v>
      </c>
      <c r="HN60">
        <v>0.94201299999999999</v>
      </c>
      <c r="HO60">
        <v>1.5537099999999999</v>
      </c>
      <c r="HP60">
        <v>0</v>
      </c>
      <c r="HQ60">
        <v>0</v>
      </c>
      <c r="HR60">
        <v>1.8181</v>
      </c>
      <c r="HS60">
        <v>3.5956999999999999</v>
      </c>
      <c r="HT60">
        <v>5.46</v>
      </c>
      <c r="HU60">
        <v>4.5420199999999999</v>
      </c>
      <c r="HV60">
        <v>0</v>
      </c>
      <c r="HW60">
        <v>1.1318999999999999E-2</v>
      </c>
      <c r="HX60">
        <v>0</v>
      </c>
      <c r="HY60">
        <v>-3.2311899999999998</v>
      </c>
      <c r="HZ60">
        <v>-0.269403</v>
      </c>
      <c r="IA60">
        <v>10.01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1.53102</v>
      </c>
      <c r="IP60">
        <v>0.75518300000000005</v>
      </c>
      <c r="IQ60">
        <v>3.5866400000000001</v>
      </c>
      <c r="IR60">
        <v>0</v>
      </c>
      <c r="IS60">
        <v>0</v>
      </c>
      <c r="IT60">
        <v>4.5324</v>
      </c>
      <c r="IU60">
        <v>2.7667000000000002</v>
      </c>
      <c r="IV60">
        <v>13.171900000000001</v>
      </c>
      <c r="IW60">
        <v>3.4948399999999999</v>
      </c>
      <c r="IX60">
        <v>0</v>
      </c>
      <c r="IY60">
        <v>8.7111399999999992E-3</v>
      </c>
      <c r="IZ60">
        <v>0</v>
      </c>
      <c r="JA60">
        <v>0</v>
      </c>
      <c r="JB60">
        <v>0</v>
      </c>
      <c r="JC60">
        <v>16.6755</v>
      </c>
      <c r="JD60">
        <v>0.80530199999999996</v>
      </c>
      <c r="JE60">
        <v>0.72482899999999995</v>
      </c>
      <c r="JF60">
        <v>1.1954899999999999</v>
      </c>
      <c r="JG60">
        <v>0</v>
      </c>
      <c r="JH60">
        <v>0</v>
      </c>
      <c r="JI60">
        <v>1.39893</v>
      </c>
      <c r="JJ60">
        <v>2.7667000000000002</v>
      </c>
      <c r="JK60">
        <v>4.1977399999999996</v>
      </c>
      <c r="JL60">
        <v>3.4948399999999999</v>
      </c>
      <c r="JM60">
        <v>0</v>
      </c>
      <c r="JN60">
        <v>8.7093599999999993E-3</v>
      </c>
      <c r="JO60">
        <v>0</v>
      </c>
      <c r="JP60">
        <v>-2.4862299999999999</v>
      </c>
      <c r="JQ60">
        <v>-0.207291</v>
      </c>
      <c r="JR60">
        <v>7.7012900000000002</v>
      </c>
    </row>
    <row r="61" spans="1:292" x14ac:dyDescent="0.3">
      <c r="A61" s="11"/>
      <c r="B61" s="58">
        <v>45968.632337962998</v>
      </c>
      <c r="C61" t="s">
        <v>631</v>
      </c>
      <c r="E61" t="s">
        <v>855</v>
      </c>
      <c r="F61" t="s">
        <v>815</v>
      </c>
      <c r="G61">
        <v>24563.1</v>
      </c>
      <c r="H61">
        <v>24692.3</v>
      </c>
      <c r="I61" t="s">
        <v>816</v>
      </c>
      <c r="J61" s="24">
        <v>2.36111111111111E-2</v>
      </c>
      <c r="K61" t="s">
        <v>817</v>
      </c>
      <c r="L61">
        <v>-21.33</v>
      </c>
      <c r="M61" t="s">
        <v>818</v>
      </c>
      <c r="N61" t="s">
        <v>818</v>
      </c>
      <c r="O61" t="s">
        <v>913</v>
      </c>
      <c r="P61">
        <v>0</v>
      </c>
      <c r="Q61">
        <v>23597.7</v>
      </c>
      <c r="R61">
        <v>70571.5</v>
      </c>
      <c r="S61">
        <v>0</v>
      </c>
      <c r="T61">
        <v>0</v>
      </c>
      <c r="U61">
        <v>0</v>
      </c>
      <c r="V61">
        <v>46815</v>
      </c>
      <c r="W61">
        <v>140984</v>
      </c>
      <c r="X61">
        <v>77659.399999999994</v>
      </c>
      <c r="Y61">
        <v>0</v>
      </c>
      <c r="Z61">
        <v>118.67</v>
      </c>
      <c r="AA61">
        <v>0</v>
      </c>
      <c r="AB61">
        <v>0</v>
      </c>
      <c r="AC61">
        <v>0</v>
      </c>
      <c r="AD61">
        <v>218762</v>
      </c>
      <c r="AE61">
        <v>232.31800000000001</v>
      </c>
      <c r="AF61">
        <v>0</v>
      </c>
      <c r="AG61">
        <v>0</v>
      </c>
      <c r="AH61">
        <v>0</v>
      </c>
      <c r="AI61">
        <v>0</v>
      </c>
      <c r="AJ61">
        <v>1220.08</v>
      </c>
      <c r="AK61">
        <v>0</v>
      </c>
      <c r="AL61">
        <v>1452.4</v>
      </c>
      <c r="AM61">
        <v>0</v>
      </c>
      <c r="AN61">
        <v>0</v>
      </c>
      <c r="AO61">
        <v>0</v>
      </c>
      <c r="AP61">
        <v>0</v>
      </c>
      <c r="AQ61">
        <v>1452.4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0.56882900000000003</v>
      </c>
      <c r="BF61">
        <v>4.89682</v>
      </c>
      <c r="BG61">
        <v>15.2143</v>
      </c>
      <c r="BH61">
        <v>0</v>
      </c>
      <c r="BI61">
        <v>0</v>
      </c>
      <c r="BJ61">
        <v>2.6730700000000001</v>
      </c>
      <c r="BK61">
        <v>10.975099999999999</v>
      </c>
      <c r="BL61">
        <v>0</v>
      </c>
      <c r="BM61">
        <v>34.328099999999999</v>
      </c>
      <c r="BN61">
        <v>16.053999999999998</v>
      </c>
      <c r="BO61">
        <v>0</v>
      </c>
      <c r="BP61">
        <v>3.2506E-2</v>
      </c>
      <c r="BQ61">
        <v>0</v>
      </c>
      <c r="BR61">
        <v>0</v>
      </c>
      <c r="BS61">
        <v>0</v>
      </c>
      <c r="BT61">
        <v>50.414700000000003</v>
      </c>
      <c r="BU61">
        <v>47.172800000000002</v>
      </c>
      <c r="BV61">
        <v>3.2418999999999998</v>
      </c>
      <c r="BW61">
        <v>0</v>
      </c>
      <c r="BX61">
        <v>0</v>
      </c>
      <c r="BZ61">
        <v>0</v>
      </c>
      <c r="CA61">
        <v>0</v>
      </c>
      <c r="CC61">
        <v>0</v>
      </c>
      <c r="CG61" t="s">
        <v>818</v>
      </c>
      <c r="CH61" t="s">
        <v>818</v>
      </c>
      <c r="CI61" t="s">
        <v>916</v>
      </c>
      <c r="CJ61">
        <v>4109.16</v>
      </c>
      <c r="CK61">
        <v>28024.799999999999</v>
      </c>
      <c r="CL61">
        <v>34450.6</v>
      </c>
      <c r="CM61">
        <v>0</v>
      </c>
      <c r="CN61">
        <v>0</v>
      </c>
      <c r="CO61">
        <v>26395.9</v>
      </c>
      <c r="CP61">
        <v>46815</v>
      </c>
      <c r="CQ61">
        <v>25032.6</v>
      </c>
      <c r="CR61">
        <v>77659.399999999994</v>
      </c>
      <c r="CS61">
        <v>0</v>
      </c>
      <c r="CT61">
        <v>118.648</v>
      </c>
      <c r="CU61">
        <v>0</v>
      </c>
      <c r="CV61">
        <v>-115134</v>
      </c>
      <c r="CW61">
        <v>371.43</v>
      </c>
      <c r="CX61">
        <v>102811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1.0033300000000001</v>
      </c>
      <c r="DZ61">
        <v>5.8502999999999998</v>
      </c>
      <c r="EA61">
        <v>7.6388999999999996</v>
      </c>
      <c r="EB61">
        <v>0</v>
      </c>
      <c r="EC61">
        <v>0</v>
      </c>
      <c r="ED61">
        <v>5.6958700000000002</v>
      </c>
      <c r="EE61">
        <v>10.975099999999999</v>
      </c>
      <c r="EF61">
        <v>12.9937</v>
      </c>
      <c r="EG61">
        <v>16.053999999999998</v>
      </c>
      <c r="EH61">
        <v>0</v>
      </c>
      <c r="EI61">
        <v>3.2499399999999998E-2</v>
      </c>
      <c r="EJ61">
        <v>0</v>
      </c>
      <c r="EK61">
        <v>-17.7729</v>
      </c>
      <c r="EL61">
        <v>-0.39682099999999998</v>
      </c>
      <c r="EM61">
        <v>29.080300000000001</v>
      </c>
      <c r="EN61">
        <v>29.080300000000001</v>
      </c>
      <c r="EO61">
        <v>0</v>
      </c>
      <c r="EP61">
        <v>0</v>
      </c>
      <c r="EQ61">
        <v>0</v>
      </c>
      <c r="ES61">
        <v>0</v>
      </c>
      <c r="ET61">
        <v>0</v>
      </c>
      <c r="EV61">
        <v>0</v>
      </c>
      <c r="EW61">
        <v>0</v>
      </c>
      <c r="EX61">
        <v>8.6453299999999997E-2</v>
      </c>
      <c r="EY61">
        <v>1.8318300000000001</v>
      </c>
      <c r="EZ61">
        <v>0</v>
      </c>
      <c r="FA61">
        <v>0</v>
      </c>
      <c r="FB61">
        <v>0</v>
      </c>
      <c r="FC61">
        <v>1.49542</v>
      </c>
      <c r="FD61">
        <v>3.4137</v>
      </c>
      <c r="FE61">
        <v>1.56168</v>
      </c>
      <c r="FF61">
        <v>0</v>
      </c>
      <c r="FG61">
        <v>5.8766199999999999E-3</v>
      </c>
      <c r="FH61">
        <v>0</v>
      </c>
      <c r="FI61">
        <v>0</v>
      </c>
      <c r="FJ61">
        <v>0</v>
      </c>
      <c r="FK61">
        <v>4.9812599999999998</v>
      </c>
      <c r="FL61">
        <v>0.76283100000000004</v>
      </c>
      <c r="FM61">
        <v>7.6275899999999994E-2</v>
      </c>
      <c r="FN61">
        <v>0.76218399999999997</v>
      </c>
      <c r="FO61">
        <v>0</v>
      </c>
      <c r="FP61">
        <v>0</v>
      </c>
      <c r="FQ61">
        <v>1.05874</v>
      </c>
      <c r="FR61">
        <v>1.49542</v>
      </c>
      <c r="FS61">
        <v>3.4720499999999999</v>
      </c>
      <c r="FT61">
        <v>1.56168</v>
      </c>
      <c r="FU61">
        <v>0</v>
      </c>
      <c r="FV61">
        <v>5.8761500000000001E-3</v>
      </c>
      <c r="FW61">
        <v>0</v>
      </c>
      <c r="FX61">
        <v>-0.41439500000000001</v>
      </c>
      <c r="FY61">
        <v>-0.26901199999999997</v>
      </c>
      <c r="FZ61">
        <v>5.0396000000000001</v>
      </c>
      <c r="GA61" t="s">
        <v>821</v>
      </c>
      <c r="GB61" t="s">
        <v>822</v>
      </c>
      <c r="GC61" t="s">
        <v>823</v>
      </c>
      <c r="GD61" t="s">
        <v>824</v>
      </c>
      <c r="GE61" t="s">
        <v>825</v>
      </c>
      <c r="GF61" t="s">
        <v>826</v>
      </c>
      <c r="GG61" t="s">
        <v>827</v>
      </c>
      <c r="GH61" t="s">
        <v>828</v>
      </c>
      <c r="GK61">
        <v>0</v>
      </c>
      <c r="GL61">
        <v>0.77366000000000001</v>
      </c>
      <c r="GM61">
        <v>4.66066</v>
      </c>
      <c r="GN61">
        <v>0</v>
      </c>
      <c r="GO61">
        <v>0</v>
      </c>
      <c r="GP61">
        <v>0</v>
      </c>
      <c r="GQ61">
        <v>3.5616599999999998</v>
      </c>
      <c r="GR61">
        <v>8.99</v>
      </c>
      <c r="GS61">
        <v>4.5420199999999999</v>
      </c>
      <c r="GT61">
        <v>0</v>
      </c>
      <c r="GU61">
        <v>1.1391099999999999E-2</v>
      </c>
      <c r="GV61">
        <v>0</v>
      </c>
      <c r="GW61">
        <v>0</v>
      </c>
      <c r="GX61">
        <v>0</v>
      </c>
      <c r="GY61">
        <v>13.54</v>
      </c>
      <c r="GZ61">
        <v>1.26922</v>
      </c>
      <c r="HA61">
        <v>0</v>
      </c>
      <c r="HB61">
        <v>0</v>
      </c>
      <c r="HC61">
        <v>0</v>
      </c>
      <c r="HD61">
        <v>0</v>
      </c>
      <c r="HE61">
        <v>6.6656899999999997</v>
      </c>
      <c r="HF61">
        <v>0</v>
      </c>
      <c r="HG61">
        <v>7.94</v>
      </c>
      <c r="HH61">
        <v>0</v>
      </c>
      <c r="HI61">
        <v>0</v>
      </c>
      <c r="HJ61">
        <v>0</v>
      </c>
      <c r="HK61">
        <v>0</v>
      </c>
      <c r="HL61">
        <v>7.94</v>
      </c>
      <c r="HM61">
        <v>0.59422600000000003</v>
      </c>
      <c r="HN61">
        <v>0.92985799999999996</v>
      </c>
      <c r="HO61">
        <v>2.13985</v>
      </c>
      <c r="HP61">
        <v>0</v>
      </c>
      <c r="HQ61">
        <v>0</v>
      </c>
      <c r="HR61">
        <v>1.78294</v>
      </c>
      <c r="HS61">
        <v>3.5616599999999998</v>
      </c>
      <c r="HT61">
        <v>5.3</v>
      </c>
      <c r="HU61">
        <v>4.5420199999999999</v>
      </c>
      <c r="HV61">
        <v>0</v>
      </c>
      <c r="HW61">
        <v>1.13887E-2</v>
      </c>
      <c r="HX61">
        <v>0</v>
      </c>
      <c r="HY61">
        <v>-3.42483</v>
      </c>
      <c r="HZ61">
        <v>-0.28265099999999999</v>
      </c>
      <c r="IA61">
        <v>9.85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0.84785500000000003</v>
      </c>
      <c r="IP61">
        <v>0.59528999999999999</v>
      </c>
      <c r="IQ61">
        <v>3.5861299999999998</v>
      </c>
      <c r="IR61">
        <v>0</v>
      </c>
      <c r="IS61">
        <v>0</v>
      </c>
      <c r="IT61">
        <v>4.4527599999999996</v>
      </c>
      <c r="IU61">
        <v>2.74051</v>
      </c>
      <c r="IV61">
        <v>12.2225</v>
      </c>
      <c r="IW61">
        <v>3.4948399999999999</v>
      </c>
      <c r="IX61">
        <v>0</v>
      </c>
      <c r="IY61">
        <v>8.7648199999999996E-3</v>
      </c>
      <c r="IZ61">
        <v>0</v>
      </c>
      <c r="JA61">
        <v>0</v>
      </c>
      <c r="JB61">
        <v>0</v>
      </c>
      <c r="JC61">
        <v>15.7262</v>
      </c>
      <c r="JD61">
        <v>0.45722499999999999</v>
      </c>
      <c r="JE61">
        <v>0.71547700000000003</v>
      </c>
      <c r="JF61">
        <v>1.6465000000000001</v>
      </c>
      <c r="JG61">
        <v>0</v>
      </c>
      <c r="JH61">
        <v>0</v>
      </c>
      <c r="JI61">
        <v>1.37188</v>
      </c>
      <c r="JJ61">
        <v>2.74051</v>
      </c>
      <c r="JK61">
        <v>4.0788799999999998</v>
      </c>
      <c r="JL61">
        <v>3.4948399999999999</v>
      </c>
      <c r="JM61">
        <v>0</v>
      </c>
      <c r="JN61">
        <v>8.7630399999999997E-3</v>
      </c>
      <c r="JO61">
        <v>0</v>
      </c>
      <c r="JP61">
        <v>-2.6352199999999999</v>
      </c>
      <c r="JQ61">
        <v>-0.21748500000000001</v>
      </c>
      <c r="JR61">
        <v>7.58249</v>
      </c>
    </row>
    <row r="62" spans="1:292" x14ac:dyDescent="0.3">
      <c r="A62" s="11"/>
      <c r="B62" s="58">
        <v>45968.632986111101</v>
      </c>
      <c r="C62" t="s">
        <v>127</v>
      </c>
      <c r="D62" t="s">
        <v>127</v>
      </c>
      <c r="E62" t="s">
        <v>917</v>
      </c>
      <c r="F62" t="s">
        <v>815</v>
      </c>
      <c r="G62">
        <v>24563.1</v>
      </c>
      <c r="H62">
        <v>24692.3</v>
      </c>
      <c r="I62" t="s">
        <v>816</v>
      </c>
      <c r="J62" s="24">
        <v>3.54166666666667E-2</v>
      </c>
      <c r="K62" t="s">
        <v>817</v>
      </c>
      <c r="L62">
        <v>-35.479999999999997</v>
      </c>
      <c r="M62" t="s">
        <v>818</v>
      </c>
      <c r="N62" t="s">
        <v>818</v>
      </c>
      <c r="O62" t="s">
        <v>918</v>
      </c>
      <c r="P62">
        <v>0</v>
      </c>
      <c r="Q62">
        <v>97687.4</v>
      </c>
      <c r="R62">
        <v>73509.8</v>
      </c>
      <c r="S62">
        <v>0</v>
      </c>
      <c r="T62">
        <v>0</v>
      </c>
      <c r="U62">
        <v>0</v>
      </c>
      <c r="V62">
        <v>47744.9</v>
      </c>
      <c r="W62">
        <v>218942</v>
      </c>
      <c r="X62">
        <v>77659.399999999994</v>
      </c>
      <c r="Y62">
        <v>0</v>
      </c>
      <c r="Z62">
        <v>119.015</v>
      </c>
      <c r="AA62">
        <v>0</v>
      </c>
      <c r="AB62">
        <v>0</v>
      </c>
      <c r="AC62">
        <v>0</v>
      </c>
      <c r="AD62">
        <v>296721</v>
      </c>
      <c r="AE62">
        <v>236.249</v>
      </c>
      <c r="AF62">
        <v>0</v>
      </c>
      <c r="AG62">
        <v>0</v>
      </c>
      <c r="AH62">
        <v>0</v>
      </c>
      <c r="AI62">
        <v>0</v>
      </c>
      <c r="AJ62">
        <v>1085.1300000000001</v>
      </c>
      <c r="AK62">
        <v>0</v>
      </c>
      <c r="AL62">
        <v>1321.38</v>
      </c>
      <c r="AM62">
        <v>0</v>
      </c>
      <c r="AN62">
        <v>0</v>
      </c>
      <c r="AO62">
        <v>0</v>
      </c>
      <c r="AP62">
        <v>0</v>
      </c>
      <c r="AQ62">
        <v>1321.38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0.59570900000000004</v>
      </c>
      <c r="BF62">
        <v>18.517099999999999</v>
      </c>
      <c r="BG62">
        <v>15.027900000000001</v>
      </c>
      <c r="BH62">
        <v>0</v>
      </c>
      <c r="BI62">
        <v>0</v>
      </c>
      <c r="BJ62">
        <v>2.3836300000000001</v>
      </c>
      <c r="BK62">
        <v>10.148300000000001</v>
      </c>
      <c r="BL62">
        <v>0</v>
      </c>
      <c r="BM62">
        <v>46.672699999999999</v>
      </c>
      <c r="BN62">
        <v>15.353999999999999</v>
      </c>
      <c r="BO62">
        <v>0</v>
      </c>
      <c r="BP62">
        <v>2.7639500000000001E-2</v>
      </c>
      <c r="BQ62">
        <v>0</v>
      </c>
      <c r="BR62">
        <v>0</v>
      </c>
      <c r="BS62">
        <v>0</v>
      </c>
      <c r="BT62">
        <v>62.054400000000001</v>
      </c>
      <c r="BU62">
        <v>59.075099999999999</v>
      </c>
      <c r="BV62">
        <v>2.9793400000000001</v>
      </c>
      <c r="BW62">
        <v>0</v>
      </c>
      <c r="BX62">
        <v>0.75</v>
      </c>
      <c r="BY62" t="s">
        <v>914</v>
      </c>
      <c r="BZ62">
        <v>0</v>
      </c>
      <c r="CA62">
        <v>0</v>
      </c>
      <c r="CC62">
        <v>0</v>
      </c>
      <c r="CG62" t="s">
        <v>818</v>
      </c>
      <c r="CH62" t="s">
        <v>818</v>
      </c>
      <c r="CI62" t="s">
        <v>919</v>
      </c>
      <c r="CJ62">
        <v>2396.15</v>
      </c>
      <c r="CK62">
        <v>88982.6</v>
      </c>
      <c r="CL62">
        <v>28163.5</v>
      </c>
      <c r="CM62">
        <v>0</v>
      </c>
      <c r="CN62">
        <v>0</v>
      </c>
      <c r="CO62">
        <v>23118.5</v>
      </c>
      <c r="CP62">
        <v>47744.9</v>
      </c>
      <c r="CQ62">
        <v>28569</v>
      </c>
      <c r="CR62">
        <v>77659.399999999994</v>
      </c>
      <c r="CS62">
        <v>0</v>
      </c>
      <c r="CT62">
        <v>118.994</v>
      </c>
      <c r="CU62">
        <v>0</v>
      </c>
      <c r="CV62">
        <v>-162628</v>
      </c>
      <c r="CW62">
        <v>790.95299999999997</v>
      </c>
      <c r="CX62">
        <v>106347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0.70511800000000002</v>
      </c>
      <c r="DZ62">
        <v>16.852399999999999</v>
      </c>
      <c r="EA62">
        <v>5.6242299999999998</v>
      </c>
      <c r="EB62">
        <v>0</v>
      </c>
      <c r="EC62">
        <v>0</v>
      </c>
      <c r="ED62">
        <v>4.7963100000000001</v>
      </c>
      <c r="EE62">
        <v>10.148300000000001</v>
      </c>
      <c r="EF62">
        <v>11.197100000000001</v>
      </c>
      <c r="EG62">
        <v>15.353999999999999</v>
      </c>
      <c r="EH62">
        <v>0</v>
      </c>
      <c r="EI62">
        <v>2.76344E-2</v>
      </c>
      <c r="EJ62">
        <v>0</v>
      </c>
      <c r="EK62">
        <v>-26.595400000000001</v>
      </c>
      <c r="EL62">
        <v>-0.33382899999999999</v>
      </c>
      <c r="EM62">
        <v>26.578800000000001</v>
      </c>
      <c r="EN62">
        <v>26.578800000000001</v>
      </c>
      <c r="EO62">
        <v>0</v>
      </c>
      <c r="EP62">
        <v>0</v>
      </c>
      <c r="EQ62">
        <v>0</v>
      </c>
      <c r="ES62">
        <v>0</v>
      </c>
      <c r="ET62">
        <v>0</v>
      </c>
      <c r="EV62">
        <v>0</v>
      </c>
      <c r="EW62">
        <v>0</v>
      </c>
      <c r="EX62">
        <v>0.53368899999999997</v>
      </c>
      <c r="EY62">
        <v>1.9125099999999999</v>
      </c>
      <c r="EZ62">
        <v>0</v>
      </c>
      <c r="FA62">
        <v>0</v>
      </c>
      <c r="FB62">
        <v>0</v>
      </c>
      <c r="FC62">
        <v>1.49878</v>
      </c>
      <c r="FD62">
        <v>3.9449800000000002</v>
      </c>
      <c r="FE62">
        <v>1.56168</v>
      </c>
      <c r="FF62">
        <v>0</v>
      </c>
      <c r="FG62">
        <v>5.91896E-3</v>
      </c>
      <c r="FH62">
        <v>0</v>
      </c>
      <c r="FI62">
        <v>0</v>
      </c>
      <c r="FJ62">
        <v>0</v>
      </c>
      <c r="FK62">
        <v>5.5125799999999998</v>
      </c>
      <c r="FL62">
        <v>0.83360500000000004</v>
      </c>
      <c r="FM62">
        <v>0.31234800000000001</v>
      </c>
      <c r="FN62">
        <v>0.48263800000000001</v>
      </c>
      <c r="FO62">
        <v>0</v>
      </c>
      <c r="FP62">
        <v>0</v>
      </c>
      <c r="FQ62">
        <v>0.94493700000000003</v>
      </c>
      <c r="FR62">
        <v>1.49878</v>
      </c>
      <c r="FS62">
        <v>2.6683500000000002</v>
      </c>
      <c r="FT62">
        <v>1.56168</v>
      </c>
      <c r="FU62">
        <v>0</v>
      </c>
      <c r="FV62">
        <v>5.9186100000000004E-3</v>
      </c>
      <c r="FW62">
        <v>0</v>
      </c>
      <c r="FX62">
        <v>-0.62650700000000004</v>
      </c>
      <c r="FY62">
        <v>-0.77745600000000004</v>
      </c>
      <c r="FZ62">
        <v>4.2359499999999999</v>
      </c>
      <c r="GA62" t="s">
        <v>821</v>
      </c>
      <c r="GB62" t="s">
        <v>822</v>
      </c>
      <c r="GC62" t="s">
        <v>823</v>
      </c>
      <c r="GD62" t="s">
        <v>824</v>
      </c>
      <c r="GE62" t="s">
        <v>825</v>
      </c>
      <c r="GF62" t="s">
        <v>826</v>
      </c>
      <c r="GG62" t="s">
        <v>827</v>
      </c>
      <c r="GH62" t="s">
        <v>828</v>
      </c>
      <c r="GK62">
        <v>0</v>
      </c>
      <c r="GL62">
        <v>3.2395100000000001</v>
      </c>
      <c r="GM62">
        <v>4.8595699999999997</v>
      </c>
      <c r="GN62">
        <v>0</v>
      </c>
      <c r="GO62">
        <v>0</v>
      </c>
      <c r="GP62">
        <v>0</v>
      </c>
      <c r="GQ62">
        <v>3.6003599999999998</v>
      </c>
      <c r="GR62">
        <v>11.7</v>
      </c>
      <c r="GS62">
        <v>4.5420199999999999</v>
      </c>
      <c r="GT62">
        <v>0</v>
      </c>
      <c r="GU62">
        <v>1.1483800000000001E-2</v>
      </c>
      <c r="GV62">
        <v>0</v>
      </c>
      <c r="GW62">
        <v>0</v>
      </c>
      <c r="GX62">
        <v>0</v>
      </c>
      <c r="GY62">
        <v>16.25</v>
      </c>
      <c r="GZ62">
        <v>1.2907</v>
      </c>
      <c r="HA62">
        <v>0</v>
      </c>
      <c r="HB62">
        <v>0</v>
      </c>
      <c r="HC62">
        <v>0</v>
      </c>
      <c r="HD62">
        <v>0</v>
      </c>
      <c r="HE62">
        <v>5.9284100000000004</v>
      </c>
      <c r="HF62">
        <v>0</v>
      </c>
      <c r="HG62">
        <v>7.22</v>
      </c>
      <c r="HH62">
        <v>0</v>
      </c>
      <c r="HI62">
        <v>0</v>
      </c>
      <c r="HJ62">
        <v>0</v>
      </c>
      <c r="HK62">
        <v>0</v>
      </c>
      <c r="HL62">
        <v>7.22</v>
      </c>
      <c r="HM62">
        <v>0.465424</v>
      </c>
      <c r="HN62">
        <v>2.9282499999999998</v>
      </c>
      <c r="HO62">
        <v>1.5451299999999999</v>
      </c>
      <c r="HP62">
        <v>0</v>
      </c>
      <c r="HQ62">
        <v>0</v>
      </c>
      <c r="HR62">
        <v>1.59663</v>
      </c>
      <c r="HS62">
        <v>3.6003599999999998</v>
      </c>
      <c r="HT62">
        <v>4.59</v>
      </c>
      <c r="HU62">
        <v>4.5420199999999999</v>
      </c>
      <c r="HV62">
        <v>0</v>
      </c>
      <c r="HW62">
        <v>1.14816E-2</v>
      </c>
      <c r="HX62">
        <v>0</v>
      </c>
      <c r="HY62">
        <v>-4.8862300000000003</v>
      </c>
      <c r="HZ62">
        <v>-0.66515500000000005</v>
      </c>
      <c r="IA62">
        <v>9.14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0.86526199999999998</v>
      </c>
      <c r="IP62">
        <v>2.4926300000000001</v>
      </c>
      <c r="IQ62">
        <v>3.7391800000000002</v>
      </c>
      <c r="IR62">
        <v>0</v>
      </c>
      <c r="IS62">
        <v>0</v>
      </c>
      <c r="IT62">
        <v>3.97431</v>
      </c>
      <c r="IU62">
        <v>2.7702900000000001</v>
      </c>
      <c r="IV62">
        <v>13.841699999999999</v>
      </c>
      <c r="IW62">
        <v>3.4948399999999999</v>
      </c>
      <c r="IX62">
        <v>0</v>
      </c>
      <c r="IY62">
        <v>8.8361599999999992E-3</v>
      </c>
      <c r="IZ62">
        <v>0</v>
      </c>
      <c r="JA62">
        <v>0</v>
      </c>
      <c r="JB62">
        <v>0</v>
      </c>
      <c r="JC62">
        <v>17.345400000000001</v>
      </c>
      <c r="JD62">
        <v>0.35811900000000002</v>
      </c>
      <c r="JE62">
        <v>2.2531400000000001</v>
      </c>
      <c r="JF62">
        <v>1.18889</v>
      </c>
      <c r="JG62">
        <v>0</v>
      </c>
      <c r="JH62">
        <v>0</v>
      </c>
      <c r="JI62">
        <v>1.2285200000000001</v>
      </c>
      <c r="JJ62">
        <v>2.7702900000000001</v>
      </c>
      <c r="JK62">
        <v>3.5274700000000001</v>
      </c>
      <c r="JL62">
        <v>3.4948399999999999</v>
      </c>
      <c r="JM62">
        <v>0</v>
      </c>
      <c r="JN62">
        <v>8.8344800000000005E-3</v>
      </c>
      <c r="JO62">
        <v>0</v>
      </c>
      <c r="JP62">
        <v>-3.7597</v>
      </c>
      <c r="JQ62">
        <v>-0.51180099999999995</v>
      </c>
      <c r="JR62">
        <v>7.0311399999999997</v>
      </c>
    </row>
    <row r="63" spans="1:292" x14ac:dyDescent="0.3">
      <c r="A63" s="11"/>
      <c r="B63" s="58">
        <v>45968.6336226852</v>
      </c>
      <c r="C63" t="s">
        <v>205</v>
      </c>
      <c r="E63" t="s">
        <v>917</v>
      </c>
      <c r="F63" t="s">
        <v>815</v>
      </c>
      <c r="G63">
        <v>24563.1</v>
      </c>
      <c r="H63">
        <v>24692.3</v>
      </c>
      <c r="I63" t="s">
        <v>816</v>
      </c>
      <c r="J63" s="24">
        <v>3.54166666666667E-2</v>
      </c>
      <c r="K63" t="s">
        <v>817</v>
      </c>
      <c r="L63">
        <v>-35.15</v>
      </c>
      <c r="M63" t="s">
        <v>818</v>
      </c>
      <c r="N63" t="s">
        <v>818</v>
      </c>
      <c r="O63" t="s">
        <v>918</v>
      </c>
      <c r="P63">
        <v>0</v>
      </c>
      <c r="Q63">
        <v>96081.600000000006</v>
      </c>
      <c r="R63">
        <v>73497.3</v>
      </c>
      <c r="S63">
        <v>0</v>
      </c>
      <c r="T63">
        <v>0</v>
      </c>
      <c r="U63">
        <v>0</v>
      </c>
      <c r="V63">
        <v>47744.9</v>
      </c>
      <c r="W63">
        <v>217324</v>
      </c>
      <c r="X63">
        <v>77659.399999999994</v>
      </c>
      <c r="Y63">
        <v>0</v>
      </c>
      <c r="Z63">
        <v>119.015</v>
      </c>
      <c r="AA63">
        <v>0</v>
      </c>
      <c r="AB63">
        <v>0</v>
      </c>
      <c r="AC63">
        <v>0</v>
      </c>
      <c r="AD63">
        <v>295102</v>
      </c>
      <c r="AE63">
        <v>220.816</v>
      </c>
      <c r="AF63">
        <v>0</v>
      </c>
      <c r="AG63">
        <v>0</v>
      </c>
      <c r="AH63">
        <v>0</v>
      </c>
      <c r="AI63">
        <v>0</v>
      </c>
      <c r="AJ63">
        <v>1085.3800000000001</v>
      </c>
      <c r="AK63">
        <v>0</v>
      </c>
      <c r="AL63">
        <v>1306.2</v>
      </c>
      <c r="AM63">
        <v>0</v>
      </c>
      <c r="AN63">
        <v>0</v>
      </c>
      <c r="AO63">
        <v>0</v>
      </c>
      <c r="AP63">
        <v>0</v>
      </c>
      <c r="AQ63">
        <v>1306.2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0.55674100000000004</v>
      </c>
      <c r="BF63">
        <v>18.240100000000002</v>
      </c>
      <c r="BG63">
        <v>15.023899999999999</v>
      </c>
      <c r="BH63">
        <v>0</v>
      </c>
      <c r="BI63">
        <v>0</v>
      </c>
      <c r="BJ63">
        <v>2.3841700000000001</v>
      </c>
      <c r="BK63">
        <v>10.148300000000001</v>
      </c>
      <c r="BL63">
        <v>0</v>
      </c>
      <c r="BM63">
        <v>46.353200000000001</v>
      </c>
      <c r="BN63">
        <v>15.353999999999999</v>
      </c>
      <c r="BO63">
        <v>0</v>
      </c>
      <c r="BP63">
        <v>2.7639500000000001E-2</v>
      </c>
      <c r="BQ63">
        <v>0</v>
      </c>
      <c r="BR63">
        <v>0</v>
      </c>
      <c r="BS63">
        <v>0</v>
      </c>
      <c r="BT63">
        <v>61.734900000000003</v>
      </c>
      <c r="BU63">
        <v>58.793999999999997</v>
      </c>
      <c r="BV63">
        <v>2.9409100000000001</v>
      </c>
      <c r="BW63">
        <v>0</v>
      </c>
      <c r="BX63">
        <v>0.25</v>
      </c>
      <c r="BY63" t="s">
        <v>914</v>
      </c>
      <c r="BZ63">
        <v>0</v>
      </c>
      <c r="CA63">
        <v>0</v>
      </c>
      <c r="CC63">
        <v>0</v>
      </c>
      <c r="CG63" t="s">
        <v>818</v>
      </c>
      <c r="CH63" t="s">
        <v>818</v>
      </c>
      <c r="CI63" t="s">
        <v>919</v>
      </c>
      <c r="CJ63">
        <v>2396.15</v>
      </c>
      <c r="CK63">
        <v>88982.6</v>
      </c>
      <c r="CL63">
        <v>28163.5</v>
      </c>
      <c r="CM63">
        <v>0</v>
      </c>
      <c r="CN63">
        <v>0</v>
      </c>
      <c r="CO63">
        <v>23118.5</v>
      </c>
      <c r="CP63">
        <v>47744.9</v>
      </c>
      <c r="CQ63">
        <v>28569</v>
      </c>
      <c r="CR63">
        <v>77659.399999999994</v>
      </c>
      <c r="CS63">
        <v>0</v>
      </c>
      <c r="CT63">
        <v>118.994</v>
      </c>
      <c r="CU63">
        <v>0</v>
      </c>
      <c r="CV63">
        <v>-162628</v>
      </c>
      <c r="CW63">
        <v>790.95299999999997</v>
      </c>
      <c r="CX63">
        <v>106347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0.70511800000000002</v>
      </c>
      <c r="DZ63">
        <v>16.852399999999999</v>
      </c>
      <c r="EA63">
        <v>5.6242299999999998</v>
      </c>
      <c r="EB63">
        <v>0</v>
      </c>
      <c r="EC63">
        <v>0</v>
      </c>
      <c r="ED63">
        <v>4.7963100000000001</v>
      </c>
      <c r="EE63">
        <v>10.148300000000001</v>
      </c>
      <c r="EF63">
        <v>11.197100000000001</v>
      </c>
      <c r="EG63">
        <v>15.353999999999999</v>
      </c>
      <c r="EH63">
        <v>0</v>
      </c>
      <c r="EI63">
        <v>2.76344E-2</v>
      </c>
      <c r="EJ63">
        <v>0</v>
      </c>
      <c r="EK63">
        <v>-26.595400000000001</v>
      </c>
      <c r="EL63">
        <v>-0.33382899999999999</v>
      </c>
      <c r="EM63">
        <v>26.578800000000001</v>
      </c>
      <c r="EN63">
        <v>26.578800000000001</v>
      </c>
      <c r="EO63">
        <v>0</v>
      </c>
      <c r="EP63">
        <v>0</v>
      </c>
      <c r="EQ63">
        <v>0</v>
      </c>
      <c r="ES63">
        <v>0</v>
      </c>
      <c r="ET63">
        <v>0</v>
      </c>
      <c r="EV63">
        <v>0</v>
      </c>
      <c r="EW63">
        <v>0</v>
      </c>
      <c r="EX63">
        <v>0.53257100000000002</v>
      </c>
      <c r="EY63">
        <v>1.91178</v>
      </c>
      <c r="EZ63">
        <v>0</v>
      </c>
      <c r="FA63">
        <v>0</v>
      </c>
      <c r="FB63">
        <v>0</v>
      </c>
      <c r="FC63">
        <v>1.49878</v>
      </c>
      <c r="FD63">
        <v>3.9431400000000001</v>
      </c>
      <c r="FE63">
        <v>1.56168</v>
      </c>
      <c r="FF63">
        <v>0</v>
      </c>
      <c r="FG63">
        <v>5.91896E-3</v>
      </c>
      <c r="FH63">
        <v>0</v>
      </c>
      <c r="FI63">
        <v>0</v>
      </c>
      <c r="FJ63">
        <v>0</v>
      </c>
      <c r="FK63">
        <v>5.5107400000000002</v>
      </c>
      <c r="FL63">
        <v>0.83360500000000004</v>
      </c>
      <c r="FM63">
        <v>0.31234800000000001</v>
      </c>
      <c r="FN63">
        <v>0.48263800000000001</v>
      </c>
      <c r="FO63">
        <v>0</v>
      </c>
      <c r="FP63">
        <v>0</v>
      </c>
      <c r="FQ63">
        <v>0.94493700000000003</v>
      </c>
      <c r="FR63">
        <v>1.49878</v>
      </c>
      <c r="FS63">
        <v>2.6683500000000002</v>
      </c>
      <c r="FT63">
        <v>1.56168</v>
      </c>
      <c r="FU63">
        <v>0</v>
      </c>
      <c r="FV63">
        <v>5.9186100000000004E-3</v>
      </c>
      <c r="FW63">
        <v>0</v>
      </c>
      <c r="FX63">
        <v>-0.62650700000000004</v>
      </c>
      <c r="FY63">
        <v>-0.77745600000000004</v>
      </c>
      <c r="FZ63">
        <v>4.2359499999999999</v>
      </c>
      <c r="GA63" t="s">
        <v>821</v>
      </c>
      <c r="GB63" t="s">
        <v>822</v>
      </c>
      <c r="GC63" t="s">
        <v>823</v>
      </c>
      <c r="GD63" t="s">
        <v>824</v>
      </c>
      <c r="GE63" t="s">
        <v>825</v>
      </c>
      <c r="GF63" t="s">
        <v>826</v>
      </c>
      <c r="GG63" t="s">
        <v>827</v>
      </c>
      <c r="GH63" t="s">
        <v>828</v>
      </c>
      <c r="GK63">
        <v>0</v>
      </c>
      <c r="GL63">
        <v>3.2092200000000002</v>
      </c>
      <c r="GM63">
        <v>4.8578599999999996</v>
      </c>
      <c r="GN63">
        <v>0</v>
      </c>
      <c r="GO63">
        <v>0</v>
      </c>
      <c r="GP63">
        <v>0</v>
      </c>
      <c r="GQ63">
        <v>3.6003599999999998</v>
      </c>
      <c r="GR63">
        <v>11.67</v>
      </c>
      <c r="GS63">
        <v>4.5420199999999999</v>
      </c>
      <c r="GT63">
        <v>0</v>
      </c>
      <c r="GU63">
        <v>1.1483800000000001E-2</v>
      </c>
      <c r="GV63">
        <v>0</v>
      </c>
      <c r="GW63">
        <v>0</v>
      </c>
      <c r="GX63">
        <v>0</v>
      </c>
      <c r="GY63">
        <v>16.22</v>
      </c>
      <c r="GZ63">
        <v>1.2063900000000001</v>
      </c>
      <c r="HA63">
        <v>0</v>
      </c>
      <c r="HB63">
        <v>0</v>
      </c>
      <c r="HC63">
        <v>0</v>
      </c>
      <c r="HD63">
        <v>0</v>
      </c>
      <c r="HE63">
        <v>5.9297599999999999</v>
      </c>
      <c r="HF63">
        <v>0</v>
      </c>
      <c r="HG63">
        <v>7.14</v>
      </c>
      <c r="HH63">
        <v>0</v>
      </c>
      <c r="HI63">
        <v>0</v>
      </c>
      <c r="HJ63">
        <v>0</v>
      </c>
      <c r="HK63">
        <v>0</v>
      </c>
      <c r="HL63">
        <v>7.14</v>
      </c>
      <c r="HM63">
        <v>0.465424</v>
      </c>
      <c r="HN63">
        <v>2.9282499999999998</v>
      </c>
      <c r="HO63">
        <v>1.5451299999999999</v>
      </c>
      <c r="HP63">
        <v>0</v>
      </c>
      <c r="HQ63">
        <v>0</v>
      </c>
      <c r="HR63">
        <v>1.59663</v>
      </c>
      <c r="HS63">
        <v>3.6003599999999998</v>
      </c>
      <c r="HT63">
        <v>4.59</v>
      </c>
      <c r="HU63">
        <v>4.5420199999999999</v>
      </c>
      <c r="HV63">
        <v>0</v>
      </c>
      <c r="HW63">
        <v>1.14816E-2</v>
      </c>
      <c r="HX63">
        <v>0</v>
      </c>
      <c r="HY63">
        <v>-4.8862300000000003</v>
      </c>
      <c r="HZ63">
        <v>-0.66515500000000005</v>
      </c>
      <c r="IA63">
        <v>9.14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0.80874199999999996</v>
      </c>
      <c r="IP63">
        <v>2.4693200000000002</v>
      </c>
      <c r="IQ63">
        <v>3.73786</v>
      </c>
      <c r="IR63">
        <v>0</v>
      </c>
      <c r="IS63">
        <v>0</v>
      </c>
      <c r="IT63">
        <v>3.9752100000000001</v>
      </c>
      <c r="IU63">
        <v>2.7702900000000001</v>
      </c>
      <c r="IV63">
        <v>13.7614</v>
      </c>
      <c r="IW63">
        <v>3.4948399999999999</v>
      </c>
      <c r="IX63">
        <v>0</v>
      </c>
      <c r="IY63">
        <v>8.8361599999999992E-3</v>
      </c>
      <c r="IZ63">
        <v>0</v>
      </c>
      <c r="JA63">
        <v>0</v>
      </c>
      <c r="JB63">
        <v>0</v>
      </c>
      <c r="JC63">
        <v>17.2651</v>
      </c>
      <c r="JD63">
        <v>0.35811900000000002</v>
      </c>
      <c r="JE63">
        <v>2.2531400000000001</v>
      </c>
      <c r="JF63">
        <v>1.18889</v>
      </c>
      <c r="JG63">
        <v>0</v>
      </c>
      <c r="JH63">
        <v>0</v>
      </c>
      <c r="JI63">
        <v>1.2285200000000001</v>
      </c>
      <c r="JJ63">
        <v>2.7702900000000001</v>
      </c>
      <c r="JK63">
        <v>3.5274700000000001</v>
      </c>
      <c r="JL63">
        <v>3.4948399999999999</v>
      </c>
      <c r="JM63">
        <v>0</v>
      </c>
      <c r="JN63">
        <v>8.8344800000000005E-3</v>
      </c>
      <c r="JO63">
        <v>0</v>
      </c>
      <c r="JP63">
        <v>-3.7597</v>
      </c>
      <c r="JQ63">
        <v>-0.51180099999999995</v>
      </c>
      <c r="JR63">
        <v>7.0311399999999997</v>
      </c>
    </row>
    <row r="64" spans="1:292" x14ac:dyDescent="0.3">
      <c r="A64" s="11"/>
      <c r="B64" s="58">
        <v>45968.634259259299</v>
      </c>
      <c r="C64" t="s">
        <v>210</v>
      </c>
      <c r="E64" t="s">
        <v>917</v>
      </c>
      <c r="F64" t="s">
        <v>815</v>
      </c>
      <c r="G64">
        <v>24563.1</v>
      </c>
      <c r="H64">
        <v>24692.3</v>
      </c>
      <c r="I64" t="s">
        <v>816</v>
      </c>
      <c r="J64" s="24">
        <v>3.4722222222222203E-2</v>
      </c>
      <c r="K64" t="s">
        <v>817</v>
      </c>
      <c r="L64">
        <v>-35.1</v>
      </c>
      <c r="M64" t="s">
        <v>818</v>
      </c>
      <c r="N64" t="s">
        <v>818</v>
      </c>
      <c r="O64" t="s">
        <v>918</v>
      </c>
      <c r="P64">
        <v>0</v>
      </c>
      <c r="Q64">
        <v>96216.1</v>
      </c>
      <c r="R64">
        <v>73459.3</v>
      </c>
      <c r="S64">
        <v>0</v>
      </c>
      <c r="T64">
        <v>0</v>
      </c>
      <c r="U64">
        <v>0</v>
      </c>
      <c r="V64">
        <v>47744.9</v>
      </c>
      <c r="W64">
        <v>217420</v>
      </c>
      <c r="X64">
        <v>77659.399999999994</v>
      </c>
      <c r="Y64">
        <v>0</v>
      </c>
      <c r="Z64">
        <v>119.015</v>
      </c>
      <c r="AA64">
        <v>0</v>
      </c>
      <c r="AB64">
        <v>0</v>
      </c>
      <c r="AC64">
        <v>0</v>
      </c>
      <c r="AD64">
        <v>295199</v>
      </c>
      <c r="AE64">
        <v>205.62</v>
      </c>
      <c r="AF64">
        <v>0</v>
      </c>
      <c r="AG64">
        <v>0</v>
      </c>
      <c r="AH64">
        <v>0</v>
      </c>
      <c r="AI64">
        <v>0</v>
      </c>
      <c r="AJ64">
        <v>1085.3800000000001</v>
      </c>
      <c r="AK64">
        <v>0</v>
      </c>
      <c r="AL64">
        <v>1291</v>
      </c>
      <c r="AM64">
        <v>0</v>
      </c>
      <c r="AN64">
        <v>0</v>
      </c>
      <c r="AO64">
        <v>0</v>
      </c>
      <c r="AP64">
        <v>0</v>
      </c>
      <c r="AQ64">
        <v>1291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0.51757799999999998</v>
      </c>
      <c r="BF64">
        <v>18.235800000000001</v>
      </c>
      <c r="BG64">
        <v>15.012499999999999</v>
      </c>
      <c r="BH64">
        <v>0</v>
      </c>
      <c r="BI64">
        <v>0</v>
      </c>
      <c r="BJ64">
        <v>2.3841700000000001</v>
      </c>
      <c r="BK64">
        <v>10.148300000000001</v>
      </c>
      <c r="BL64">
        <v>0</v>
      </c>
      <c r="BM64">
        <v>46.298400000000001</v>
      </c>
      <c r="BN64">
        <v>15.353999999999999</v>
      </c>
      <c r="BO64">
        <v>0</v>
      </c>
      <c r="BP64">
        <v>2.7639500000000001E-2</v>
      </c>
      <c r="BQ64">
        <v>0</v>
      </c>
      <c r="BR64">
        <v>0</v>
      </c>
      <c r="BS64">
        <v>0</v>
      </c>
      <c r="BT64">
        <v>61.680100000000003</v>
      </c>
      <c r="BU64">
        <v>58.778300000000002</v>
      </c>
      <c r="BV64">
        <v>2.9017499999999998</v>
      </c>
      <c r="BW64">
        <v>0</v>
      </c>
      <c r="BX64">
        <v>0</v>
      </c>
      <c r="BZ64">
        <v>0</v>
      </c>
      <c r="CA64">
        <v>0</v>
      </c>
      <c r="CC64">
        <v>0</v>
      </c>
      <c r="CG64" t="s">
        <v>818</v>
      </c>
      <c r="CH64" t="s">
        <v>818</v>
      </c>
      <c r="CI64" t="s">
        <v>919</v>
      </c>
      <c r="CJ64">
        <v>2396.15</v>
      </c>
      <c r="CK64">
        <v>88982.6</v>
      </c>
      <c r="CL64">
        <v>28163.5</v>
      </c>
      <c r="CM64">
        <v>0</v>
      </c>
      <c r="CN64">
        <v>0</v>
      </c>
      <c r="CO64">
        <v>23118.5</v>
      </c>
      <c r="CP64">
        <v>47744.9</v>
      </c>
      <c r="CQ64">
        <v>28569</v>
      </c>
      <c r="CR64">
        <v>77659.399999999994</v>
      </c>
      <c r="CS64">
        <v>0</v>
      </c>
      <c r="CT64">
        <v>118.994</v>
      </c>
      <c r="CU64">
        <v>0</v>
      </c>
      <c r="CV64">
        <v>-162628</v>
      </c>
      <c r="CW64">
        <v>790.95299999999997</v>
      </c>
      <c r="CX64">
        <v>106347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0.70511800000000002</v>
      </c>
      <c r="DZ64">
        <v>16.852399999999999</v>
      </c>
      <c r="EA64">
        <v>5.6242299999999998</v>
      </c>
      <c r="EB64">
        <v>0</v>
      </c>
      <c r="EC64">
        <v>0</v>
      </c>
      <c r="ED64">
        <v>4.7963100000000001</v>
      </c>
      <c r="EE64">
        <v>10.148300000000001</v>
      </c>
      <c r="EF64">
        <v>11.197100000000001</v>
      </c>
      <c r="EG64">
        <v>15.353999999999999</v>
      </c>
      <c r="EH64">
        <v>0</v>
      </c>
      <c r="EI64">
        <v>2.76344E-2</v>
      </c>
      <c r="EJ64">
        <v>0</v>
      </c>
      <c r="EK64">
        <v>-26.595400000000001</v>
      </c>
      <c r="EL64">
        <v>-0.33382899999999999</v>
      </c>
      <c r="EM64">
        <v>26.578800000000001</v>
      </c>
      <c r="EN64">
        <v>26.578800000000001</v>
      </c>
      <c r="EO64">
        <v>0</v>
      </c>
      <c r="EP64">
        <v>0</v>
      </c>
      <c r="EQ64">
        <v>0</v>
      </c>
      <c r="ES64">
        <v>0</v>
      </c>
      <c r="ET64">
        <v>0</v>
      </c>
      <c r="EV64">
        <v>0</v>
      </c>
      <c r="EW64">
        <v>0</v>
      </c>
      <c r="EX64">
        <v>0.52891100000000002</v>
      </c>
      <c r="EY64">
        <v>1.9065000000000001</v>
      </c>
      <c r="EZ64">
        <v>0</v>
      </c>
      <c r="FA64">
        <v>0</v>
      </c>
      <c r="FB64">
        <v>0</v>
      </c>
      <c r="FC64">
        <v>1.49878</v>
      </c>
      <c r="FD64">
        <v>3.9341900000000001</v>
      </c>
      <c r="FE64">
        <v>1.56168</v>
      </c>
      <c r="FF64">
        <v>0</v>
      </c>
      <c r="FG64">
        <v>5.91896E-3</v>
      </c>
      <c r="FH64">
        <v>0</v>
      </c>
      <c r="FI64">
        <v>0</v>
      </c>
      <c r="FJ64">
        <v>0</v>
      </c>
      <c r="FK64">
        <v>5.5017899999999997</v>
      </c>
      <c r="FL64">
        <v>0.83360500000000004</v>
      </c>
      <c r="FM64">
        <v>0.31234800000000001</v>
      </c>
      <c r="FN64">
        <v>0.48263800000000001</v>
      </c>
      <c r="FO64">
        <v>0</v>
      </c>
      <c r="FP64">
        <v>0</v>
      </c>
      <c r="FQ64">
        <v>0.94493700000000003</v>
      </c>
      <c r="FR64">
        <v>1.49878</v>
      </c>
      <c r="FS64">
        <v>2.6683500000000002</v>
      </c>
      <c r="FT64">
        <v>1.56168</v>
      </c>
      <c r="FU64">
        <v>0</v>
      </c>
      <c r="FV64">
        <v>5.9186100000000004E-3</v>
      </c>
      <c r="FW64">
        <v>0</v>
      </c>
      <c r="FX64">
        <v>-0.62650700000000004</v>
      </c>
      <c r="FY64">
        <v>-0.77745600000000004</v>
      </c>
      <c r="FZ64">
        <v>4.2359499999999999</v>
      </c>
      <c r="GA64" t="s">
        <v>821</v>
      </c>
      <c r="GB64" t="s">
        <v>822</v>
      </c>
      <c r="GC64" t="s">
        <v>823</v>
      </c>
      <c r="GD64" t="s">
        <v>824</v>
      </c>
      <c r="GE64" t="s">
        <v>825</v>
      </c>
      <c r="GF64" t="s">
        <v>826</v>
      </c>
      <c r="GG64" t="s">
        <v>827</v>
      </c>
      <c r="GH64" t="s">
        <v>828</v>
      </c>
      <c r="GK64">
        <v>0</v>
      </c>
      <c r="GL64">
        <v>3.1936300000000002</v>
      </c>
      <c r="GM64">
        <v>4.8538899999999998</v>
      </c>
      <c r="GN64">
        <v>0</v>
      </c>
      <c r="GO64">
        <v>0</v>
      </c>
      <c r="GP64">
        <v>0</v>
      </c>
      <c r="GQ64">
        <v>3.6003599999999998</v>
      </c>
      <c r="GR64">
        <v>11.64</v>
      </c>
      <c r="GS64">
        <v>4.5420199999999999</v>
      </c>
      <c r="GT64">
        <v>0</v>
      </c>
      <c r="GU64">
        <v>1.1483800000000001E-2</v>
      </c>
      <c r="GV64">
        <v>0</v>
      </c>
      <c r="GW64">
        <v>0</v>
      </c>
      <c r="GX64">
        <v>0</v>
      </c>
      <c r="GY64">
        <v>16.190000000000001</v>
      </c>
      <c r="GZ64">
        <v>1.12337</v>
      </c>
      <c r="HA64">
        <v>0</v>
      </c>
      <c r="HB64">
        <v>0</v>
      </c>
      <c r="HC64">
        <v>0</v>
      </c>
      <c r="HD64">
        <v>0</v>
      </c>
      <c r="HE64">
        <v>5.9297599999999999</v>
      </c>
      <c r="HF64">
        <v>0</v>
      </c>
      <c r="HG64">
        <v>7.05</v>
      </c>
      <c r="HH64">
        <v>0</v>
      </c>
      <c r="HI64">
        <v>0</v>
      </c>
      <c r="HJ64">
        <v>0</v>
      </c>
      <c r="HK64">
        <v>0</v>
      </c>
      <c r="HL64">
        <v>7.05</v>
      </c>
      <c r="HM64">
        <v>0.465424</v>
      </c>
      <c r="HN64">
        <v>2.9282499999999998</v>
      </c>
      <c r="HO64">
        <v>1.5451299999999999</v>
      </c>
      <c r="HP64">
        <v>0</v>
      </c>
      <c r="HQ64">
        <v>0</v>
      </c>
      <c r="HR64">
        <v>1.59663</v>
      </c>
      <c r="HS64">
        <v>3.6003599999999998</v>
      </c>
      <c r="HT64">
        <v>4.59</v>
      </c>
      <c r="HU64">
        <v>4.5420199999999999</v>
      </c>
      <c r="HV64">
        <v>0</v>
      </c>
      <c r="HW64">
        <v>1.14816E-2</v>
      </c>
      <c r="HX64">
        <v>0</v>
      </c>
      <c r="HY64">
        <v>-4.8862300000000003</v>
      </c>
      <c r="HZ64">
        <v>-0.66515500000000005</v>
      </c>
      <c r="IA64">
        <v>9.14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0.75308699999999995</v>
      </c>
      <c r="IP64">
        <v>2.4573299999999998</v>
      </c>
      <c r="IQ64">
        <v>3.73481</v>
      </c>
      <c r="IR64">
        <v>0</v>
      </c>
      <c r="IS64">
        <v>0</v>
      </c>
      <c r="IT64">
        <v>3.9752100000000001</v>
      </c>
      <c r="IU64">
        <v>2.7702900000000001</v>
      </c>
      <c r="IV64">
        <v>13.6907</v>
      </c>
      <c r="IW64">
        <v>3.4948399999999999</v>
      </c>
      <c r="IX64">
        <v>0</v>
      </c>
      <c r="IY64">
        <v>8.8361599999999992E-3</v>
      </c>
      <c r="IZ64">
        <v>0</v>
      </c>
      <c r="JA64">
        <v>0</v>
      </c>
      <c r="JB64">
        <v>0</v>
      </c>
      <c r="JC64">
        <v>17.194400000000002</v>
      </c>
      <c r="JD64">
        <v>0.35811900000000002</v>
      </c>
      <c r="JE64">
        <v>2.2531400000000001</v>
      </c>
      <c r="JF64">
        <v>1.18889</v>
      </c>
      <c r="JG64">
        <v>0</v>
      </c>
      <c r="JH64">
        <v>0</v>
      </c>
      <c r="JI64">
        <v>1.2285200000000001</v>
      </c>
      <c r="JJ64">
        <v>2.7702900000000001</v>
      </c>
      <c r="JK64">
        <v>3.5274700000000001</v>
      </c>
      <c r="JL64">
        <v>3.4948399999999999</v>
      </c>
      <c r="JM64">
        <v>0</v>
      </c>
      <c r="JN64">
        <v>8.8344800000000005E-3</v>
      </c>
      <c r="JO64">
        <v>0</v>
      </c>
      <c r="JP64">
        <v>-3.7597</v>
      </c>
      <c r="JQ64">
        <v>-0.51180099999999995</v>
      </c>
      <c r="JR64">
        <v>7.0311399999999997</v>
      </c>
    </row>
    <row r="65" spans="1:292" x14ac:dyDescent="0.3">
      <c r="A65" s="11"/>
      <c r="B65" s="58">
        <v>45968.634895833296</v>
      </c>
      <c r="C65" t="s">
        <v>217</v>
      </c>
      <c r="E65" t="s">
        <v>917</v>
      </c>
      <c r="F65" t="s">
        <v>815</v>
      </c>
      <c r="G65">
        <v>24563.1</v>
      </c>
      <c r="H65">
        <v>24692.3</v>
      </c>
      <c r="I65" t="s">
        <v>816</v>
      </c>
      <c r="J65" s="24">
        <v>3.54166666666667E-2</v>
      </c>
      <c r="K65" t="s">
        <v>817</v>
      </c>
      <c r="L65">
        <v>-35.19</v>
      </c>
      <c r="M65" t="s">
        <v>818</v>
      </c>
      <c r="N65" t="s">
        <v>818</v>
      </c>
      <c r="O65" t="s">
        <v>920</v>
      </c>
      <c r="P65">
        <v>0</v>
      </c>
      <c r="Q65">
        <v>96472.3</v>
      </c>
      <c r="R65">
        <v>73463.199999999997</v>
      </c>
      <c r="S65">
        <v>0</v>
      </c>
      <c r="T65">
        <v>0</v>
      </c>
      <c r="U65">
        <v>0</v>
      </c>
      <c r="V65">
        <v>47744.9</v>
      </c>
      <c r="W65">
        <v>217680</v>
      </c>
      <c r="X65">
        <v>77659.399999999994</v>
      </c>
      <c r="Y65">
        <v>0</v>
      </c>
      <c r="Z65">
        <v>119.015</v>
      </c>
      <c r="AA65">
        <v>0</v>
      </c>
      <c r="AB65">
        <v>0</v>
      </c>
      <c r="AC65">
        <v>0</v>
      </c>
      <c r="AD65">
        <v>295459</v>
      </c>
      <c r="AE65">
        <v>189.286</v>
      </c>
      <c r="AF65">
        <v>0</v>
      </c>
      <c r="AG65">
        <v>0</v>
      </c>
      <c r="AH65">
        <v>0</v>
      </c>
      <c r="AI65">
        <v>0</v>
      </c>
      <c r="AJ65">
        <v>1085.3800000000001</v>
      </c>
      <c r="AK65">
        <v>0</v>
      </c>
      <c r="AL65">
        <v>1274.6600000000001</v>
      </c>
      <c r="AM65">
        <v>0</v>
      </c>
      <c r="AN65">
        <v>0</v>
      </c>
      <c r="AO65">
        <v>0</v>
      </c>
      <c r="AP65">
        <v>0</v>
      </c>
      <c r="AQ65">
        <v>1274.6600000000001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0.47682200000000002</v>
      </c>
      <c r="BF65">
        <v>18.365200000000002</v>
      </c>
      <c r="BG65">
        <v>15.0144</v>
      </c>
      <c r="BH65">
        <v>0</v>
      </c>
      <c r="BI65">
        <v>0</v>
      </c>
      <c r="BJ65">
        <v>2.3841600000000001</v>
      </c>
      <c r="BK65">
        <v>10.148300000000001</v>
      </c>
      <c r="BL65">
        <v>0</v>
      </c>
      <c r="BM65">
        <v>46.389000000000003</v>
      </c>
      <c r="BN65">
        <v>15.353999999999999</v>
      </c>
      <c r="BO65">
        <v>0</v>
      </c>
      <c r="BP65">
        <v>2.7639500000000001E-2</v>
      </c>
      <c r="BQ65">
        <v>0</v>
      </c>
      <c r="BR65">
        <v>0</v>
      </c>
      <c r="BS65">
        <v>0</v>
      </c>
      <c r="BT65">
        <v>61.770600000000002</v>
      </c>
      <c r="BU65">
        <v>58.909599999999998</v>
      </c>
      <c r="BV65">
        <v>2.8609900000000001</v>
      </c>
      <c r="BW65">
        <v>0</v>
      </c>
      <c r="BX65">
        <v>0</v>
      </c>
      <c r="BZ65">
        <v>0</v>
      </c>
      <c r="CA65">
        <v>0</v>
      </c>
      <c r="CC65">
        <v>0</v>
      </c>
      <c r="CG65" t="s">
        <v>818</v>
      </c>
      <c r="CH65" t="s">
        <v>818</v>
      </c>
      <c r="CI65" t="s">
        <v>919</v>
      </c>
      <c r="CJ65">
        <v>2396.15</v>
      </c>
      <c r="CK65">
        <v>88982.6</v>
      </c>
      <c r="CL65">
        <v>28163.5</v>
      </c>
      <c r="CM65">
        <v>0</v>
      </c>
      <c r="CN65">
        <v>0</v>
      </c>
      <c r="CO65">
        <v>23118.5</v>
      </c>
      <c r="CP65">
        <v>47744.9</v>
      </c>
      <c r="CQ65">
        <v>28569</v>
      </c>
      <c r="CR65">
        <v>77659.399999999994</v>
      </c>
      <c r="CS65">
        <v>0</v>
      </c>
      <c r="CT65">
        <v>118.994</v>
      </c>
      <c r="CU65">
        <v>0</v>
      </c>
      <c r="CV65">
        <v>-162628</v>
      </c>
      <c r="CW65">
        <v>790.95299999999997</v>
      </c>
      <c r="CX65">
        <v>106347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0.70511800000000002</v>
      </c>
      <c r="DZ65">
        <v>16.852399999999999</v>
      </c>
      <c r="EA65">
        <v>5.6242299999999998</v>
      </c>
      <c r="EB65">
        <v>0</v>
      </c>
      <c r="EC65">
        <v>0</v>
      </c>
      <c r="ED65">
        <v>4.7963100000000001</v>
      </c>
      <c r="EE65">
        <v>10.148300000000001</v>
      </c>
      <c r="EF65">
        <v>11.197100000000001</v>
      </c>
      <c r="EG65">
        <v>15.353999999999999</v>
      </c>
      <c r="EH65">
        <v>0</v>
      </c>
      <c r="EI65">
        <v>2.76344E-2</v>
      </c>
      <c r="EJ65">
        <v>0</v>
      </c>
      <c r="EK65">
        <v>-26.595400000000001</v>
      </c>
      <c r="EL65">
        <v>-0.33382899999999999</v>
      </c>
      <c r="EM65">
        <v>26.578800000000001</v>
      </c>
      <c r="EN65">
        <v>26.578800000000001</v>
      </c>
      <c r="EO65">
        <v>0</v>
      </c>
      <c r="EP65">
        <v>0</v>
      </c>
      <c r="EQ65">
        <v>0</v>
      </c>
      <c r="ES65">
        <v>0</v>
      </c>
      <c r="ET65">
        <v>0</v>
      </c>
      <c r="EV65">
        <v>0</v>
      </c>
      <c r="EW65">
        <v>0</v>
      </c>
      <c r="EX65">
        <v>0.56195499999999998</v>
      </c>
      <c r="EY65">
        <v>1.91025</v>
      </c>
      <c r="EZ65">
        <v>0</v>
      </c>
      <c r="FA65">
        <v>0</v>
      </c>
      <c r="FB65">
        <v>0</v>
      </c>
      <c r="FC65">
        <v>1.49878</v>
      </c>
      <c r="FD65">
        <v>3.97098</v>
      </c>
      <c r="FE65">
        <v>1.56168</v>
      </c>
      <c r="FF65">
        <v>0</v>
      </c>
      <c r="FG65">
        <v>5.91896E-3</v>
      </c>
      <c r="FH65">
        <v>0</v>
      </c>
      <c r="FI65">
        <v>0</v>
      </c>
      <c r="FJ65">
        <v>0</v>
      </c>
      <c r="FK65">
        <v>5.5385799999999996</v>
      </c>
      <c r="FL65">
        <v>0.83360500000000004</v>
      </c>
      <c r="FM65">
        <v>0.31234800000000001</v>
      </c>
      <c r="FN65">
        <v>0.48263800000000001</v>
      </c>
      <c r="FO65">
        <v>0</v>
      </c>
      <c r="FP65">
        <v>0</v>
      </c>
      <c r="FQ65">
        <v>0.94493700000000003</v>
      </c>
      <c r="FR65">
        <v>1.49878</v>
      </c>
      <c r="FS65">
        <v>2.6683500000000002</v>
      </c>
      <c r="FT65">
        <v>1.56168</v>
      </c>
      <c r="FU65">
        <v>0</v>
      </c>
      <c r="FV65">
        <v>5.9186100000000004E-3</v>
      </c>
      <c r="FW65">
        <v>0</v>
      </c>
      <c r="FX65">
        <v>-0.62650700000000004</v>
      </c>
      <c r="FY65">
        <v>-0.77745600000000004</v>
      </c>
      <c r="FZ65">
        <v>4.2359499999999999</v>
      </c>
      <c r="GA65" t="s">
        <v>821</v>
      </c>
      <c r="GB65" t="s">
        <v>822</v>
      </c>
      <c r="GC65" t="s">
        <v>823</v>
      </c>
      <c r="GD65" t="s">
        <v>824</v>
      </c>
      <c r="GE65" t="s">
        <v>825</v>
      </c>
      <c r="GF65" t="s">
        <v>826</v>
      </c>
      <c r="GG65" t="s">
        <v>827</v>
      </c>
      <c r="GH65" t="s">
        <v>828</v>
      </c>
      <c r="GK65">
        <v>0</v>
      </c>
      <c r="GL65">
        <v>3.2555499999999999</v>
      </c>
      <c r="GM65">
        <v>4.85372</v>
      </c>
      <c r="GN65">
        <v>0</v>
      </c>
      <c r="GO65">
        <v>0</v>
      </c>
      <c r="GP65">
        <v>0</v>
      </c>
      <c r="GQ65">
        <v>3.6003599999999998</v>
      </c>
      <c r="GR65">
        <v>11.71</v>
      </c>
      <c r="GS65">
        <v>4.5420199999999999</v>
      </c>
      <c r="GT65">
        <v>0</v>
      </c>
      <c r="GU65">
        <v>1.1483800000000001E-2</v>
      </c>
      <c r="GV65">
        <v>0</v>
      </c>
      <c r="GW65">
        <v>0</v>
      </c>
      <c r="GX65">
        <v>0</v>
      </c>
      <c r="GY65">
        <v>16.260000000000002</v>
      </c>
      <c r="GZ65">
        <v>1.03413</v>
      </c>
      <c r="HA65">
        <v>0</v>
      </c>
      <c r="HB65">
        <v>0</v>
      </c>
      <c r="HC65">
        <v>0</v>
      </c>
      <c r="HD65">
        <v>0</v>
      </c>
      <c r="HE65">
        <v>5.9297399999999998</v>
      </c>
      <c r="HF65">
        <v>0</v>
      </c>
      <c r="HG65">
        <v>6.96</v>
      </c>
      <c r="HH65">
        <v>0</v>
      </c>
      <c r="HI65">
        <v>0</v>
      </c>
      <c r="HJ65">
        <v>0</v>
      </c>
      <c r="HK65">
        <v>0</v>
      </c>
      <c r="HL65">
        <v>6.96</v>
      </c>
      <c r="HM65">
        <v>0.465424</v>
      </c>
      <c r="HN65">
        <v>2.9282499999999998</v>
      </c>
      <c r="HO65">
        <v>1.5451299999999999</v>
      </c>
      <c r="HP65">
        <v>0</v>
      </c>
      <c r="HQ65">
        <v>0</v>
      </c>
      <c r="HR65">
        <v>1.59663</v>
      </c>
      <c r="HS65">
        <v>3.6003599999999998</v>
      </c>
      <c r="HT65">
        <v>4.59</v>
      </c>
      <c r="HU65">
        <v>4.5420199999999999</v>
      </c>
      <c r="HV65">
        <v>0</v>
      </c>
      <c r="HW65">
        <v>1.14816E-2</v>
      </c>
      <c r="HX65">
        <v>0</v>
      </c>
      <c r="HY65">
        <v>-4.8862300000000003</v>
      </c>
      <c r="HZ65">
        <v>-0.66515500000000005</v>
      </c>
      <c r="IA65">
        <v>9.14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0.69326200000000004</v>
      </c>
      <c r="IP65">
        <v>2.5049700000000001</v>
      </c>
      <c r="IQ65">
        <v>3.73468</v>
      </c>
      <c r="IR65">
        <v>0</v>
      </c>
      <c r="IS65">
        <v>0</v>
      </c>
      <c r="IT65">
        <v>3.9752000000000001</v>
      </c>
      <c r="IU65">
        <v>2.7702900000000001</v>
      </c>
      <c r="IV65">
        <v>13.6784</v>
      </c>
      <c r="IW65">
        <v>3.4948399999999999</v>
      </c>
      <c r="IX65">
        <v>0</v>
      </c>
      <c r="IY65">
        <v>8.8361599999999992E-3</v>
      </c>
      <c r="IZ65">
        <v>0</v>
      </c>
      <c r="JA65">
        <v>0</v>
      </c>
      <c r="JB65">
        <v>0</v>
      </c>
      <c r="JC65">
        <v>17.182099999999998</v>
      </c>
      <c r="JD65">
        <v>0.35811900000000002</v>
      </c>
      <c r="JE65">
        <v>2.2531400000000001</v>
      </c>
      <c r="JF65">
        <v>1.18889</v>
      </c>
      <c r="JG65">
        <v>0</v>
      </c>
      <c r="JH65">
        <v>0</v>
      </c>
      <c r="JI65">
        <v>1.2285200000000001</v>
      </c>
      <c r="JJ65">
        <v>2.7702900000000001</v>
      </c>
      <c r="JK65">
        <v>3.5274700000000001</v>
      </c>
      <c r="JL65">
        <v>3.4948399999999999</v>
      </c>
      <c r="JM65">
        <v>0</v>
      </c>
      <c r="JN65">
        <v>8.8344800000000005E-3</v>
      </c>
      <c r="JO65">
        <v>0</v>
      </c>
      <c r="JP65">
        <v>-3.7597</v>
      </c>
      <c r="JQ65">
        <v>-0.51180099999999995</v>
      </c>
      <c r="JR65">
        <v>7.0311399999999997</v>
      </c>
    </row>
    <row r="66" spans="1:292" x14ac:dyDescent="0.3">
      <c r="A66" s="11"/>
      <c r="B66" s="58">
        <v>45968.635347222204</v>
      </c>
      <c r="C66" t="s">
        <v>231</v>
      </c>
      <c r="E66" t="s">
        <v>814</v>
      </c>
      <c r="F66" t="s">
        <v>815</v>
      </c>
      <c r="G66">
        <v>24563.1</v>
      </c>
      <c r="H66">
        <v>24692.3</v>
      </c>
      <c r="I66" t="s">
        <v>816</v>
      </c>
      <c r="J66" s="24">
        <v>2.36111111111111E-2</v>
      </c>
      <c r="K66" t="s">
        <v>817</v>
      </c>
      <c r="L66">
        <v>-24.86</v>
      </c>
      <c r="M66" t="s">
        <v>818</v>
      </c>
      <c r="N66" t="s">
        <v>818</v>
      </c>
      <c r="O66" t="s">
        <v>921</v>
      </c>
      <c r="P66">
        <v>0</v>
      </c>
      <c r="Q66">
        <v>31947.5</v>
      </c>
      <c r="R66">
        <v>70573.2</v>
      </c>
      <c r="S66">
        <v>0</v>
      </c>
      <c r="T66">
        <v>0</v>
      </c>
      <c r="U66">
        <v>0</v>
      </c>
      <c r="V66">
        <v>47441.3</v>
      </c>
      <c r="W66">
        <v>149962</v>
      </c>
      <c r="X66">
        <v>77659.399999999994</v>
      </c>
      <c r="Y66">
        <v>0</v>
      </c>
      <c r="Z66">
        <v>117.621</v>
      </c>
      <c r="AA66">
        <v>0</v>
      </c>
      <c r="AB66">
        <v>0</v>
      </c>
      <c r="AC66">
        <v>0</v>
      </c>
      <c r="AD66">
        <v>227739</v>
      </c>
      <c r="AE66">
        <v>395.66399999999999</v>
      </c>
      <c r="AF66">
        <v>0</v>
      </c>
      <c r="AG66">
        <v>0</v>
      </c>
      <c r="AH66">
        <v>0</v>
      </c>
      <c r="AI66">
        <v>0</v>
      </c>
      <c r="AJ66">
        <v>1237.51</v>
      </c>
      <c r="AK66">
        <v>0</v>
      </c>
      <c r="AL66">
        <v>1633.18</v>
      </c>
      <c r="AM66">
        <v>0</v>
      </c>
      <c r="AN66">
        <v>0</v>
      </c>
      <c r="AO66">
        <v>0</v>
      </c>
      <c r="AP66">
        <v>0</v>
      </c>
      <c r="AQ66">
        <v>1633.18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0.97263500000000003</v>
      </c>
      <c r="BF66">
        <v>5.7789000000000001</v>
      </c>
      <c r="BG66">
        <v>14.3241</v>
      </c>
      <c r="BH66">
        <v>0</v>
      </c>
      <c r="BI66">
        <v>0</v>
      </c>
      <c r="BJ66">
        <v>2.7040099999999998</v>
      </c>
      <c r="BK66">
        <v>10.0162</v>
      </c>
      <c r="BL66">
        <v>0</v>
      </c>
      <c r="BM66">
        <v>33.795900000000003</v>
      </c>
      <c r="BN66">
        <v>15.2714</v>
      </c>
      <c r="BO66">
        <v>0</v>
      </c>
      <c r="BP66">
        <v>2.7016999999999999E-2</v>
      </c>
      <c r="BQ66">
        <v>0</v>
      </c>
      <c r="BR66">
        <v>0</v>
      </c>
      <c r="BS66">
        <v>0</v>
      </c>
      <c r="BT66">
        <v>49.094299999999997</v>
      </c>
      <c r="BU66">
        <v>45.417700000000004</v>
      </c>
      <c r="BV66">
        <v>3.67665</v>
      </c>
      <c r="BW66">
        <v>0</v>
      </c>
      <c r="BX66">
        <v>3</v>
      </c>
      <c r="BY66" t="s">
        <v>914</v>
      </c>
      <c r="BZ66">
        <v>0</v>
      </c>
      <c r="CA66">
        <v>0</v>
      </c>
      <c r="CC66">
        <v>0</v>
      </c>
      <c r="CG66" t="s">
        <v>818</v>
      </c>
      <c r="CH66" t="s">
        <v>818</v>
      </c>
      <c r="CI66" t="s">
        <v>915</v>
      </c>
      <c r="CJ66">
        <v>6804.46</v>
      </c>
      <c r="CK66">
        <v>33013.5</v>
      </c>
      <c r="CL66">
        <v>24855.1</v>
      </c>
      <c r="CM66">
        <v>0</v>
      </c>
      <c r="CN66">
        <v>0</v>
      </c>
      <c r="CO66">
        <v>26820.2</v>
      </c>
      <c r="CP66">
        <v>47441.3</v>
      </c>
      <c r="CQ66">
        <v>24988.2</v>
      </c>
      <c r="CR66">
        <v>77659.399999999994</v>
      </c>
      <c r="CS66">
        <v>0</v>
      </c>
      <c r="CT66">
        <v>117.6</v>
      </c>
      <c r="CU66">
        <v>0</v>
      </c>
      <c r="CV66">
        <v>-114302</v>
      </c>
      <c r="CW66">
        <v>355.31700000000001</v>
      </c>
      <c r="CX66">
        <v>102765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1.7895700000000001</v>
      </c>
      <c r="DZ66">
        <v>5.9346800000000002</v>
      </c>
      <c r="EA66">
        <v>5.0147300000000001</v>
      </c>
      <c r="EB66">
        <v>0</v>
      </c>
      <c r="EC66">
        <v>0</v>
      </c>
      <c r="ED66">
        <v>5.5605799999999999</v>
      </c>
      <c r="EE66">
        <v>10.0162</v>
      </c>
      <c r="EF66">
        <v>8.9376999999999995</v>
      </c>
      <c r="EG66">
        <v>15.2714</v>
      </c>
      <c r="EH66">
        <v>0</v>
      </c>
      <c r="EI66">
        <v>2.70123E-2</v>
      </c>
      <c r="EJ66">
        <v>0</v>
      </c>
      <c r="EK66">
        <v>-19.1601</v>
      </c>
      <c r="EL66">
        <v>-0.21799499999999999</v>
      </c>
      <c r="EM66">
        <v>24.2361</v>
      </c>
      <c r="EN66">
        <v>24.2361</v>
      </c>
      <c r="EO66">
        <v>0</v>
      </c>
      <c r="EP66">
        <v>0</v>
      </c>
      <c r="EQ66">
        <v>0</v>
      </c>
      <c r="ES66">
        <v>0</v>
      </c>
      <c r="ET66">
        <v>0</v>
      </c>
      <c r="EV66">
        <v>0</v>
      </c>
      <c r="EW66">
        <v>0</v>
      </c>
      <c r="EX66">
        <v>0.16798099999999999</v>
      </c>
      <c r="EY66">
        <v>1.83192</v>
      </c>
      <c r="EZ66">
        <v>0</v>
      </c>
      <c r="FA66">
        <v>0</v>
      </c>
      <c r="FB66">
        <v>0</v>
      </c>
      <c r="FC66">
        <v>1.5013000000000001</v>
      </c>
      <c r="FD66">
        <v>3.5011999999999999</v>
      </c>
      <c r="FE66">
        <v>1.56168</v>
      </c>
      <c r="FF66">
        <v>0</v>
      </c>
      <c r="FG66">
        <v>5.9749800000000004E-3</v>
      </c>
      <c r="FH66">
        <v>0</v>
      </c>
      <c r="FI66">
        <v>0</v>
      </c>
      <c r="FJ66">
        <v>0</v>
      </c>
      <c r="FK66">
        <v>5.0688599999999999</v>
      </c>
      <c r="FL66">
        <v>1.35724</v>
      </c>
      <c r="FM66">
        <v>3.9988000000000003E-2</v>
      </c>
      <c r="FN66">
        <v>0.56815300000000002</v>
      </c>
      <c r="FO66">
        <v>0</v>
      </c>
      <c r="FP66">
        <v>0</v>
      </c>
      <c r="FQ66">
        <v>1.0743400000000001</v>
      </c>
      <c r="FR66">
        <v>1.5013000000000001</v>
      </c>
      <c r="FS66">
        <v>3.9611499999999999</v>
      </c>
      <c r="FT66">
        <v>1.56168</v>
      </c>
      <c r="FU66">
        <v>0</v>
      </c>
      <c r="FV66">
        <v>5.9746E-3</v>
      </c>
      <c r="FW66">
        <v>0</v>
      </c>
      <c r="FX66">
        <v>-0.33873199999999998</v>
      </c>
      <c r="FY66">
        <v>-0.24113799999999999</v>
      </c>
      <c r="FZ66">
        <v>5.52881</v>
      </c>
      <c r="GA66" t="s">
        <v>821</v>
      </c>
      <c r="GB66" t="s">
        <v>822</v>
      </c>
      <c r="GC66" t="s">
        <v>823</v>
      </c>
      <c r="GD66" t="s">
        <v>824</v>
      </c>
      <c r="GE66" t="s">
        <v>825</v>
      </c>
      <c r="GF66" t="s">
        <v>826</v>
      </c>
      <c r="GG66" t="s">
        <v>827</v>
      </c>
      <c r="GH66" t="s">
        <v>828</v>
      </c>
      <c r="GK66">
        <v>0</v>
      </c>
      <c r="GL66">
        <v>0.97121800000000003</v>
      </c>
      <c r="GM66">
        <v>4.6610800000000001</v>
      </c>
      <c r="GN66">
        <v>0</v>
      </c>
      <c r="GO66">
        <v>0</v>
      </c>
      <c r="GP66">
        <v>0</v>
      </c>
      <c r="GQ66">
        <v>3.5956999999999999</v>
      </c>
      <c r="GR66">
        <v>9.23</v>
      </c>
      <c r="GS66">
        <v>4.5420199999999999</v>
      </c>
      <c r="GT66">
        <v>0</v>
      </c>
      <c r="GU66">
        <v>1.1321299999999999E-2</v>
      </c>
      <c r="GV66">
        <v>0</v>
      </c>
      <c r="GW66">
        <v>0</v>
      </c>
      <c r="GX66">
        <v>0</v>
      </c>
      <c r="GY66">
        <v>13.78</v>
      </c>
      <c r="GZ66">
        <v>2.1616300000000002</v>
      </c>
      <c r="HA66">
        <v>0</v>
      </c>
      <c r="HB66">
        <v>0</v>
      </c>
      <c r="HC66">
        <v>0</v>
      </c>
      <c r="HD66">
        <v>0</v>
      </c>
      <c r="HE66">
        <v>6.7609000000000004</v>
      </c>
      <c r="HF66">
        <v>0</v>
      </c>
      <c r="HG66">
        <v>8.92</v>
      </c>
      <c r="HH66">
        <v>0</v>
      </c>
      <c r="HI66">
        <v>0</v>
      </c>
      <c r="HJ66">
        <v>0</v>
      </c>
      <c r="HK66">
        <v>0</v>
      </c>
      <c r="HL66">
        <v>8.92</v>
      </c>
      <c r="HM66">
        <v>1.0466</v>
      </c>
      <c r="HN66">
        <v>0.94201299999999999</v>
      </c>
      <c r="HO66">
        <v>1.5537099999999999</v>
      </c>
      <c r="HP66">
        <v>0</v>
      </c>
      <c r="HQ66">
        <v>0</v>
      </c>
      <c r="HR66">
        <v>1.8181</v>
      </c>
      <c r="HS66">
        <v>3.5956999999999999</v>
      </c>
      <c r="HT66">
        <v>5.46</v>
      </c>
      <c r="HU66">
        <v>4.5420199999999999</v>
      </c>
      <c r="HV66">
        <v>0</v>
      </c>
      <c r="HW66">
        <v>1.1318999999999999E-2</v>
      </c>
      <c r="HX66">
        <v>0</v>
      </c>
      <c r="HY66">
        <v>-3.2311899999999998</v>
      </c>
      <c r="HZ66">
        <v>-0.269403</v>
      </c>
      <c r="IA66">
        <v>10.01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1.44912</v>
      </c>
      <c r="IP66">
        <v>0.74730099999999999</v>
      </c>
      <c r="IQ66">
        <v>3.5864600000000002</v>
      </c>
      <c r="IR66">
        <v>0</v>
      </c>
      <c r="IS66">
        <v>0</v>
      </c>
      <c r="IT66">
        <v>4.5324</v>
      </c>
      <c r="IU66">
        <v>2.7667000000000002</v>
      </c>
      <c r="IV66">
        <v>13.082000000000001</v>
      </c>
      <c r="IW66">
        <v>3.4948399999999999</v>
      </c>
      <c r="IX66">
        <v>0</v>
      </c>
      <c r="IY66">
        <v>8.7111399999999992E-3</v>
      </c>
      <c r="IZ66">
        <v>0</v>
      </c>
      <c r="JA66">
        <v>0</v>
      </c>
      <c r="JB66">
        <v>0</v>
      </c>
      <c r="JC66">
        <v>16.5855</v>
      </c>
      <c r="JD66">
        <v>0.80530199999999996</v>
      </c>
      <c r="JE66">
        <v>0.72482899999999995</v>
      </c>
      <c r="JF66">
        <v>1.1954899999999999</v>
      </c>
      <c r="JG66">
        <v>0</v>
      </c>
      <c r="JH66">
        <v>0</v>
      </c>
      <c r="JI66">
        <v>1.39893</v>
      </c>
      <c r="JJ66">
        <v>2.7667000000000002</v>
      </c>
      <c r="JK66">
        <v>4.1977399999999996</v>
      </c>
      <c r="JL66">
        <v>3.4948399999999999</v>
      </c>
      <c r="JM66">
        <v>0</v>
      </c>
      <c r="JN66">
        <v>8.7093599999999993E-3</v>
      </c>
      <c r="JO66">
        <v>0</v>
      </c>
      <c r="JP66">
        <v>-2.4862299999999999</v>
      </c>
      <c r="JQ66">
        <v>-0.207291</v>
      </c>
      <c r="JR66">
        <v>7.7012900000000002</v>
      </c>
    </row>
    <row r="67" spans="1:292" x14ac:dyDescent="0.3">
      <c r="A67" s="11"/>
      <c r="B67" s="58">
        <v>45968.635798611103</v>
      </c>
      <c r="C67" t="s">
        <v>237</v>
      </c>
      <c r="E67" t="s">
        <v>814</v>
      </c>
      <c r="F67" t="s">
        <v>815</v>
      </c>
      <c r="G67">
        <v>24563.1</v>
      </c>
      <c r="H67">
        <v>24692.3</v>
      </c>
      <c r="I67" t="s">
        <v>816</v>
      </c>
      <c r="J67" s="24">
        <v>2.4305555555555601E-2</v>
      </c>
      <c r="K67" t="s">
        <v>817</v>
      </c>
      <c r="L67">
        <v>-24.85</v>
      </c>
      <c r="M67" t="s">
        <v>818</v>
      </c>
      <c r="N67" t="s">
        <v>818</v>
      </c>
      <c r="O67" t="s">
        <v>913</v>
      </c>
      <c r="P67">
        <v>0</v>
      </c>
      <c r="Q67">
        <v>32326.7</v>
      </c>
      <c r="R67">
        <v>70571.5</v>
      </c>
      <c r="S67">
        <v>0</v>
      </c>
      <c r="T67">
        <v>0</v>
      </c>
      <c r="U67">
        <v>0</v>
      </c>
      <c r="V67">
        <v>47441.3</v>
      </c>
      <c r="W67">
        <v>150340</v>
      </c>
      <c r="X67">
        <v>77659.399999999994</v>
      </c>
      <c r="Y67">
        <v>0</v>
      </c>
      <c r="Z67">
        <v>117.621</v>
      </c>
      <c r="AA67">
        <v>0</v>
      </c>
      <c r="AB67">
        <v>0</v>
      </c>
      <c r="AC67">
        <v>0</v>
      </c>
      <c r="AD67">
        <v>228117</v>
      </c>
      <c r="AE67">
        <v>367.57600000000002</v>
      </c>
      <c r="AF67">
        <v>0</v>
      </c>
      <c r="AG67">
        <v>0</v>
      </c>
      <c r="AH67">
        <v>0</v>
      </c>
      <c r="AI67">
        <v>0</v>
      </c>
      <c r="AJ67">
        <v>1237.51</v>
      </c>
      <c r="AK67">
        <v>0</v>
      </c>
      <c r="AL67">
        <v>1605.09</v>
      </c>
      <c r="AM67">
        <v>0</v>
      </c>
      <c r="AN67">
        <v>0</v>
      </c>
      <c r="AO67">
        <v>0</v>
      </c>
      <c r="AP67">
        <v>0</v>
      </c>
      <c r="AQ67">
        <v>1605.09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0.90340799999999999</v>
      </c>
      <c r="BF67">
        <v>5.8360200000000004</v>
      </c>
      <c r="BG67">
        <v>14.323700000000001</v>
      </c>
      <c r="BH67">
        <v>0</v>
      </c>
      <c r="BI67">
        <v>0</v>
      </c>
      <c r="BJ67">
        <v>2.7040099999999998</v>
      </c>
      <c r="BK67">
        <v>10.0162</v>
      </c>
      <c r="BL67">
        <v>0</v>
      </c>
      <c r="BM67">
        <v>33.783299999999997</v>
      </c>
      <c r="BN67">
        <v>15.2714</v>
      </c>
      <c r="BO67">
        <v>0</v>
      </c>
      <c r="BP67">
        <v>2.7016999999999999E-2</v>
      </c>
      <c r="BQ67">
        <v>0</v>
      </c>
      <c r="BR67">
        <v>0</v>
      </c>
      <c r="BS67">
        <v>0</v>
      </c>
      <c r="BT67">
        <v>49.081699999999998</v>
      </c>
      <c r="BU67">
        <v>45.474299999999999</v>
      </c>
      <c r="BV67">
        <v>3.6074199999999998</v>
      </c>
      <c r="BW67">
        <v>0</v>
      </c>
      <c r="BX67">
        <v>2.5</v>
      </c>
      <c r="BY67" t="s">
        <v>914</v>
      </c>
      <c r="BZ67">
        <v>0</v>
      </c>
      <c r="CA67">
        <v>0</v>
      </c>
      <c r="CC67">
        <v>0</v>
      </c>
      <c r="CG67" t="s">
        <v>818</v>
      </c>
      <c r="CH67" t="s">
        <v>818</v>
      </c>
      <c r="CI67" t="s">
        <v>915</v>
      </c>
      <c r="CJ67">
        <v>6804.46</v>
      </c>
      <c r="CK67">
        <v>33013.5</v>
      </c>
      <c r="CL67">
        <v>24855.1</v>
      </c>
      <c r="CM67">
        <v>0</v>
      </c>
      <c r="CN67">
        <v>0</v>
      </c>
      <c r="CO67">
        <v>26820.2</v>
      </c>
      <c r="CP67">
        <v>47441.3</v>
      </c>
      <c r="CQ67">
        <v>24988.2</v>
      </c>
      <c r="CR67">
        <v>77659.399999999994</v>
      </c>
      <c r="CS67">
        <v>0</v>
      </c>
      <c r="CT67">
        <v>117.6</v>
      </c>
      <c r="CU67">
        <v>0</v>
      </c>
      <c r="CV67">
        <v>-114302</v>
      </c>
      <c r="CW67">
        <v>355.31700000000001</v>
      </c>
      <c r="CX67">
        <v>102765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1.7895700000000001</v>
      </c>
      <c r="DZ67">
        <v>5.9346800000000002</v>
      </c>
      <c r="EA67">
        <v>5.0147300000000001</v>
      </c>
      <c r="EB67">
        <v>0</v>
      </c>
      <c r="EC67">
        <v>0</v>
      </c>
      <c r="ED67">
        <v>5.5605799999999999</v>
      </c>
      <c r="EE67">
        <v>10.0162</v>
      </c>
      <c r="EF67">
        <v>8.9376999999999995</v>
      </c>
      <c r="EG67">
        <v>15.2714</v>
      </c>
      <c r="EH67">
        <v>0</v>
      </c>
      <c r="EI67">
        <v>2.70123E-2</v>
      </c>
      <c r="EJ67">
        <v>0</v>
      </c>
      <c r="EK67">
        <v>-19.1601</v>
      </c>
      <c r="EL67">
        <v>-0.21799499999999999</v>
      </c>
      <c r="EM67">
        <v>24.2361</v>
      </c>
      <c r="EN67">
        <v>24.2361</v>
      </c>
      <c r="EO67">
        <v>0</v>
      </c>
      <c r="EP67">
        <v>0</v>
      </c>
      <c r="EQ67">
        <v>0</v>
      </c>
      <c r="ES67">
        <v>0</v>
      </c>
      <c r="ET67">
        <v>0</v>
      </c>
      <c r="EV67">
        <v>0</v>
      </c>
      <c r="EW67">
        <v>0</v>
      </c>
      <c r="EX67">
        <v>0.16784399999999999</v>
      </c>
      <c r="EY67">
        <v>1.8318300000000001</v>
      </c>
      <c r="EZ67">
        <v>0</v>
      </c>
      <c r="FA67">
        <v>0</v>
      </c>
      <c r="FB67">
        <v>0</v>
      </c>
      <c r="FC67">
        <v>1.5013000000000001</v>
      </c>
      <c r="FD67">
        <v>3.5009800000000002</v>
      </c>
      <c r="FE67">
        <v>1.56168</v>
      </c>
      <c r="FF67">
        <v>0</v>
      </c>
      <c r="FG67">
        <v>5.9749800000000004E-3</v>
      </c>
      <c r="FH67">
        <v>0</v>
      </c>
      <c r="FI67">
        <v>0</v>
      </c>
      <c r="FJ67">
        <v>0</v>
      </c>
      <c r="FK67">
        <v>5.0686400000000003</v>
      </c>
      <c r="FL67">
        <v>1.35724</v>
      </c>
      <c r="FM67">
        <v>3.9988000000000003E-2</v>
      </c>
      <c r="FN67">
        <v>0.56815300000000002</v>
      </c>
      <c r="FO67">
        <v>0</v>
      </c>
      <c r="FP67">
        <v>0</v>
      </c>
      <c r="FQ67">
        <v>1.0743400000000001</v>
      </c>
      <c r="FR67">
        <v>1.5013000000000001</v>
      </c>
      <c r="FS67">
        <v>3.9611499999999999</v>
      </c>
      <c r="FT67">
        <v>1.56168</v>
      </c>
      <c r="FU67">
        <v>0</v>
      </c>
      <c r="FV67">
        <v>5.9746E-3</v>
      </c>
      <c r="FW67">
        <v>0</v>
      </c>
      <c r="FX67">
        <v>-0.33873199999999998</v>
      </c>
      <c r="FY67">
        <v>-0.24113799999999999</v>
      </c>
      <c r="FZ67">
        <v>5.52881</v>
      </c>
      <c r="GA67" t="s">
        <v>821</v>
      </c>
      <c r="GB67" t="s">
        <v>822</v>
      </c>
      <c r="GC67" t="s">
        <v>823</v>
      </c>
      <c r="GD67" t="s">
        <v>824</v>
      </c>
      <c r="GE67" t="s">
        <v>825</v>
      </c>
      <c r="GF67" t="s">
        <v>826</v>
      </c>
      <c r="GG67" t="s">
        <v>827</v>
      </c>
      <c r="GH67" t="s">
        <v>828</v>
      </c>
      <c r="GK67">
        <v>0</v>
      </c>
      <c r="GL67">
        <v>0.97312500000000002</v>
      </c>
      <c r="GM67">
        <v>4.66066</v>
      </c>
      <c r="GN67">
        <v>0</v>
      </c>
      <c r="GO67">
        <v>0</v>
      </c>
      <c r="GP67">
        <v>0</v>
      </c>
      <c r="GQ67">
        <v>3.5956999999999999</v>
      </c>
      <c r="GR67">
        <v>9.23</v>
      </c>
      <c r="GS67">
        <v>4.5420199999999999</v>
      </c>
      <c r="GT67">
        <v>0</v>
      </c>
      <c r="GU67">
        <v>1.1321299999999999E-2</v>
      </c>
      <c r="GV67">
        <v>0</v>
      </c>
      <c r="GW67">
        <v>0</v>
      </c>
      <c r="GX67">
        <v>0</v>
      </c>
      <c r="GY67">
        <v>13.78</v>
      </c>
      <c r="GZ67">
        <v>2.0081799999999999</v>
      </c>
      <c r="HA67">
        <v>0</v>
      </c>
      <c r="HB67">
        <v>0</v>
      </c>
      <c r="HC67">
        <v>0</v>
      </c>
      <c r="HD67">
        <v>0</v>
      </c>
      <c r="HE67">
        <v>6.7609000000000004</v>
      </c>
      <c r="HF67">
        <v>0</v>
      </c>
      <c r="HG67">
        <v>8.77</v>
      </c>
      <c r="HH67">
        <v>0</v>
      </c>
      <c r="HI67">
        <v>0</v>
      </c>
      <c r="HJ67">
        <v>0</v>
      </c>
      <c r="HK67">
        <v>0</v>
      </c>
      <c r="HL67">
        <v>8.77</v>
      </c>
      <c r="HM67">
        <v>1.0466</v>
      </c>
      <c r="HN67">
        <v>0.94201299999999999</v>
      </c>
      <c r="HO67">
        <v>1.5537099999999999</v>
      </c>
      <c r="HP67">
        <v>0</v>
      </c>
      <c r="HQ67">
        <v>0</v>
      </c>
      <c r="HR67">
        <v>1.8181</v>
      </c>
      <c r="HS67">
        <v>3.5956999999999999</v>
      </c>
      <c r="HT67">
        <v>5.46</v>
      </c>
      <c r="HU67">
        <v>4.5420199999999999</v>
      </c>
      <c r="HV67">
        <v>0</v>
      </c>
      <c r="HW67">
        <v>1.1318999999999999E-2</v>
      </c>
      <c r="HX67">
        <v>0</v>
      </c>
      <c r="HY67">
        <v>-3.2311899999999998</v>
      </c>
      <c r="HZ67">
        <v>-0.269403</v>
      </c>
      <c r="IA67">
        <v>10.01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1.3462499999999999</v>
      </c>
      <c r="IP67">
        <v>0.74876799999999999</v>
      </c>
      <c r="IQ67">
        <v>3.5861299999999998</v>
      </c>
      <c r="IR67">
        <v>0</v>
      </c>
      <c r="IS67">
        <v>0</v>
      </c>
      <c r="IT67">
        <v>4.5324</v>
      </c>
      <c r="IU67">
        <v>2.7667000000000002</v>
      </c>
      <c r="IV67">
        <v>12.9802</v>
      </c>
      <c r="IW67">
        <v>3.4948399999999999</v>
      </c>
      <c r="IX67">
        <v>0</v>
      </c>
      <c r="IY67">
        <v>8.7111399999999992E-3</v>
      </c>
      <c r="IZ67">
        <v>0</v>
      </c>
      <c r="JA67">
        <v>0</v>
      </c>
      <c r="JB67">
        <v>0</v>
      </c>
      <c r="JC67">
        <v>16.483799999999999</v>
      </c>
      <c r="JD67">
        <v>0.80530199999999996</v>
      </c>
      <c r="JE67">
        <v>0.72482899999999995</v>
      </c>
      <c r="JF67">
        <v>1.1954899999999999</v>
      </c>
      <c r="JG67">
        <v>0</v>
      </c>
      <c r="JH67">
        <v>0</v>
      </c>
      <c r="JI67">
        <v>1.39893</v>
      </c>
      <c r="JJ67">
        <v>2.7667000000000002</v>
      </c>
      <c r="JK67">
        <v>4.1977399999999996</v>
      </c>
      <c r="JL67">
        <v>3.4948399999999999</v>
      </c>
      <c r="JM67">
        <v>0</v>
      </c>
      <c r="JN67">
        <v>8.7093599999999993E-3</v>
      </c>
      <c r="JO67">
        <v>0</v>
      </c>
      <c r="JP67">
        <v>-2.4862299999999999</v>
      </c>
      <c r="JQ67">
        <v>-0.207291</v>
      </c>
      <c r="JR67">
        <v>7.7012900000000002</v>
      </c>
    </row>
    <row r="68" spans="1:292" x14ac:dyDescent="0.3">
      <c r="A68" s="11"/>
      <c r="B68" s="58">
        <v>45968.636261574102</v>
      </c>
      <c r="C68" t="s">
        <v>244</v>
      </c>
      <c r="E68" t="s">
        <v>814</v>
      </c>
      <c r="F68" t="s">
        <v>815</v>
      </c>
      <c r="G68">
        <v>24563.1</v>
      </c>
      <c r="H68">
        <v>24692.3</v>
      </c>
      <c r="I68" t="s">
        <v>816</v>
      </c>
      <c r="J68" s="24">
        <v>2.4305555555555601E-2</v>
      </c>
      <c r="K68" t="s">
        <v>817</v>
      </c>
      <c r="L68">
        <v>-24.59</v>
      </c>
      <c r="M68" t="s">
        <v>818</v>
      </c>
      <c r="N68" t="s">
        <v>818</v>
      </c>
      <c r="O68" t="s">
        <v>921</v>
      </c>
      <c r="P68">
        <v>0</v>
      </c>
      <c r="Q68">
        <v>31064.2</v>
      </c>
      <c r="R68">
        <v>70571.5</v>
      </c>
      <c r="S68">
        <v>0</v>
      </c>
      <c r="T68">
        <v>0</v>
      </c>
      <c r="U68">
        <v>0</v>
      </c>
      <c r="V68">
        <v>47441.3</v>
      </c>
      <c r="W68">
        <v>149077</v>
      </c>
      <c r="X68">
        <v>77659.399999999994</v>
      </c>
      <c r="Y68">
        <v>0</v>
      </c>
      <c r="Z68">
        <v>117.621</v>
      </c>
      <c r="AA68">
        <v>0</v>
      </c>
      <c r="AB68">
        <v>0</v>
      </c>
      <c r="AC68">
        <v>0</v>
      </c>
      <c r="AD68">
        <v>226854</v>
      </c>
      <c r="AE68">
        <v>341.923</v>
      </c>
      <c r="AF68">
        <v>0</v>
      </c>
      <c r="AG68">
        <v>0</v>
      </c>
      <c r="AH68">
        <v>0</v>
      </c>
      <c r="AI68">
        <v>0</v>
      </c>
      <c r="AJ68">
        <v>1237.51</v>
      </c>
      <c r="AK68">
        <v>0</v>
      </c>
      <c r="AL68">
        <v>1579.43</v>
      </c>
      <c r="AM68">
        <v>0</v>
      </c>
      <c r="AN68">
        <v>0</v>
      </c>
      <c r="AO68">
        <v>0</v>
      </c>
      <c r="AP68">
        <v>0</v>
      </c>
      <c r="AQ68">
        <v>1579.43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0.84374499999999997</v>
      </c>
      <c r="BF68">
        <v>5.6379599999999996</v>
      </c>
      <c r="BG68">
        <v>14.323700000000001</v>
      </c>
      <c r="BH68">
        <v>0</v>
      </c>
      <c r="BI68">
        <v>0</v>
      </c>
      <c r="BJ68">
        <v>2.7040099999999998</v>
      </c>
      <c r="BK68">
        <v>10.0162</v>
      </c>
      <c r="BL68">
        <v>0</v>
      </c>
      <c r="BM68">
        <v>33.525599999999997</v>
      </c>
      <c r="BN68">
        <v>15.2714</v>
      </c>
      <c r="BO68">
        <v>0</v>
      </c>
      <c r="BP68">
        <v>2.7016999999999999E-2</v>
      </c>
      <c r="BQ68">
        <v>0</v>
      </c>
      <c r="BR68">
        <v>0</v>
      </c>
      <c r="BS68">
        <v>0</v>
      </c>
      <c r="BT68">
        <v>48.823999999999998</v>
      </c>
      <c r="BU68">
        <v>45.276299999999999</v>
      </c>
      <c r="BV68">
        <v>3.5477500000000002</v>
      </c>
      <c r="BW68">
        <v>0</v>
      </c>
      <c r="BX68">
        <v>0</v>
      </c>
      <c r="BZ68">
        <v>0</v>
      </c>
      <c r="CA68">
        <v>0</v>
      </c>
      <c r="CC68">
        <v>0</v>
      </c>
      <c r="CG68" t="s">
        <v>818</v>
      </c>
      <c r="CH68" t="s">
        <v>818</v>
      </c>
      <c r="CI68" t="s">
        <v>915</v>
      </c>
      <c r="CJ68">
        <v>6804.46</v>
      </c>
      <c r="CK68">
        <v>33013.5</v>
      </c>
      <c r="CL68">
        <v>24855.1</v>
      </c>
      <c r="CM68">
        <v>0</v>
      </c>
      <c r="CN68">
        <v>0</v>
      </c>
      <c r="CO68">
        <v>26820.2</v>
      </c>
      <c r="CP68">
        <v>47441.3</v>
      </c>
      <c r="CQ68">
        <v>24988.2</v>
      </c>
      <c r="CR68">
        <v>77659.399999999994</v>
      </c>
      <c r="CS68">
        <v>0</v>
      </c>
      <c r="CT68">
        <v>117.6</v>
      </c>
      <c r="CU68">
        <v>0</v>
      </c>
      <c r="CV68">
        <v>-114302</v>
      </c>
      <c r="CW68">
        <v>355.31700000000001</v>
      </c>
      <c r="CX68">
        <v>102765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1.7895700000000001</v>
      </c>
      <c r="DZ68">
        <v>5.9346800000000002</v>
      </c>
      <c r="EA68">
        <v>5.0147300000000001</v>
      </c>
      <c r="EB68">
        <v>0</v>
      </c>
      <c r="EC68">
        <v>0</v>
      </c>
      <c r="ED68">
        <v>5.5605799999999999</v>
      </c>
      <c r="EE68">
        <v>10.0162</v>
      </c>
      <c r="EF68">
        <v>8.9376999999999995</v>
      </c>
      <c r="EG68">
        <v>15.2714</v>
      </c>
      <c r="EH68">
        <v>0</v>
      </c>
      <c r="EI68">
        <v>2.70123E-2</v>
      </c>
      <c r="EJ68">
        <v>0</v>
      </c>
      <c r="EK68">
        <v>-19.1601</v>
      </c>
      <c r="EL68">
        <v>-0.21799499999999999</v>
      </c>
      <c r="EM68">
        <v>24.2361</v>
      </c>
      <c r="EN68">
        <v>24.2361</v>
      </c>
      <c r="EO68">
        <v>0</v>
      </c>
      <c r="EP68">
        <v>0</v>
      </c>
      <c r="EQ68">
        <v>0</v>
      </c>
      <c r="ES68">
        <v>0</v>
      </c>
      <c r="ET68">
        <v>0</v>
      </c>
      <c r="EV68">
        <v>0</v>
      </c>
      <c r="EW68">
        <v>0</v>
      </c>
      <c r="EX68">
        <v>0.173988</v>
      </c>
      <c r="EY68">
        <v>1.8318300000000001</v>
      </c>
      <c r="EZ68">
        <v>0</v>
      </c>
      <c r="FA68">
        <v>0</v>
      </c>
      <c r="FB68">
        <v>0</v>
      </c>
      <c r="FC68">
        <v>1.5013000000000001</v>
      </c>
      <c r="FD68">
        <v>3.5071300000000001</v>
      </c>
      <c r="FE68">
        <v>1.56168</v>
      </c>
      <c r="FF68">
        <v>0</v>
      </c>
      <c r="FG68">
        <v>5.9749800000000004E-3</v>
      </c>
      <c r="FH68">
        <v>0</v>
      </c>
      <c r="FI68">
        <v>0</v>
      </c>
      <c r="FJ68">
        <v>0</v>
      </c>
      <c r="FK68">
        <v>5.0747799999999996</v>
      </c>
      <c r="FL68">
        <v>1.35724</v>
      </c>
      <c r="FM68">
        <v>3.9988000000000003E-2</v>
      </c>
      <c r="FN68">
        <v>0.56815300000000002</v>
      </c>
      <c r="FO68">
        <v>0</v>
      </c>
      <c r="FP68">
        <v>0</v>
      </c>
      <c r="FQ68">
        <v>1.0743400000000001</v>
      </c>
      <c r="FR68">
        <v>1.5013000000000001</v>
      </c>
      <c r="FS68">
        <v>3.9611499999999999</v>
      </c>
      <c r="FT68">
        <v>1.56168</v>
      </c>
      <c r="FU68">
        <v>0</v>
      </c>
      <c r="FV68">
        <v>5.9746E-3</v>
      </c>
      <c r="FW68">
        <v>0</v>
      </c>
      <c r="FX68">
        <v>-0.33873199999999998</v>
      </c>
      <c r="FY68">
        <v>-0.24113799999999999</v>
      </c>
      <c r="FZ68">
        <v>5.52881</v>
      </c>
      <c r="GA68" t="s">
        <v>821</v>
      </c>
      <c r="GB68" t="s">
        <v>822</v>
      </c>
      <c r="GC68" t="s">
        <v>823</v>
      </c>
      <c r="GD68" t="s">
        <v>824</v>
      </c>
      <c r="GE68" t="s">
        <v>825</v>
      </c>
      <c r="GF68" t="s">
        <v>826</v>
      </c>
      <c r="GG68" t="s">
        <v>827</v>
      </c>
      <c r="GH68" t="s">
        <v>828</v>
      </c>
      <c r="GK68">
        <v>0</v>
      </c>
      <c r="GL68">
        <v>0.95394400000000001</v>
      </c>
      <c r="GM68">
        <v>4.66066</v>
      </c>
      <c r="GN68">
        <v>0</v>
      </c>
      <c r="GO68">
        <v>0</v>
      </c>
      <c r="GP68">
        <v>0</v>
      </c>
      <c r="GQ68">
        <v>3.5956999999999999</v>
      </c>
      <c r="GR68">
        <v>9.2100000000000009</v>
      </c>
      <c r="GS68">
        <v>4.5420199999999999</v>
      </c>
      <c r="GT68">
        <v>0</v>
      </c>
      <c r="GU68">
        <v>1.1321299999999999E-2</v>
      </c>
      <c r="GV68">
        <v>0</v>
      </c>
      <c r="GW68">
        <v>0</v>
      </c>
      <c r="GX68">
        <v>0</v>
      </c>
      <c r="GY68">
        <v>13.76</v>
      </c>
      <c r="GZ68">
        <v>1.8680300000000001</v>
      </c>
      <c r="HA68">
        <v>0</v>
      </c>
      <c r="HB68">
        <v>0</v>
      </c>
      <c r="HC68">
        <v>0</v>
      </c>
      <c r="HD68">
        <v>0</v>
      </c>
      <c r="HE68">
        <v>6.7608899999999998</v>
      </c>
      <c r="HF68">
        <v>0</v>
      </c>
      <c r="HG68">
        <v>8.6300000000000008</v>
      </c>
      <c r="HH68">
        <v>0</v>
      </c>
      <c r="HI68">
        <v>0</v>
      </c>
      <c r="HJ68">
        <v>0</v>
      </c>
      <c r="HK68">
        <v>0</v>
      </c>
      <c r="HL68">
        <v>8.6300000000000008</v>
      </c>
      <c r="HM68">
        <v>1.0466</v>
      </c>
      <c r="HN68">
        <v>0.94201299999999999</v>
      </c>
      <c r="HO68">
        <v>1.5537099999999999</v>
      </c>
      <c r="HP68">
        <v>0</v>
      </c>
      <c r="HQ68">
        <v>0</v>
      </c>
      <c r="HR68">
        <v>1.8181</v>
      </c>
      <c r="HS68">
        <v>3.5956999999999999</v>
      </c>
      <c r="HT68">
        <v>5.46</v>
      </c>
      <c r="HU68">
        <v>4.5420199999999999</v>
      </c>
      <c r="HV68">
        <v>0</v>
      </c>
      <c r="HW68">
        <v>1.1318999999999999E-2</v>
      </c>
      <c r="HX68">
        <v>0</v>
      </c>
      <c r="HY68">
        <v>-3.2311899999999998</v>
      </c>
      <c r="HZ68">
        <v>-0.269403</v>
      </c>
      <c r="IA68">
        <v>10.01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1.2523</v>
      </c>
      <c r="IP68">
        <v>0.73401000000000005</v>
      </c>
      <c r="IQ68">
        <v>3.5861299999999998</v>
      </c>
      <c r="IR68">
        <v>0</v>
      </c>
      <c r="IS68">
        <v>0</v>
      </c>
      <c r="IT68">
        <v>4.5323900000000004</v>
      </c>
      <c r="IU68">
        <v>2.7667000000000002</v>
      </c>
      <c r="IV68">
        <v>12.871499999999999</v>
      </c>
      <c r="IW68">
        <v>3.4948399999999999</v>
      </c>
      <c r="IX68">
        <v>0</v>
      </c>
      <c r="IY68">
        <v>8.7111399999999992E-3</v>
      </c>
      <c r="IZ68">
        <v>0</v>
      </c>
      <c r="JA68">
        <v>0</v>
      </c>
      <c r="JB68">
        <v>0</v>
      </c>
      <c r="JC68">
        <v>16.3751</v>
      </c>
      <c r="JD68">
        <v>0.80530199999999996</v>
      </c>
      <c r="JE68">
        <v>0.72482899999999995</v>
      </c>
      <c r="JF68">
        <v>1.1954899999999999</v>
      </c>
      <c r="JG68">
        <v>0</v>
      </c>
      <c r="JH68">
        <v>0</v>
      </c>
      <c r="JI68">
        <v>1.39893</v>
      </c>
      <c r="JJ68">
        <v>2.7667000000000002</v>
      </c>
      <c r="JK68">
        <v>4.1977399999999996</v>
      </c>
      <c r="JL68">
        <v>3.4948399999999999</v>
      </c>
      <c r="JM68">
        <v>0</v>
      </c>
      <c r="JN68">
        <v>8.7093599999999993E-3</v>
      </c>
      <c r="JO68">
        <v>0</v>
      </c>
      <c r="JP68">
        <v>-2.4862299999999999</v>
      </c>
      <c r="JQ68">
        <v>-0.207291</v>
      </c>
      <c r="JR68">
        <v>7.7012900000000002</v>
      </c>
    </row>
    <row r="69" spans="1:292" x14ac:dyDescent="0.3">
      <c r="A69" s="11"/>
      <c r="B69" s="58">
        <v>45968.636712963002</v>
      </c>
      <c r="C69" t="s">
        <v>636</v>
      </c>
      <c r="E69" t="s">
        <v>855</v>
      </c>
      <c r="F69" t="s">
        <v>815</v>
      </c>
      <c r="G69">
        <v>24563.1</v>
      </c>
      <c r="H69">
        <v>24692.3</v>
      </c>
      <c r="I69" t="s">
        <v>816</v>
      </c>
      <c r="J69" s="24">
        <v>2.4305555555555601E-2</v>
      </c>
      <c r="K69" t="s">
        <v>817</v>
      </c>
      <c r="L69">
        <v>-20.8</v>
      </c>
      <c r="M69" t="s">
        <v>818</v>
      </c>
      <c r="N69" t="s">
        <v>818</v>
      </c>
      <c r="O69" t="s">
        <v>913</v>
      </c>
      <c r="P69">
        <v>0</v>
      </c>
      <c r="Q69">
        <v>23273.200000000001</v>
      </c>
      <c r="R69">
        <v>70571.5</v>
      </c>
      <c r="S69">
        <v>0</v>
      </c>
      <c r="T69">
        <v>0</v>
      </c>
      <c r="U69">
        <v>0</v>
      </c>
      <c r="V69">
        <v>43966</v>
      </c>
      <c r="W69">
        <v>137811</v>
      </c>
      <c r="X69">
        <v>77659.399999999994</v>
      </c>
      <c r="Y69">
        <v>0</v>
      </c>
      <c r="Z69">
        <v>118.67</v>
      </c>
      <c r="AA69">
        <v>0</v>
      </c>
      <c r="AB69">
        <v>0</v>
      </c>
      <c r="AC69">
        <v>0</v>
      </c>
      <c r="AD69">
        <v>215589</v>
      </c>
      <c r="AE69">
        <v>234.73500000000001</v>
      </c>
      <c r="AF69">
        <v>0</v>
      </c>
      <c r="AG69">
        <v>0</v>
      </c>
      <c r="AH69">
        <v>0</v>
      </c>
      <c r="AI69">
        <v>0</v>
      </c>
      <c r="AJ69">
        <v>1220.08</v>
      </c>
      <c r="AK69">
        <v>0</v>
      </c>
      <c r="AL69">
        <v>1454.82</v>
      </c>
      <c r="AM69">
        <v>0</v>
      </c>
      <c r="AN69">
        <v>0</v>
      </c>
      <c r="AO69">
        <v>0</v>
      </c>
      <c r="AP69">
        <v>0</v>
      </c>
      <c r="AQ69">
        <v>1454.82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0.57509299999999997</v>
      </c>
      <c r="BF69">
        <v>4.8323499999999999</v>
      </c>
      <c r="BG69">
        <v>15.2143</v>
      </c>
      <c r="BH69">
        <v>0</v>
      </c>
      <c r="BI69">
        <v>0</v>
      </c>
      <c r="BJ69">
        <v>2.6730700000000001</v>
      </c>
      <c r="BK69">
        <v>10.5123</v>
      </c>
      <c r="BL69">
        <v>0</v>
      </c>
      <c r="BM69">
        <v>33.807099999999998</v>
      </c>
      <c r="BN69">
        <v>16.053999999999998</v>
      </c>
      <c r="BO69">
        <v>0</v>
      </c>
      <c r="BP69">
        <v>3.2506E-2</v>
      </c>
      <c r="BQ69">
        <v>0</v>
      </c>
      <c r="BR69">
        <v>0</v>
      </c>
      <c r="BS69">
        <v>0</v>
      </c>
      <c r="BT69">
        <v>49.893700000000003</v>
      </c>
      <c r="BU69">
        <v>46.645499999999998</v>
      </c>
      <c r="BV69">
        <v>3.2481599999999999</v>
      </c>
      <c r="BW69">
        <v>0</v>
      </c>
      <c r="BX69">
        <v>0</v>
      </c>
      <c r="BZ69">
        <v>0</v>
      </c>
      <c r="CA69">
        <v>0</v>
      </c>
      <c r="CC69">
        <v>0</v>
      </c>
      <c r="CG69" t="s">
        <v>818</v>
      </c>
      <c r="CH69" t="s">
        <v>818</v>
      </c>
      <c r="CI69" t="s">
        <v>916</v>
      </c>
      <c r="CJ69">
        <v>4109.16</v>
      </c>
      <c r="CK69">
        <v>28024.799999999999</v>
      </c>
      <c r="CL69">
        <v>34450.6</v>
      </c>
      <c r="CM69">
        <v>0</v>
      </c>
      <c r="CN69">
        <v>0</v>
      </c>
      <c r="CO69">
        <v>26395.9</v>
      </c>
      <c r="CP69">
        <v>46815</v>
      </c>
      <c r="CQ69">
        <v>25032.6</v>
      </c>
      <c r="CR69">
        <v>77659.399999999994</v>
      </c>
      <c r="CS69">
        <v>0</v>
      </c>
      <c r="CT69">
        <v>118.648</v>
      </c>
      <c r="CU69">
        <v>0</v>
      </c>
      <c r="CV69">
        <v>-115134</v>
      </c>
      <c r="CW69">
        <v>371.43</v>
      </c>
      <c r="CX69">
        <v>102811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1.0033300000000001</v>
      </c>
      <c r="DZ69">
        <v>5.8502999999999998</v>
      </c>
      <c r="EA69">
        <v>7.6388999999999996</v>
      </c>
      <c r="EB69">
        <v>0</v>
      </c>
      <c r="EC69">
        <v>0</v>
      </c>
      <c r="ED69">
        <v>5.6958700000000002</v>
      </c>
      <c r="EE69">
        <v>10.975099999999999</v>
      </c>
      <c r="EF69">
        <v>12.9937</v>
      </c>
      <c r="EG69">
        <v>16.053999999999998</v>
      </c>
      <c r="EH69">
        <v>0</v>
      </c>
      <c r="EI69">
        <v>3.2499399999999998E-2</v>
      </c>
      <c r="EJ69">
        <v>0</v>
      </c>
      <c r="EK69">
        <v>-17.7729</v>
      </c>
      <c r="EL69">
        <v>-0.39682099999999998</v>
      </c>
      <c r="EM69">
        <v>29.080300000000001</v>
      </c>
      <c r="EN69">
        <v>29.080300000000001</v>
      </c>
      <c r="EO69">
        <v>0</v>
      </c>
      <c r="EP69">
        <v>0</v>
      </c>
      <c r="EQ69">
        <v>0</v>
      </c>
      <c r="ES69">
        <v>0</v>
      </c>
      <c r="ET69">
        <v>0</v>
      </c>
      <c r="EV69">
        <v>0</v>
      </c>
      <c r="EW69">
        <v>0</v>
      </c>
      <c r="EX69">
        <v>8.5406599999999999E-2</v>
      </c>
      <c r="EY69">
        <v>1.8318300000000001</v>
      </c>
      <c r="EZ69">
        <v>0</v>
      </c>
      <c r="FA69">
        <v>0</v>
      </c>
      <c r="FB69">
        <v>0</v>
      </c>
      <c r="FC69">
        <v>1.4889699999999999</v>
      </c>
      <c r="FD69">
        <v>3.4062100000000002</v>
      </c>
      <c r="FE69">
        <v>1.56168</v>
      </c>
      <c r="FF69">
        <v>0</v>
      </c>
      <c r="FG69">
        <v>5.8766199999999999E-3</v>
      </c>
      <c r="FH69">
        <v>0</v>
      </c>
      <c r="FI69">
        <v>0</v>
      </c>
      <c r="FJ69">
        <v>0</v>
      </c>
      <c r="FK69">
        <v>4.97377</v>
      </c>
      <c r="FL69">
        <v>0.76283100000000004</v>
      </c>
      <c r="FM69">
        <v>7.6275899999999994E-2</v>
      </c>
      <c r="FN69">
        <v>0.76218399999999997</v>
      </c>
      <c r="FO69">
        <v>0</v>
      </c>
      <c r="FP69">
        <v>0</v>
      </c>
      <c r="FQ69">
        <v>1.05874</v>
      </c>
      <c r="FR69">
        <v>1.49542</v>
      </c>
      <c r="FS69">
        <v>3.4720499999999999</v>
      </c>
      <c r="FT69">
        <v>1.56168</v>
      </c>
      <c r="FU69">
        <v>0</v>
      </c>
      <c r="FV69">
        <v>5.8761500000000001E-3</v>
      </c>
      <c r="FW69">
        <v>0</v>
      </c>
      <c r="FX69">
        <v>-0.41439500000000001</v>
      </c>
      <c r="FY69">
        <v>-0.26901199999999997</v>
      </c>
      <c r="FZ69">
        <v>5.0396000000000001</v>
      </c>
      <c r="GA69" t="s">
        <v>821</v>
      </c>
      <c r="GB69" t="s">
        <v>822</v>
      </c>
      <c r="GC69" t="s">
        <v>823</v>
      </c>
      <c r="GD69" t="s">
        <v>824</v>
      </c>
      <c r="GE69" t="s">
        <v>825</v>
      </c>
      <c r="GF69" t="s">
        <v>826</v>
      </c>
      <c r="GG69" t="s">
        <v>827</v>
      </c>
      <c r="GH69" t="s">
        <v>828</v>
      </c>
      <c r="GK69">
        <v>0</v>
      </c>
      <c r="GL69">
        <v>0.76333399999999996</v>
      </c>
      <c r="GM69">
        <v>4.66066</v>
      </c>
      <c r="GN69">
        <v>0</v>
      </c>
      <c r="GO69">
        <v>0</v>
      </c>
      <c r="GP69">
        <v>0</v>
      </c>
      <c r="GQ69">
        <v>3.4600599999999999</v>
      </c>
      <c r="GR69">
        <v>8.8800000000000008</v>
      </c>
      <c r="GS69">
        <v>4.5420199999999999</v>
      </c>
      <c r="GT69">
        <v>0</v>
      </c>
      <c r="GU69">
        <v>1.1391099999999999E-2</v>
      </c>
      <c r="GV69">
        <v>0</v>
      </c>
      <c r="GW69">
        <v>0</v>
      </c>
      <c r="GX69">
        <v>0</v>
      </c>
      <c r="GY69">
        <v>13.43</v>
      </c>
      <c r="GZ69">
        <v>1.28243</v>
      </c>
      <c r="HA69">
        <v>0</v>
      </c>
      <c r="HB69">
        <v>0</v>
      </c>
      <c r="HC69">
        <v>0</v>
      </c>
      <c r="HD69">
        <v>0</v>
      </c>
      <c r="HE69">
        <v>6.6656899999999997</v>
      </c>
      <c r="HF69">
        <v>0</v>
      </c>
      <c r="HG69">
        <v>7.95</v>
      </c>
      <c r="HH69">
        <v>0</v>
      </c>
      <c r="HI69">
        <v>0</v>
      </c>
      <c r="HJ69">
        <v>0</v>
      </c>
      <c r="HK69">
        <v>0</v>
      </c>
      <c r="HL69">
        <v>7.95</v>
      </c>
      <c r="HM69">
        <v>0.59422600000000003</v>
      </c>
      <c r="HN69">
        <v>0.92985799999999996</v>
      </c>
      <c r="HO69">
        <v>2.13985</v>
      </c>
      <c r="HP69">
        <v>0</v>
      </c>
      <c r="HQ69">
        <v>0</v>
      </c>
      <c r="HR69">
        <v>1.78294</v>
      </c>
      <c r="HS69">
        <v>3.5616599999999998</v>
      </c>
      <c r="HT69">
        <v>5.3</v>
      </c>
      <c r="HU69">
        <v>4.5420199999999999</v>
      </c>
      <c r="HV69">
        <v>0</v>
      </c>
      <c r="HW69">
        <v>1.13887E-2</v>
      </c>
      <c r="HX69">
        <v>0</v>
      </c>
      <c r="HY69">
        <v>-3.42483</v>
      </c>
      <c r="HZ69">
        <v>-0.28265099999999999</v>
      </c>
      <c r="IA69">
        <v>9.85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0.85667899999999997</v>
      </c>
      <c r="IP69">
        <v>0.58734500000000001</v>
      </c>
      <c r="IQ69">
        <v>3.5861299999999998</v>
      </c>
      <c r="IR69">
        <v>0</v>
      </c>
      <c r="IS69">
        <v>0</v>
      </c>
      <c r="IT69">
        <v>4.4527599999999996</v>
      </c>
      <c r="IU69">
        <v>2.6623299999999999</v>
      </c>
      <c r="IV69">
        <v>12.145300000000001</v>
      </c>
      <c r="IW69">
        <v>3.4948399999999999</v>
      </c>
      <c r="IX69">
        <v>0</v>
      </c>
      <c r="IY69">
        <v>8.7648199999999996E-3</v>
      </c>
      <c r="IZ69">
        <v>0</v>
      </c>
      <c r="JA69">
        <v>0</v>
      </c>
      <c r="JB69">
        <v>0</v>
      </c>
      <c r="JC69">
        <v>15.648899999999999</v>
      </c>
      <c r="JD69">
        <v>0.45722499999999999</v>
      </c>
      <c r="JE69">
        <v>0.71547700000000003</v>
      </c>
      <c r="JF69">
        <v>1.6465000000000001</v>
      </c>
      <c r="JG69">
        <v>0</v>
      </c>
      <c r="JH69">
        <v>0</v>
      </c>
      <c r="JI69">
        <v>1.37188</v>
      </c>
      <c r="JJ69">
        <v>2.74051</v>
      </c>
      <c r="JK69">
        <v>4.0788799999999998</v>
      </c>
      <c r="JL69">
        <v>3.4948399999999999</v>
      </c>
      <c r="JM69">
        <v>0</v>
      </c>
      <c r="JN69">
        <v>8.7630399999999997E-3</v>
      </c>
      <c r="JO69">
        <v>0</v>
      </c>
      <c r="JP69">
        <v>-2.6352199999999999</v>
      </c>
      <c r="JQ69">
        <v>-0.21748500000000001</v>
      </c>
      <c r="JR69">
        <v>7.58249</v>
      </c>
    </row>
    <row r="70" spans="1:292" x14ac:dyDescent="0.3">
      <c r="A70" s="11"/>
      <c r="B70" s="58">
        <v>45968.637187499997</v>
      </c>
      <c r="C70" t="s">
        <v>642</v>
      </c>
      <c r="E70" t="s">
        <v>855</v>
      </c>
      <c r="F70" t="s">
        <v>815</v>
      </c>
      <c r="G70">
        <v>24563.1</v>
      </c>
      <c r="H70">
        <v>24692.3</v>
      </c>
      <c r="I70" t="s">
        <v>816</v>
      </c>
      <c r="J70" s="24">
        <v>2.5000000000000001E-2</v>
      </c>
      <c r="K70" t="s">
        <v>817</v>
      </c>
      <c r="L70">
        <v>-22.84</v>
      </c>
      <c r="M70" t="s">
        <v>818</v>
      </c>
      <c r="N70" t="s">
        <v>818</v>
      </c>
      <c r="O70" t="s">
        <v>913</v>
      </c>
      <c r="P70">
        <v>0</v>
      </c>
      <c r="Q70">
        <v>25124.799999999999</v>
      </c>
      <c r="R70">
        <v>70571.5</v>
      </c>
      <c r="S70">
        <v>0</v>
      </c>
      <c r="T70">
        <v>0</v>
      </c>
      <c r="U70">
        <v>0</v>
      </c>
      <c r="V70">
        <v>39948</v>
      </c>
      <c r="W70">
        <v>135644</v>
      </c>
      <c r="X70">
        <v>77659.399999999994</v>
      </c>
      <c r="Y70">
        <v>0</v>
      </c>
      <c r="Z70">
        <v>118.67</v>
      </c>
      <c r="AA70">
        <v>0</v>
      </c>
      <c r="AB70">
        <v>0</v>
      </c>
      <c r="AC70">
        <v>0</v>
      </c>
      <c r="AD70">
        <v>213422</v>
      </c>
      <c r="AE70">
        <v>253.93</v>
      </c>
      <c r="AF70">
        <v>0</v>
      </c>
      <c r="AG70">
        <v>0</v>
      </c>
      <c r="AH70">
        <v>0</v>
      </c>
      <c r="AI70">
        <v>0</v>
      </c>
      <c r="AJ70">
        <v>1220.08</v>
      </c>
      <c r="AK70">
        <v>0</v>
      </c>
      <c r="AL70">
        <v>1474.02</v>
      </c>
      <c r="AM70">
        <v>0</v>
      </c>
      <c r="AN70">
        <v>0</v>
      </c>
      <c r="AO70">
        <v>0</v>
      </c>
      <c r="AP70">
        <v>0</v>
      </c>
      <c r="AQ70">
        <v>1474.02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0.62461900000000004</v>
      </c>
      <c r="BF70">
        <v>5.1391200000000001</v>
      </c>
      <c r="BG70">
        <v>15.2143</v>
      </c>
      <c r="BH70">
        <v>0</v>
      </c>
      <c r="BI70">
        <v>0</v>
      </c>
      <c r="BJ70">
        <v>2.6730700000000001</v>
      </c>
      <c r="BK70">
        <v>9.7904599999999995</v>
      </c>
      <c r="BL70">
        <v>0</v>
      </c>
      <c r="BM70">
        <v>33.441600000000001</v>
      </c>
      <c r="BN70">
        <v>16.053999999999998</v>
      </c>
      <c r="BO70">
        <v>0</v>
      </c>
      <c r="BP70">
        <v>3.2506E-2</v>
      </c>
      <c r="BQ70">
        <v>0</v>
      </c>
      <c r="BR70">
        <v>0</v>
      </c>
      <c r="BS70">
        <v>0</v>
      </c>
      <c r="BT70">
        <v>49.528100000000002</v>
      </c>
      <c r="BU70">
        <v>46.230400000000003</v>
      </c>
      <c r="BV70">
        <v>3.2976899999999998</v>
      </c>
      <c r="BW70">
        <v>0</v>
      </c>
      <c r="BX70">
        <v>0</v>
      </c>
      <c r="BZ70">
        <v>0</v>
      </c>
      <c r="CA70">
        <v>0</v>
      </c>
      <c r="CC70">
        <v>0</v>
      </c>
      <c r="CG70" t="s">
        <v>818</v>
      </c>
      <c r="CH70" t="s">
        <v>818</v>
      </c>
      <c r="CI70" t="s">
        <v>916</v>
      </c>
      <c r="CJ70">
        <v>4702.6099999999997</v>
      </c>
      <c r="CK70">
        <v>29690.9</v>
      </c>
      <c r="CL70">
        <v>26974.6</v>
      </c>
      <c r="CM70">
        <v>0</v>
      </c>
      <c r="CN70">
        <v>0</v>
      </c>
      <c r="CO70">
        <v>26395.9</v>
      </c>
      <c r="CP70">
        <v>39948</v>
      </c>
      <c r="CQ70">
        <v>13037.5</v>
      </c>
      <c r="CR70">
        <v>77659.399999999994</v>
      </c>
      <c r="CS70">
        <v>0</v>
      </c>
      <c r="CT70">
        <v>118.648</v>
      </c>
      <c r="CU70">
        <v>0</v>
      </c>
      <c r="CV70">
        <v>-115134</v>
      </c>
      <c r="CW70">
        <v>459.75599999999997</v>
      </c>
      <c r="CX70">
        <v>90815.6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1.15608</v>
      </c>
      <c r="DZ70">
        <v>6.0611100000000002</v>
      </c>
      <c r="EA70">
        <v>5.9525199999999998</v>
      </c>
      <c r="EB70">
        <v>0</v>
      </c>
      <c r="EC70">
        <v>0</v>
      </c>
      <c r="ED70">
        <v>5.6958799999999998</v>
      </c>
      <c r="EE70">
        <v>9.7904599999999995</v>
      </c>
      <c r="EF70">
        <v>10.593500000000001</v>
      </c>
      <c r="EG70">
        <v>16.053999999999998</v>
      </c>
      <c r="EH70">
        <v>0</v>
      </c>
      <c r="EI70">
        <v>3.2499399999999998E-2</v>
      </c>
      <c r="EJ70">
        <v>0</v>
      </c>
      <c r="EK70">
        <v>-17.574999999999999</v>
      </c>
      <c r="EL70">
        <v>-0.48745899999999998</v>
      </c>
      <c r="EM70">
        <v>26.680099999999999</v>
      </c>
      <c r="EN70">
        <v>26.680099999999999</v>
      </c>
      <c r="EO70">
        <v>0</v>
      </c>
      <c r="EP70">
        <v>0</v>
      </c>
      <c r="EQ70">
        <v>0</v>
      </c>
      <c r="ES70">
        <v>0</v>
      </c>
      <c r="ET70">
        <v>0</v>
      </c>
      <c r="EV70">
        <v>0</v>
      </c>
      <c r="EW70">
        <v>0</v>
      </c>
      <c r="EX70">
        <v>8.6235999999999993E-2</v>
      </c>
      <c r="EY70">
        <v>1.8318300000000001</v>
      </c>
      <c r="EZ70">
        <v>0</v>
      </c>
      <c r="FA70">
        <v>0</v>
      </c>
      <c r="FB70">
        <v>0</v>
      </c>
      <c r="FC70">
        <v>1.46288</v>
      </c>
      <c r="FD70">
        <v>3.3809499999999999</v>
      </c>
      <c r="FE70">
        <v>1.56168</v>
      </c>
      <c r="FF70">
        <v>0</v>
      </c>
      <c r="FG70">
        <v>5.8766199999999999E-3</v>
      </c>
      <c r="FH70">
        <v>0</v>
      </c>
      <c r="FI70">
        <v>0</v>
      </c>
      <c r="FJ70">
        <v>0</v>
      </c>
      <c r="FK70">
        <v>4.9485099999999997</v>
      </c>
      <c r="FL70">
        <v>0.90651400000000004</v>
      </c>
      <c r="FM70">
        <v>7.5531000000000001E-2</v>
      </c>
      <c r="FN70">
        <v>0.57925000000000004</v>
      </c>
      <c r="FO70">
        <v>0</v>
      </c>
      <c r="FP70">
        <v>0</v>
      </c>
      <c r="FQ70">
        <v>1.0588</v>
      </c>
      <c r="FR70">
        <v>1.46288</v>
      </c>
      <c r="FS70">
        <v>3.3162400000000001</v>
      </c>
      <c r="FT70">
        <v>1.56168</v>
      </c>
      <c r="FU70">
        <v>0</v>
      </c>
      <c r="FV70">
        <v>5.8761500000000001E-3</v>
      </c>
      <c r="FW70">
        <v>0</v>
      </c>
      <c r="FX70">
        <v>-0.41439500000000001</v>
      </c>
      <c r="FY70">
        <v>-0.35233799999999998</v>
      </c>
      <c r="FZ70">
        <v>4.8837999999999999</v>
      </c>
      <c r="GA70" t="s">
        <v>821</v>
      </c>
      <c r="GB70" t="s">
        <v>822</v>
      </c>
      <c r="GC70" t="s">
        <v>823</v>
      </c>
      <c r="GD70" t="s">
        <v>824</v>
      </c>
      <c r="GE70" t="s">
        <v>825</v>
      </c>
      <c r="GF70" t="s">
        <v>826</v>
      </c>
      <c r="GG70" t="s">
        <v>827</v>
      </c>
      <c r="GH70" t="s">
        <v>828</v>
      </c>
      <c r="GK70">
        <v>0</v>
      </c>
      <c r="GL70">
        <v>0.79885600000000001</v>
      </c>
      <c r="GM70">
        <v>4.66066</v>
      </c>
      <c r="GN70">
        <v>0</v>
      </c>
      <c r="GO70">
        <v>0</v>
      </c>
      <c r="GP70">
        <v>0</v>
      </c>
      <c r="GQ70">
        <v>3.24098</v>
      </c>
      <c r="GR70">
        <v>8.6999999999999993</v>
      </c>
      <c r="GS70">
        <v>4.5420199999999999</v>
      </c>
      <c r="GT70">
        <v>0</v>
      </c>
      <c r="GU70">
        <v>1.1391099999999999E-2</v>
      </c>
      <c r="GV70">
        <v>0</v>
      </c>
      <c r="GW70">
        <v>0</v>
      </c>
      <c r="GX70">
        <v>0</v>
      </c>
      <c r="GY70">
        <v>13.25</v>
      </c>
      <c r="GZ70">
        <v>1.3873</v>
      </c>
      <c r="HA70">
        <v>0</v>
      </c>
      <c r="HB70">
        <v>0</v>
      </c>
      <c r="HC70">
        <v>0</v>
      </c>
      <c r="HD70">
        <v>0</v>
      </c>
      <c r="HE70">
        <v>6.6656899999999997</v>
      </c>
      <c r="HF70">
        <v>0</v>
      </c>
      <c r="HG70">
        <v>8.06</v>
      </c>
      <c r="HH70">
        <v>0</v>
      </c>
      <c r="HI70">
        <v>0</v>
      </c>
      <c r="HJ70">
        <v>0</v>
      </c>
      <c r="HK70">
        <v>0</v>
      </c>
      <c r="HL70">
        <v>8.06</v>
      </c>
      <c r="HM70">
        <v>0.69055299999999997</v>
      </c>
      <c r="HN70">
        <v>0.95105200000000001</v>
      </c>
      <c r="HO70">
        <v>1.6422099999999999</v>
      </c>
      <c r="HP70">
        <v>0</v>
      </c>
      <c r="HQ70">
        <v>0</v>
      </c>
      <c r="HR70">
        <v>1.7829299999999999</v>
      </c>
      <c r="HS70">
        <v>3.24098</v>
      </c>
      <c r="HT70">
        <v>4.51</v>
      </c>
      <c r="HU70">
        <v>4.5420199999999999</v>
      </c>
      <c r="HV70">
        <v>0</v>
      </c>
      <c r="HW70">
        <v>1.13887E-2</v>
      </c>
      <c r="HX70">
        <v>0</v>
      </c>
      <c r="HY70">
        <v>-3.42483</v>
      </c>
      <c r="HZ70">
        <v>-0.37134099999999998</v>
      </c>
      <c r="IA70">
        <v>9.06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0.926732</v>
      </c>
      <c r="IP70">
        <v>0.61467700000000003</v>
      </c>
      <c r="IQ70">
        <v>3.5861299999999998</v>
      </c>
      <c r="IR70">
        <v>0</v>
      </c>
      <c r="IS70">
        <v>0</v>
      </c>
      <c r="IT70">
        <v>4.4527599999999996</v>
      </c>
      <c r="IU70">
        <v>2.49376</v>
      </c>
      <c r="IV70">
        <v>12.0741</v>
      </c>
      <c r="IW70">
        <v>3.4948399999999999</v>
      </c>
      <c r="IX70">
        <v>0</v>
      </c>
      <c r="IY70">
        <v>8.7648199999999996E-3</v>
      </c>
      <c r="IZ70">
        <v>0</v>
      </c>
      <c r="JA70">
        <v>0</v>
      </c>
      <c r="JB70">
        <v>0</v>
      </c>
      <c r="JC70">
        <v>15.5777</v>
      </c>
      <c r="JD70">
        <v>0.53134400000000004</v>
      </c>
      <c r="JE70">
        <v>0.73178399999999999</v>
      </c>
      <c r="JF70">
        <v>1.26359</v>
      </c>
      <c r="JG70">
        <v>0</v>
      </c>
      <c r="JH70">
        <v>0</v>
      </c>
      <c r="JI70">
        <v>1.3718699999999999</v>
      </c>
      <c r="JJ70">
        <v>2.49376</v>
      </c>
      <c r="JK70">
        <v>3.4714100000000001</v>
      </c>
      <c r="JL70">
        <v>3.4948399999999999</v>
      </c>
      <c r="JM70">
        <v>0</v>
      </c>
      <c r="JN70">
        <v>8.7630399999999997E-3</v>
      </c>
      <c r="JO70">
        <v>0</v>
      </c>
      <c r="JP70">
        <v>-2.6352199999999999</v>
      </c>
      <c r="JQ70">
        <v>-0.28572700000000001</v>
      </c>
      <c r="JR70">
        <v>6.9750100000000002</v>
      </c>
    </row>
    <row r="71" spans="1:292" x14ac:dyDescent="0.3">
      <c r="A71" s="11"/>
      <c r="B71" s="58">
        <v>45968.637662036999</v>
      </c>
      <c r="C71" t="s">
        <v>643</v>
      </c>
      <c r="E71" t="s">
        <v>855</v>
      </c>
      <c r="F71" t="s">
        <v>815</v>
      </c>
      <c r="G71">
        <v>24563.1</v>
      </c>
      <c r="H71">
        <v>24692.3</v>
      </c>
      <c r="I71" t="s">
        <v>816</v>
      </c>
      <c r="J71" s="24">
        <v>2.5694444444444402E-2</v>
      </c>
      <c r="K71" t="s">
        <v>817</v>
      </c>
      <c r="L71">
        <v>-22.83</v>
      </c>
      <c r="M71" t="s">
        <v>818</v>
      </c>
      <c r="N71" t="s">
        <v>818</v>
      </c>
      <c r="O71" t="s">
        <v>913</v>
      </c>
      <c r="P71">
        <v>0</v>
      </c>
      <c r="Q71">
        <v>24814.9</v>
      </c>
      <c r="R71">
        <v>70571.5</v>
      </c>
      <c r="S71">
        <v>0</v>
      </c>
      <c r="T71">
        <v>0</v>
      </c>
      <c r="U71">
        <v>0</v>
      </c>
      <c r="V71">
        <v>39948</v>
      </c>
      <c r="W71">
        <v>135334</v>
      </c>
      <c r="X71">
        <v>77659.399999999994</v>
      </c>
      <c r="Y71">
        <v>0</v>
      </c>
      <c r="Z71">
        <v>118.67</v>
      </c>
      <c r="AA71">
        <v>0</v>
      </c>
      <c r="AB71">
        <v>0</v>
      </c>
      <c r="AC71">
        <v>0</v>
      </c>
      <c r="AD71">
        <v>213113</v>
      </c>
      <c r="AE71">
        <v>271.33600000000001</v>
      </c>
      <c r="AF71">
        <v>0</v>
      </c>
      <c r="AG71">
        <v>0</v>
      </c>
      <c r="AH71">
        <v>0</v>
      </c>
      <c r="AI71">
        <v>0</v>
      </c>
      <c r="AJ71">
        <v>1220.08</v>
      </c>
      <c r="AK71">
        <v>0</v>
      </c>
      <c r="AL71">
        <v>1491.42</v>
      </c>
      <c r="AM71">
        <v>0</v>
      </c>
      <c r="AN71">
        <v>0</v>
      </c>
      <c r="AO71">
        <v>0</v>
      </c>
      <c r="AP71">
        <v>0</v>
      </c>
      <c r="AQ71">
        <v>1491.42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0.66674</v>
      </c>
      <c r="BF71">
        <v>5.0780799999999999</v>
      </c>
      <c r="BG71">
        <v>15.2143</v>
      </c>
      <c r="BH71">
        <v>0</v>
      </c>
      <c r="BI71">
        <v>0</v>
      </c>
      <c r="BJ71">
        <v>2.6730700000000001</v>
      </c>
      <c r="BK71">
        <v>9.7904599999999995</v>
      </c>
      <c r="BL71">
        <v>0</v>
      </c>
      <c r="BM71">
        <v>33.422699999999999</v>
      </c>
      <c r="BN71">
        <v>16.053999999999998</v>
      </c>
      <c r="BO71">
        <v>0</v>
      </c>
      <c r="BP71">
        <v>3.2506E-2</v>
      </c>
      <c r="BQ71">
        <v>0</v>
      </c>
      <c r="BR71">
        <v>0</v>
      </c>
      <c r="BS71">
        <v>0</v>
      </c>
      <c r="BT71">
        <v>49.5092</v>
      </c>
      <c r="BU71">
        <v>46.169400000000003</v>
      </c>
      <c r="BV71">
        <v>3.3398099999999999</v>
      </c>
      <c r="BW71">
        <v>0</v>
      </c>
      <c r="BX71">
        <v>0</v>
      </c>
      <c r="BZ71">
        <v>0</v>
      </c>
      <c r="CA71">
        <v>0</v>
      </c>
      <c r="CC71">
        <v>0</v>
      </c>
      <c r="CG71" t="s">
        <v>818</v>
      </c>
      <c r="CH71" t="s">
        <v>818</v>
      </c>
      <c r="CI71" t="s">
        <v>916</v>
      </c>
      <c r="CJ71">
        <v>4702.6099999999997</v>
      </c>
      <c r="CK71">
        <v>29690.9</v>
      </c>
      <c r="CL71">
        <v>26974.6</v>
      </c>
      <c r="CM71">
        <v>0</v>
      </c>
      <c r="CN71">
        <v>0</v>
      </c>
      <c r="CO71">
        <v>26395.9</v>
      </c>
      <c r="CP71">
        <v>39948</v>
      </c>
      <c r="CQ71">
        <v>13037.5</v>
      </c>
      <c r="CR71">
        <v>77659.399999999994</v>
      </c>
      <c r="CS71">
        <v>0</v>
      </c>
      <c r="CT71">
        <v>118.648</v>
      </c>
      <c r="CU71">
        <v>0</v>
      </c>
      <c r="CV71">
        <v>-115134</v>
      </c>
      <c r="CW71">
        <v>459.75599999999997</v>
      </c>
      <c r="CX71">
        <v>90815.6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1.15608</v>
      </c>
      <c r="DZ71">
        <v>6.0611100000000002</v>
      </c>
      <c r="EA71">
        <v>5.9525199999999998</v>
      </c>
      <c r="EB71">
        <v>0</v>
      </c>
      <c r="EC71">
        <v>0</v>
      </c>
      <c r="ED71">
        <v>5.6958799999999998</v>
      </c>
      <c r="EE71">
        <v>9.7904599999999995</v>
      </c>
      <c r="EF71">
        <v>10.593500000000001</v>
      </c>
      <c r="EG71">
        <v>16.053999999999998</v>
      </c>
      <c r="EH71">
        <v>0</v>
      </c>
      <c r="EI71">
        <v>3.2499399999999998E-2</v>
      </c>
      <c r="EJ71">
        <v>0</v>
      </c>
      <c r="EK71">
        <v>-17.574999999999999</v>
      </c>
      <c r="EL71">
        <v>-0.48745899999999998</v>
      </c>
      <c r="EM71">
        <v>26.680099999999999</v>
      </c>
      <c r="EN71">
        <v>26.680099999999999</v>
      </c>
      <c r="EO71">
        <v>0</v>
      </c>
      <c r="EP71">
        <v>0</v>
      </c>
      <c r="EQ71">
        <v>0</v>
      </c>
      <c r="ES71">
        <v>0</v>
      </c>
      <c r="ET71">
        <v>0</v>
      </c>
      <c r="EV71">
        <v>0</v>
      </c>
      <c r="EW71">
        <v>0</v>
      </c>
      <c r="EX71">
        <v>8.5126300000000002E-2</v>
      </c>
      <c r="EY71">
        <v>1.8318300000000001</v>
      </c>
      <c r="EZ71">
        <v>0</v>
      </c>
      <c r="FA71">
        <v>0</v>
      </c>
      <c r="FB71">
        <v>0</v>
      </c>
      <c r="FC71">
        <v>1.46288</v>
      </c>
      <c r="FD71">
        <v>3.3798400000000002</v>
      </c>
      <c r="FE71">
        <v>1.56168</v>
      </c>
      <c r="FF71">
        <v>0</v>
      </c>
      <c r="FG71">
        <v>5.8766199999999999E-3</v>
      </c>
      <c r="FH71">
        <v>0</v>
      </c>
      <c r="FI71">
        <v>0</v>
      </c>
      <c r="FJ71">
        <v>0</v>
      </c>
      <c r="FK71">
        <v>4.9474</v>
      </c>
      <c r="FL71">
        <v>0.90651400000000004</v>
      </c>
      <c r="FM71">
        <v>7.5531000000000001E-2</v>
      </c>
      <c r="FN71">
        <v>0.57925000000000004</v>
      </c>
      <c r="FO71">
        <v>0</v>
      </c>
      <c r="FP71">
        <v>0</v>
      </c>
      <c r="FQ71">
        <v>1.0588</v>
      </c>
      <c r="FR71">
        <v>1.46288</v>
      </c>
      <c r="FS71">
        <v>3.3162400000000001</v>
      </c>
      <c r="FT71">
        <v>1.56168</v>
      </c>
      <c r="FU71">
        <v>0</v>
      </c>
      <c r="FV71">
        <v>5.8761500000000001E-3</v>
      </c>
      <c r="FW71">
        <v>0</v>
      </c>
      <c r="FX71">
        <v>-0.41439500000000001</v>
      </c>
      <c r="FY71">
        <v>-0.35233799999999998</v>
      </c>
      <c r="FZ71">
        <v>4.8837999999999999</v>
      </c>
      <c r="GA71" t="s">
        <v>821</v>
      </c>
      <c r="GB71" t="s">
        <v>822</v>
      </c>
      <c r="GC71" t="s">
        <v>823</v>
      </c>
      <c r="GD71" t="s">
        <v>824</v>
      </c>
      <c r="GE71" t="s">
        <v>825</v>
      </c>
      <c r="GF71" t="s">
        <v>826</v>
      </c>
      <c r="GG71" t="s">
        <v>827</v>
      </c>
      <c r="GH71" t="s">
        <v>828</v>
      </c>
      <c r="GK71">
        <v>0</v>
      </c>
      <c r="GL71">
        <v>0.78737100000000004</v>
      </c>
      <c r="GM71">
        <v>4.66066</v>
      </c>
      <c r="GN71">
        <v>0</v>
      </c>
      <c r="GO71">
        <v>0</v>
      </c>
      <c r="GP71">
        <v>0</v>
      </c>
      <c r="GQ71">
        <v>3.24098</v>
      </c>
      <c r="GR71">
        <v>8.69</v>
      </c>
      <c r="GS71">
        <v>4.5420199999999999</v>
      </c>
      <c r="GT71">
        <v>0</v>
      </c>
      <c r="GU71">
        <v>1.1391099999999999E-2</v>
      </c>
      <c r="GV71">
        <v>0</v>
      </c>
      <c r="GW71">
        <v>0</v>
      </c>
      <c r="GX71">
        <v>0</v>
      </c>
      <c r="GY71">
        <v>13.24</v>
      </c>
      <c r="GZ71">
        <v>1.4823900000000001</v>
      </c>
      <c r="HA71">
        <v>0</v>
      </c>
      <c r="HB71">
        <v>0</v>
      </c>
      <c r="HC71">
        <v>0</v>
      </c>
      <c r="HD71">
        <v>0</v>
      </c>
      <c r="HE71">
        <v>6.6656899999999997</v>
      </c>
      <c r="HF71">
        <v>0</v>
      </c>
      <c r="HG71">
        <v>8.15</v>
      </c>
      <c r="HH71">
        <v>0</v>
      </c>
      <c r="HI71">
        <v>0</v>
      </c>
      <c r="HJ71">
        <v>0</v>
      </c>
      <c r="HK71">
        <v>0</v>
      </c>
      <c r="HL71">
        <v>8.15</v>
      </c>
      <c r="HM71">
        <v>0.69055299999999997</v>
      </c>
      <c r="HN71">
        <v>0.95105200000000001</v>
      </c>
      <c r="HO71">
        <v>1.6422099999999999</v>
      </c>
      <c r="HP71">
        <v>0</v>
      </c>
      <c r="HQ71">
        <v>0</v>
      </c>
      <c r="HR71">
        <v>1.7829299999999999</v>
      </c>
      <c r="HS71">
        <v>3.24098</v>
      </c>
      <c r="HT71">
        <v>4.51</v>
      </c>
      <c r="HU71">
        <v>4.5420199999999999</v>
      </c>
      <c r="HV71">
        <v>0</v>
      </c>
      <c r="HW71">
        <v>1.13887E-2</v>
      </c>
      <c r="HX71">
        <v>0</v>
      </c>
      <c r="HY71">
        <v>-3.42483</v>
      </c>
      <c r="HZ71">
        <v>-0.37134099999999998</v>
      </c>
      <c r="IA71">
        <v>9.06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0.99025300000000005</v>
      </c>
      <c r="IP71">
        <v>0.60584000000000005</v>
      </c>
      <c r="IQ71">
        <v>3.5861299999999998</v>
      </c>
      <c r="IR71">
        <v>0</v>
      </c>
      <c r="IS71">
        <v>0</v>
      </c>
      <c r="IT71">
        <v>4.4527599999999996</v>
      </c>
      <c r="IU71">
        <v>2.49376</v>
      </c>
      <c r="IV71">
        <v>12.1288</v>
      </c>
      <c r="IW71">
        <v>3.4948399999999999</v>
      </c>
      <c r="IX71">
        <v>0</v>
      </c>
      <c r="IY71">
        <v>8.7648199999999996E-3</v>
      </c>
      <c r="IZ71">
        <v>0</v>
      </c>
      <c r="JA71">
        <v>0</v>
      </c>
      <c r="JB71">
        <v>0</v>
      </c>
      <c r="JC71">
        <v>15.632400000000001</v>
      </c>
      <c r="JD71">
        <v>0.53134400000000004</v>
      </c>
      <c r="JE71">
        <v>0.73178399999999999</v>
      </c>
      <c r="JF71">
        <v>1.26359</v>
      </c>
      <c r="JG71">
        <v>0</v>
      </c>
      <c r="JH71">
        <v>0</v>
      </c>
      <c r="JI71">
        <v>1.3718699999999999</v>
      </c>
      <c r="JJ71">
        <v>2.49376</v>
      </c>
      <c r="JK71">
        <v>3.4714100000000001</v>
      </c>
      <c r="JL71">
        <v>3.4948399999999999</v>
      </c>
      <c r="JM71">
        <v>0</v>
      </c>
      <c r="JN71">
        <v>8.7630399999999997E-3</v>
      </c>
      <c r="JO71">
        <v>0</v>
      </c>
      <c r="JP71">
        <v>-2.6352199999999999</v>
      </c>
      <c r="JQ71">
        <v>-0.28572700000000001</v>
      </c>
      <c r="JR71">
        <v>6.9750100000000002</v>
      </c>
    </row>
    <row r="72" spans="1:292" x14ac:dyDescent="0.3">
      <c r="A72" s="11"/>
      <c r="B72" s="58">
        <v>45968.638310185197</v>
      </c>
      <c r="C72" t="s">
        <v>335</v>
      </c>
      <c r="E72" t="s">
        <v>917</v>
      </c>
      <c r="F72" t="s">
        <v>815</v>
      </c>
      <c r="G72">
        <v>24563.1</v>
      </c>
      <c r="H72">
        <v>24692.3</v>
      </c>
      <c r="I72" t="s">
        <v>816</v>
      </c>
      <c r="J72" s="24">
        <v>3.54166666666667E-2</v>
      </c>
      <c r="K72" t="s">
        <v>817</v>
      </c>
      <c r="L72">
        <v>-25.28</v>
      </c>
      <c r="M72" t="s">
        <v>818</v>
      </c>
      <c r="N72" t="s">
        <v>818</v>
      </c>
      <c r="O72" t="s">
        <v>922</v>
      </c>
      <c r="P72">
        <v>0</v>
      </c>
      <c r="Q72">
        <v>101107</v>
      </c>
      <c r="R72">
        <v>18128</v>
      </c>
      <c r="S72">
        <v>0</v>
      </c>
      <c r="T72">
        <v>0</v>
      </c>
      <c r="U72">
        <v>0</v>
      </c>
      <c r="V72">
        <v>47744.9</v>
      </c>
      <c r="W72">
        <v>166980</v>
      </c>
      <c r="X72">
        <v>77659.399999999994</v>
      </c>
      <c r="Y72">
        <v>0</v>
      </c>
      <c r="Z72">
        <v>119.015</v>
      </c>
      <c r="AA72">
        <v>0</v>
      </c>
      <c r="AB72">
        <v>0</v>
      </c>
      <c r="AC72">
        <v>0</v>
      </c>
      <c r="AD72">
        <v>244758</v>
      </c>
      <c r="AE72">
        <v>449.94900000000001</v>
      </c>
      <c r="AF72">
        <v>0</v>
      </c>
      <c r="AG72">
        <v>0</v>
      </c>
      <c r="AH72">
        <v>0</v>
      </c>
      <c r="AI72">
        <v>0</v>
      </c>
      <c r="AJ72">
        <v>1085.3800000000001</v>
      </c>
      <c r="AK72">
        <v>0</v>
      </c>
      <c r="AL72">
        <v>1535.33</v>
      </c>
      <c r="AM72">
        <v>0</v>
      </c>
      <c r="AN72">
        <v>0</v>
      </c>
      <c r="AO72">
        <v>0</v>
      </c>
      <c r="AP72">
        <v>0</v>
      </c>
      <c r="AQ72">
        <v>1535.33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1.1336599999999999</v>
      </c>
      <c r="BF72">
        <v>19.1602</v>
      </c>
      <c r="BG72">
        <v>3.6560600000000001</v>
      </c>
      <c r="BH72">
        <v>0</v>
      </c>
      <c r="BI72">
        <v>0</v>
      </c>
      <c r="BJ72">
        <v>2.3841700000000001</v>
      </c>
      <c r="BK72">
        <v>10.148300000000001</v>
      </c>
      <c r="BL72">
        <v>0</v>
      </c>
      <c r="BM72">
        <v>36.482399999999998</v>
      </c>
      <c r="BN72">
        <v>15.353999999999999</v>
      </c>
      <c r="BO72">
        <v>0</v>
      </c>
      <c r="BP72">
        <v>2.7639500000000001E-2</v>
      </c>
      <c r="BQ72">
        <v>0</v>
      </c>
      <c r="BR72">
        <v>0</v>
      </c>
      <c r="BS72">
        <v>0</v>
      </c>
      <c r="BT72">
        <v>51.864100000000001</v>
      </c>
      <c r="BU72">
        <v>48.346299999999999</v>
      </c>
      <c r="BV72">
        <v>3.51783</v>
      </c>
      <c r="BW72">
        <v>0</v>
      </c>
      <c r="BX72">
        <v>0.75</v>
      </c>
      <c r="BY72" t="s">
        <v>914</v>
      </c>
      <c r="BZ72">
        <v>0</v>
      </c>
      <c r="CA72">
        <v>0</v>
      </c>
      <c r="CC72">
        <v>0</v>
      </c>
      <c r="CG72" t="s">
        <v>818</v>
      </c>
      <c r="CH72" t="s">
        <v>818</v>
      </c>
      <c r="CI72" t="s">
        <v>919</v>
      </c>
      <c r="CJ72">
        <v>2396.15</v>
      </c>
      <c r="CK72">
        <v>88982.6</v>
      </c>
      <c r="CL72">
        <v>28163.5</v>
      </c>
      <c r="CM72">
        <v>0</v>
      </c>
      <c r="CN72">
        <v>0</v>
      </c>
      <c r="CO72">
        <v>23118.5</v>
      </c>
      <c r="CP72">
        <v>47744.9</v>
      </c>
      <c r="CQ72">
        <v>28569</v>
      </c>
      <c r="CR72">
        <v>77659.399999999994</v>
      </c>
      <c r="CS72">
        <v>0</v>
      </c>
      <c r="CT72">
        <v>118.994</v>
      </c>
      <c r="CU72">
        <v>0</v>
      </c>
      <c r="CV72">
        <v>-162628</v>
      </c>
      <c r="CW72">
        <v>790.95299999999997</v>
      </c>
      <c r="CX72">
        <v>106347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0.70511800000000002</v>
      </c>
      <c r="DZ72">
        <v>16.852399999999999</v>
      </c>
      <c r="EA72">
        <v>5.6242299999999998</v>
      </c>
      <c r="EB72">
        <v>0</v>
      </c>
      <c r="EC72">
        <v>0</v>
      </c>
      <c r="ED72">
        <v>4.7963100000000001</v>
      </c>
      <c r="EE72">
        <v>10.148300000000001</v>
      </c>
      <c r="EF72">
        <v>11.197100000000001</v>
      </c>
      <c r="EG72">
        <v>15.353999999999999</v>
      </c>
      <c r="EH72">
        <v>0</v>
      </c>
      <c r="EI72">
        <v>2.76344E-2</v>
      </c>
      <c r="EJ72">
        <v>0</v>
      </c>
      <c r="EK72">
        <v>-26.595400000000001</v>
      </c>
      <c r="EL72">
        <v>-0.33382899999999999</v>
      </c>
      <c r="EM72">
        <v>26.578800000000001</v>
      </c>
      <c r="EN72">
        <v>26.578800000000001</v>
      </c>
      <c r="EO72">
        <v>0</v>
      </c>
      <c r="EP72">
        <v>0</v>
      </c>
      <c r="EQ72">
        <v>0</v>
      </c>
      <c r="ES72">
        <v>0</v>
      </c>
      <c r="ET72">
        <v>0</v>
      </c>
      <c r="EV72">
        <v>0</v>
      </c>
      <c r="EW72">
        <v>0</v>
      </c>
      <c r="EX72">
        <v>0.52215999999999996</v>
      </c>
      <c r="EY72">
        <v>0.34242299999999998</v>
      </c>
      <c r="EZ72">
        <v>0</v>
      </c>
      <c r="FA72">
        <v>0</v>
      </c>
      <c r="FB72">
        <v>0</v>
      </c>
      <c r="FC72">
        <v>1.49878</v>
      </c>
      <c r="FD72">
        <v>2.3633600000000001</v>
      </c>
      <c r="FE72">
        <v>1.56168</v>
      </c>
      <c r="FF72">
        <v>0</v>
      </c>
      <c r="FG72">
        <v>5.91896E-3</v>
      </c>
      <c r="FH72">
        <v>0</v>
      </c>
      <c r="FI72">
        <v>0</v>
      </c>
      <c r="FJ72">
        <v>0</v>
      </c>
      <c r="FK72">
        <v>3.9309599999999998</v>
      </c>
      <c r="FL72">
        <v>0.83360500000000004</v>
      </c>
      <c r="FM72">
        <v>0.31234800000000001</v>
      </c>
      <c r="FN72">
        <v>0.48263800000000001</v>
      </c>
      <c r="FO72">
        <v>0</v>
      </c>
      <c r="FP72">
        <v>0</v>
      </c>
      <c r="FQ72">
        <v>0.94493700000000003</v>
      </c>
      <c r="FR72">
        <v>1.49878</v>
      </c>
      <c r="FS72">
        <v>2.6683500000000002</v>
      </c>
      <c r="FT72">
        <v>1.56168</v>
      </c>
      <c r="FU72">
        <v>0</v>
      </c>
      <c r="FV72">
        <v>5.9186100000000004E-3</v>
      </c>
      <c r="FW72">
        <v>0</v>
      </c>
      <c r="FX72">
        <v>-0.62650700000000004</v>
      </c>
      <c r="FY72">
        <v>-0.77745600000000004</v>
      </c>
      <c r="FZ72">
        <v>4.2359499999999999</v>
      </c>
      <c r="GA72" t="s">
        <v>821</v>
      </c>
      <c r="GB72" t="s">
        <v>822</v>
      </c>
      <c r="GC72" t="s">
        <v>823</v>
      </c>
      <c r="GD72" t="s">
        <v>824</v>
      </c>
      <c r="GE72" t="s">
        <v>825</v>
      </c>
      <c r="GF72" t="s">
        <v>826</v>
      </c>
      <c r="GG72" t="s">
        <v>827</v>
      </c>
      <c r="GH72" t="s">
        <v>828</v>
      </c>
      <c r="GK72">
        <v>0</v>
      </c>
      <c r="GL72">
        <v>3.3779599999999999</v>
      </c>
      <c r="GM72">
        <v>1.0271600000000001</v>
      </c>
      <c r="GN72">
        <v>0</v>
      </c>
      <c r="GO72">
        <v>0</v>
      </c>
      <c r="GP72">
        <v>0</v>
      </c>
      <c r="GQ72">
        <v>3.6003599999999998</v>
      </c>
      <c r="GR72">
        <v>8.01</v>
      </c>
      <c r="GS72">
        <v>4.5420199999999999</v>
      </c>
      <c r="GT72">
        <v>0</v>
      </c>
      <c r="GU72">
        <v>1.1483800000000001E-2</v>
      </c>
      <c r="GV72">
        <v>0</v>
      </c>
      <c r="GW72">
        <v>0</v>
      </c>
      <c r="GX72">
        <v>0</v>
      </c>
      <c r="GY72">
        <v>12.56</v>
      </c>
      <c r="GZ72">
        <v>2.4582000000000002</v>
      </c>
      <c r="HA72">
        <v>0</v>
      </c>
      <c r="HB72">
        <v>0</v>
      </c>
      <c r="HC72">
        <v>0</v>
      </c>
      <c r="HD72">
        <v>0</v>
      </c>
      <c r="HE72">
        <v>5.9297599999999999</v>
      </c>
      <c r="HF72">
        <v>0</v>
      </c>
      <c r="HG72">
        <v>8.39</v>
      </c>
      <c r="HH72">
        <v>0</v>
      </c>
      <c r="HI72">
        <v>0</v>
      </c>
      <c r="HJ72">
        <v>0</v>
      </c>
      <c r="HK72">
        <v>0</v>
      </c>
      <c r="HL72">
        <v>8.39</v>
      </c>
      <c r="HM72">
        <v>0.465424</v>
      </c>
      <c r="HN72">
        <v>2.9282499999999998</v>
      </c>
      <c r="HO72">
        <v>1.5451299999999999</v>
      </c>
      <c r="HP72">
        <v>0</v>
      </c>
      <c r="HQ72">
        <v>0</v>
      </c>
      <c r="HR72">
        <v>1.59663</v>
      </c>
      <c r="HS72">
        <v>3.6003599999999998</v>
      </c>
      <c r="HT72">
        <v>4.59</v>
      </c>
      <c r="HU72">
        <v>4.5420199999999999</v>
      </c>
      <c r="HV72">
        <v>0</v>
      </c>
      <c r="HW72">
        <v>1.14816E-2</v>
      </c>
      <c r="HX72">
        <v>0</v>
      </c>
      <c r="HY72">
        <v>-4.8862300000000003</v>
      </c>
      <c r="HZ72">
        <v>-0.66515500000000005</v>
      </c>
      <c r="IA72">
        <v>9.14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1.64794</v>
      </c>
      <c r="IP72">
        <v>2.5991599999999999</v>
      </c>
      <c r="IQ72">
        <v>0.79034099999999996</v>
      </c>
      <c r="IR72">
        <v>0</v>
      </c>
      <c r="IS72">
        <v>0</v>
      </c>
      <c r="IT72">
        <v>3.9752100000000001</v>
      </c>
      <c r="IU72">
        <v>2.7702900000000001</v>
      </c>
      <c r="IV72">
        <v>11.7829</v>
      </c>
      <c r="IW72">
        <v>3.4948399999999999</v>
      </c>
      <c r="IX72">
        <v>0</v>
      </c>
      <c r="IY72">
        <v>8.8361599999999992E-3</v>
      </c>
      <c r="IZ72">
        <v>0</v>
      </c>
      <c r="JA72">
        <v>0</v>
      </c>
      <c r="JB72">
        <v>0</v>
      </c>
      <c r="JC72">
        <v>15.2866</v>
      </c>
      <c r="JD72">
        <v>0.35811900000000002</v>
      </c>
      <c r="JE72">
        <v>2.2531400000000001</v>
      </c>
      <c r="JF72">
        <v>1.18889</v>
      </c>
      <c r="JG72">
        <v>0</v>
      </c>
      <c r="JH72">
        <v>0</v>
      </c>
      <c r="JI72">
        <v>1.2285200000000001</v>
      </c>
      <c r="JJ72">
        <v>2.7702900000000001</v>
      </c>
      <c r="JK72">
        <v>3.5274700000000001</v>
      </c>
      <c r="JL72">
        <v>3.4948399999999999</v>
      </c>
      <c r="JM72">
        <v>0</v>
      </c>
      <c r="JN72">
        <v>8.8344800000000005E-3</v>
      </c>
      <c r="JO72">
        <v>0</v>
      </c>
      <c r="JP72">
        <v>-3.7597</v>
      </c>
      <c r="JQ72">
        <v>-0.51180099999999995</v>
      </c>
      <c r="JR72">
        <v>7.0311399999999997</v>
      </c>
    </row>
    <row r="73" spans="1:292" x14ac:dyDescent="0.3">
      <c r="A73" s="11"/>
      <c r="B73" s="58">
        <v>45968.638749999998</v>
      </c>
      <c r="C73" t="s">
        <v>342</v>
      </c>
      <c r="E73" t="s">
        <v>814</v>
      </c>
      <c r="F73" t="s">
        <v>815</v>
      </c>
      <c r="G73">
        <v>24563.1</v>
      </c>
      <c r="H73">
        <v>24692.3</v>
      </c>
      <c r="I73" t="s">
        <v>816</v>
      </c>
      <c r="J73" s="24">
        <v>2.36111111111111E-2</v>
      </c>
      <c r="K73" t="s">
        <v>817</v>
      </c>
      <c r="L73">
        <v>-15.4</v>
      </c>
      <c r="M73" t="s">
        <v>818</v>
      </c>
      <c r="N73" t="s">
        <v>818</v>
      </c>
      <c r="O73" t="s">
        <v>923</v>
      </c>
      <c r="P73">
        <v>0</v>
      </c>
      <c r="Q73">
        <v>38536.800000000003</v>
      </c>
      <c r="R73">
        <v>13845.1</v>
      </c>
      <c r="S73">
        <v>0</v>
      </c>
      <c r="T73">
        <v>0</v>
      </c>
      <c r="U73">
        <v>0</v>
      </c>
      <c r="V73">
        <v>47441.3</v>
      </c>
      <c r="W73">
        <v>99823.2</v>
      </c>
      <c r="X73">
        <v>77659.399999999994</v>
      </c>
      <c r="Y73">
        <v>0</v>
      </c>
      <c r="Z73">
        <v>117.621</v>
      </c>
      <c r="AA73">
        <v>0</v>
      </c>
      <c r="AB73">
        <v>0</v>
      </c>
      <c r="AC73">
        <v>0</v>
      </c>
      <c r="AD73">
        <v>177600</v>
      </c>
      <c r="AE73">
        <v>763.93700000000001</v>
      </c>
      <c r="AF73">
        <v>0</v>
      </c>
      <c r="AG73">
        <v>0</v>
      </c>
      <c r="AH73">
        <v>0</v>
      </c>
      <c r="AI73">
        <v>0</v>
      </c>
      <c r="AJ73">
        <v>1237.51</v>
      </c>
      <c r="AK73">
        <v>0</v>
      </c>
      <c r="AL73">
        <v>2001.45</v>
      </c>
      <c r="AM73">
        <v>0</v>
      </c>
      <c r="AN73">
        <v>0</v>
      </c>
      <c r="AO73">
        <v>0</v>
      </c>
      <c r="AP73">
        <v>0</v>
      </c>
      <c r="AQ73">
        <v>2001.45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1.8770100000000001</v>
      </c>
      <c r="BF73">
        <v>6.9513999999999996</v>
      </c>
      <c r="BG73">
        <v>2.7805</v>
      </c>
      <c r="BH73">
        <v>0</v>
      </c>
      <c r="BI73">
        <v>0</v>
      </c>
      <c r="BJ73">
        <v>2.7040099999999998</v>
      </c>
      <c r="BK73">
        <v>10.0162</v>
      </c>
      <c r="BL73">
        <v>0</v>
      </c>
      <c r="BM73">
        <v>24.3292</v>
      </c>
      <c r="BN73">
        <v>15.2714</v>
      </c>
      <c r="BO73">
        <v>0</v>
      </c>
      <c r="BP73">
        <v>2.7016999999999999E-2</v>
      </c>
      <c r="BQ73">
        <v>0</v>
      </c>
      <c r="BR73">
        <v>0</v>
      </c>
      <c r="BS73">
        <v>0</v>
      </c>
      <c r="BT73">
        <v>39.627600000000001</v>
      </c>
      <c r="BU73">
        <v>35.046599999999998</v>
      </c>
      <c r="BV73">
        <v>4.5810199999999996</v>
      </c>
      <c r="BW73">
        <v>0</v>
      </c>
      <c r="BX73">
        <v>3.5</v>
      </c>
      <c r="BY73" t="s">
        <v>914</v>
      </c>
      <c r="BZ73">
        <v>0</v>
      </c>
      <c r="CA73">
        <v>0</v>
      </c>
      <c r="CC73">
        <v>0</v>
      </c>
      <c r="CG73" t="s">
        <v>818</v>
      </c>
      <c r="CH73" t="s">
        <v>818</v>
      </c>
      <c r="CI73" t="s">
        <v>915</v>
      </c>
      <c r="CJ73">
        <v>6804.46</v>
      </c>
      <c r="CK73">
        <v>33013.5</v>
      </c>
      <c r="CL73">
        <v>24855.1</v>
      </c>
      <c r="CM73">
        <v>0</v>
      </c>
      <c r="CN73">
        <v>0</v>
      </c>
      <c r="CO73">
        <v>26820.2</v>
      </c>
      <c r="CP73">
        <v>47441.3</v>
      </c>
      <c r="CQ73">
        <v>24988.2</v>
      </c>
      <c r="CR73">
        <v>77659.399999999994</v>
      </c>
      <c r="CS73">
        <v>0</v>
      </c>
      <c r="CT73">
        <v>117.6</v>
      </c>
      <c r="CU73">
        <v>0</v>
      </c>
      <c r="CV73">
        <v>-114302</v>
      </c>
      <c r="CW73">
        <v>355.31700000000001</v>
      </c>
      <c r="CX73">
        <v>102765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1.7895700000000001</v>
      </c>
      <c r="DZ73">
        <v>5.9346800000000002</v>
      </c>
      <c r="EA73">
        <v>5.0147300000000001</v>
      </c>
      <c r="EB73">
        <v>0</v>
      </c>
      <c r="EC73">
        <v>0</v>
      </c>
      <c r="ED73">
        <v>5.5605799999999999</v>
      </c>
      <c r="EE73">
        <v>10.0162</v>
      </c>
      <c r="EF73">
        <v>8.9376999999999995</v>
      </c>
      <c r="EG73">
        <v>15.2714</v>
      </c>
      <c r="EH73">
        <v>0</v>
      </c>
      <c r="EI73">
        <v>2.70123E-2</v>
      </c>
      <c r="EJ73">
        <v>0</v>
      </c>
      <c r="EK73">
        <v>-19.1601</v>
      </c>
      <c r="EL73">
        <v>-0.21799499999999999</v>
      </c>
      <c r="EM73">
        <v>24.2361</v>
      </c>
      <c r="EN73">
        <v>24.2361</v>
      </c>
      <c r="EO73">
        <v>0</v>
      </c>
      <c r="EP73">
        <v>0</v>
      </c>
      <c r="EQ73">
        <v>0</v>
      </c>
      <c r="ES73">
        <v>0</v>
      </c>
      <c r="ET73">
        <v>0</v>
      </c>
      <c r="EV73">
        <v>0</v>
      </c>
      <c r="EW73">
        <v>0</v>
      </c>
      <c r="EX73">
        <v>0.17876300000000001</v>
      </c>
      <c r="EY73">
        <v>0.28168100000000001</v>
      </c>
      <c r="EZ73">
        <v>0</v>
      </c>
      <c r="FA73">
        <v>0</v>
      </c>
      <c r="FB73">
        <v>0</v>
      </c>
      <c r="FC73">
        <v>1.5013000000000001</v>
      </c>
      <c r="FD73">
        <v>1.9617500000000001</v>
      </c>
      <c r="FE73">
        <v>1.56168</v>
      </c>
      <c r="FF73">
        <v>0</v>
      </c>
      <c r="FG73">
        <v>5.9749800000000004E-3</v>
      </c>
      <c r="FH73">
        <v>0</v>
      </c>
      <c r="FI73">
        <v>0</v>
      </c>
      <c r="FJ73">
        <v>0</v>
      </c>
      <c r="FK73">
        <v>3.5293999999999999</v>
      </c>
      <c r="FL73">
        <v>1.35724</v>
      </c>
      <c r="FM73">
        <v>3.9988000000000003E-2</v>
      </c>
      <c r="FN73">
        <v>0.56815300000000002</v>
      </c>
      <c r="FO73">
        <v>0</v>
      </c>
      <c r="FP73">
        <v>0</v>
      </c>
      <c r="FQ73">
        <v>1.0743400000000001</v>
      </c>
      <c r="FR73">
        <v>1.5013000000000001</v>
      </c>
      <c r="FS73">
        <v>3.9611499999999999</v>
      </c>
      <c r="FT73">
        <v>1.56168</v>
      </c>
      <c r="FU73">
        <v>0</v>
      </c>
      <c r="FV73">
        <v>5.9746E-3</v>
      </c>
      <c r="FW73">
        <v>0</v>
      </c>
      <c r="FX73">
        <v>-0.33873199999999998</v>
      </c>
      <c r="FY73">
        <v>-0.24113799999999999</v>
      </c>
      <c r="FZ73">
        <v>5.52881</v>
      </c>
      <c r="GA73" t="s">
        <v>821</v>
      </c>
      <c r="GB73" t="s">
        <v>822</v>
      </c>
      <c r="GC73" t="s">
        <v>823</v>
      </c>
      <c r="GD73" t="s">
        <v>824</v>
      </c>
      <c r="GE73" t="s">
        <v>825</v>
      </c>
      <c r="GF73" t="s">
        <v>826</v>
      </c>
      <c r="GG73" t="s">
        <v>827</v>
      </c>
      <c r="GH73" t="s">
        <v>828</v>
      </c>
      <c r="GK73">
        <v>0</v>
      </c>
      <c r="GL73">
        <v>1.18065</v>
      </c>
      <c r="GM73">
        <v>0.82206500000000005</v>
      </c>
      <c r="GN73">
        <v>0</v>
      </c>
      <c r="GO73">
        <v>0</v>
      </c>
      <c r="GP73">
        <v>0</v>
      </c>
      <c r="GQ73">
        <v>3.5956999999999999</v>
      </c>
      <c r="GR73">
        <v>5.6</v>
      </c>
      <c r="GS73">
        <v>4.5420199999999999</v>
      </c>
      <c r="GT73">
        <v>0</v>
      </c>
      <c r="GU73">
        <v>1.1321299999999999E-2</v>
      </c>
      <c r="GV73">
        <v>0</v>
      </c>
      <c r="GW73">
        <v>0</v>
      </c>
      <c r="GX73">
        <v>0</v>
      </c>
      <c r="GY73">
        <v>10.15</v>
      </c>
      <c r="GZ73">
        <v>4.17361</v>
      </c>
      <c r="HA73">
        <v>0</v>
      </c>
      <c r="HB73">
        <v>0</v>
      </c>
      <c r="HC73">
        <v>0</v>
      </c>
      <c r="HD73">
        <v>0</v>
      </c>
      <c r="HE73">
        <v>6.7609000000000004</v>
      </c>
      <c r="HF73">
        <v>0</v>
      </c>
      <c r="HG73">
        <v>10.93</v>
      </c>
      <c r="HH73">
        <v>0</v>
      </c>
      <c r="HI73">
        <v>0</v>
      </c>
      <c r="HJ73">
        <v>0</v>
      </c>
      <c r="HK73">
        <v>0</v>
      </c>
      <c r="HL73">
        <v>10.93</v>
      </c>
      <c r="HM73">
        <v>1.0466</v>
      </c>
      <c r="HN73">
        <v>0.94201299999999999</v>
      </c>
      <c r="HO73">
        <v>1.5537099999999999</v>
      </c>
      <c r="HP73">
        <v>0</v>
      </c>
      <c r="HQ73">
        <v>0</v>
      </c>
      <c r="HR73">
        <v>1.8181</v>
      </c>
      <c r="HS73">
        <v>3.5956999999999999</v>
      </c>
      <c r="HT73">
        <v>5.46</v>
      </c>
      <c r="HU73">
        <v>4.5420199999999999</v>
      </c>
      <c r="HV73">
        <v>0</v>
      </c>
      <c r="HW73">
        <v>1.1318999999999999E-2</v>
      </c>
      <c r="HX73">
        <v>0</v>
      </c>
      <c r="HY73">
        <v>-3.2311899999999998</v>
      </c>
      <c r="HZ73">
        <v>-0.269403</v>
      </c>
      <c r="IA73">
        <v>10.01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2.79792</v>
      </c>
      <c r="IP73">
        <v>0.90844899999999995</v>
      </c>
      <c r="IQ73">
        <v>0.63253499999999996</v>
      </c>
      <c r="IR73">
        <v>0</v>
      </c>
      <c r="IS73">
        <v>0</v>
      </c>
      <c r="IT73">
        <v>4.5324</v>
      </c>
      <c r="IU73">
        <v>2.7667000000000002</v>
      </c>
      <c r="IV73">
        <v>11.638</v>
      </c>
      <c r="IW73">
        <v>3.4948399999999999</v>
      </c>
      <c r="IX73">
        <v>0</v>
      </c>
      <c r="IY73">
        <v>8.7111399999999992E-3</v>
      </c>
      <c r="IZ73">
        <v>0</v>
      </c>
      <c r="JA73">
        <v>0</v>
      </c>
      <c r="JB73">
        <v>0</v>
      </c>
      <c r="JC73">
        <v>15.1416</v>
      </c>
      <c r="JD73">
        <v>0.80530199999999996</v>
      </c>
      <c r="JE73">
        <v>0.72482899999999995</v>
      </c>
      <c r="JF73">
        <v>1.1954899999999999</v>
      </c>
      <c r="JG73">
        <v>0</v>
      </c>
      <c r="JH73">
        <v>0</v>
      </c>
      <c r="JI73">
        <v>1.39893</v>
      </c>
      <c r="JJ73">
        <v>2.7667000000000002</v>
      </c>
      <c r="JK73">
        <v>4.1977399999999996</v>
      </c>
      <c r="JL73">
        <v>3.4948399999999999</v>
      </c>
      <c r="JM73">
        <v>0</v>
      </c>
      <c r="JN73">
        <v>8.7093599999999993E-3</v>
      </c>
      <c r="JO73">
        <v>0</v>
      </c>
      <c r="JP73">
        <v>-2.4862299999999999</v>
      </c>
      <c r="JQ73">
        <v>-0.207291</v>
      </c>
      <c r="JR73">
        <v>7.7012900000000002</v>
      </c>
    </row>
    <row r="74" spans="1:292" x14ac:dyDescent="0.3">
      <c r="A74" s="11"/>
      <c r="B74" s="58">
        <v>45968.639351851903</v>
      </c>
      <c r="C74" t="s">
        <v>137</v>
      </c>
      <c r="D74" t="s">
        <v>137</v>
      </c>
      <c r="E74" t="s">
        <v>917</v>
      </c>
      <c r="F74" t="s">
        <v>815</v>
      </c>
      <c r="G74">
        <v>24563.1</v>
      </c>
      <c r="H74">
        <v>24692.3</v>
      </c>
      <c r="I74" t="s">
        <v>816</v>
      </c>
      <c r="J74" s="24">
        <v>3.3333333333333298E-2</v>
      </c>
      <c r="K74" t="s">
        <v>817</v>
      </c>
      <c r="L74">
        <v>-35.92</v>
      </c>
      <c r="M74" t="s">
        <v>818</v>
      </c>
      <c r="N74" t="s">
        <v>818</v>
      </c>
      <c r="O74" t="s">
        <v>924</v>
      </c>
      <c r="P74">
        <v>0</v>
      </c>
      <c r="Q74">
        <v>97687.4</v>
      </c>
      <c r="R74">
        <v>74360.5</v>
      </c>
      <c r="S74">
        <v>0</v>
      </c>
      <c r="T74">
        <v>0</v>
      </c>
      <c r="U74">
        <v>12311.1</v>
      </c>
      <c r="V74">
        <v>47744.9</v>
      </c>
      <c r="W74">
        <v>232104</v>
      </c>
      <c r="X74">
        <v>77659.399999999994</v>
      </c>
      <c r="Y74">
        <v>0</v>
      </c>
      <c r="Z74">
        <v>119.015</v>
      </c>
      <c r="AA74">
        <v>0</v>
      </c>
      <c r="AB74">
        <v>0</v>
      </c>
      <c r="AC74">
        <v>0</v>
      </c>
      <c r="AD74">
        <v>309882</v>
      </c>
      <c r="AE74">
        <v>236.249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236.249</v>
      </c>
      <c r="AM74">
        <v>0</v>
      </c>
      <c r="AN74">
        <v>0</v>
      </c>
      <c r="AO74">
        <v>0</v>
      </c>
      <c r="AP74">
        <v>0</v>
      </c>
      <c r="AQ74">
        <v>236.249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0.59570900000000004</v>
      </c>
      <c r="BF74">
        <v>18.517099999999999</v>
      </c>
      <c r="BG74">
        <v>15.213800000000001</v>
      </c>
      <c r="BH74">
        <v>0</v>
      </c>
      <c r="BI74">
        <v>0</v>
      </c>
      <c r="BJ74">
        <v>2.6392699999999998</v>
      </c>
      <c r="BK74">
        <v>10.148300000000001</v>
      </c>
      <c r="BL74">
        <v>0</v>
      </c>
      <c r="BM74">
        <v>47.1143</v>
      </c>
      <c r="BN74">
        <v>15.353999999999999</v>
      </c>
      <c r="BO74">
        <v>0</v>
      </c>
      <c r="BP74">
        <v>2.7639500000000001E-2</v>
      </c>
      <c r="BQ74">
        <v>0</v>
      </c>
      <c r="BR74">
        <v>0</v>
      </c>
      <c r="BS74">
        <v>0</v>
      </c>
      <c r="BT74">
        <v>62.496000000000002</v>
      </c>
      <c r="BU74">
        <v>61.900300000000001</v>
      </c>
      <c r="BV74">
        <v>0.59570900000000004</v>
      </c>
      <c r="BW74">
        <v>0</v>
      </c>
      <c r="BX74">
        <v>0.75</v>
      </c>
      <c r="BY74" t="s">
        <v>914</v>
      </c>
      <c r="BZ74">
        <v>0</v>
      </c>
      <c r="CA74">
        <v>0</v>
      </c>
      <c r="CC74">
        <v>0</v>
      </c>
      <c r="CG74" t="s">
        <v>818</v>
      </c>
      <c r="CH74" t="s">
        <v>818</v>
      </c>
      <c r="CI74" t="s">
        <v>919</v>
      </c>
      <c r="CJ74">
        <v>2396.15</v>
      </c>
      <c r="CK74">
        <v>88982.6</v>
      </c>
      <c r="CL74">
        <v>28163.5</v>
      </c>
      <c r="CM74">
        <v>0</v>
      </c>
      <c r="CN74">
        <v>0</v>
      </c>
      <c r="CO74">
        <v>23118.5</v>
      </c>
      <c r="CP74">
        <v>47744.9</v>
      </c>
      <c r="CQ74">
        <v>28569</v>
      </c>
      <c r="CR74">
        <v>77659.399999999994</v>
      </c>
      <c r="CS74">
        <v>0</v>
      </c>
      <c r="CT74">
        <v>118.994</v>
      </c>
      <c r="CU74">
        <v>0</v>
      </c>
      <c r="CV74">
        <v>-162628</v>
      </c>
      <c r="CW74">
        <v>790.95299999999997</v>
      </c>
      <c r="CX74">
        <v>106347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0.70511800000000002</v>
      </c>
      <c r="DZ74">
        <v>16.852399999999999</v>
      </c>
      <c r="EA74">
        <v>5.6242299999999998</v>
      </c>
      <c r="EB74">
        <v>0</v>
      </c>
      <c r="EC74">
        <v>0</v>
      </c>
      <c r="ED74">
        <v>4.7963100000000001</v>
      </c>
      <c r="EE74">
        <v>10.148300000000001</v>
      </c>
      <c r="EF74">
        <v>11.197100000000001</v>
      </c>
      <c r="EG74">
        <v>15.353999999999999</v>
      </c>
      <c r="EH74">
        <v>0</v>
      </c>
      <c r="EI74">
        <v>2.76344E-2</v>
      </c>
      <c r="EJ74">
        <v>0</v>
      </c>
      <c r="EK74">
        <v>-26.595400000000001</v>
      </c>
      <c r="EL74">
        <v>-0.33382899999999999</v>
      </c>
      <c r="EM74">
        <v>26.578800000000001</v>
      </c>
      <c r="EN74">
        <v>26.578800000000001</v>
      </c>
      <c r="EO74">
        <v>0</v>
      </c>
      <c r="EP74">
        <v>0</v>
      </c>
      <c r="EQ74">
        <v>0</v>
      </c>
      <c r="ES74">
        <v>0</v>
      </c>
      <c r="ET74">
        <v>0</v>
      </c>
      <c r="EV74">
        <v>0</v>
      </c>
      <c r="EW74">
        <v>0</v>
      </c>
      <c r="EX74">
        <v>0.53368899999999997</v>
      </c>
      <c r="EY74">
        <v>1.97601</v>
      </c>
      <c r="EZ74">
        <v>0</v>
      </c>
      <c r="FA74">
        <v>0</v>
      </c>
      <c r="FB74">
        <v>0.78103800000000001</v>
      </c>
      <c r="FC74">
        <v>1.49878</v>
      </c>
      <c r="FD74">
        <v>4.7895200000000004</v>
      </c>
      <c r="FE74">
        <v>1.56168</v>
      </c>
      <c r="FF74">
        <v>0</v>
      </c>
      <c r="FG74">
        <v>5.91896E-3</v>
      </c>
      <c r="FH74">
        <v>0</v>
      </c>
      <c r="FI74">
        <v>0</v>
      </c>
      <c r="FJ74">
        <v>0</v>
      </c>
      <c r="FK74">
        <v>6.3571200000000001</v>
      </c>
      <c r="FL74">
        <v>0.83360500000000004</v>
      </c>
      <c r="FM74">
        <v>0.31234800000000001</v>
      </c>
      <c r="FN74">
        <v>0.48263800000000001</v>
      </c>
      <c r="FO74">
        <v>0</v>
      </c>
      <c r="FP74">
        <v>0</v>
      </c>
      <c r="FQ74">
        <v>0.94493700000000003</v>
      </c>
      <c r="FR74">
        <v>1.49878</v>
      </c>
      <c r="FS74">
        <v>2.6683500000000002</v>
      </c>
      <c r="FT74">
        <v>1.56168</v>
      </c>
      <c r="FU74">
        <v>0</v>
      </c>
      <c r="FV74">
        <v>5.9186100000000004E-3</v>
      </c>
      <c r="FW74">
        <v>0</v>
      </c>
      <c r="FX74">
        <v>-0.62650700000000004</v>
      </c>
      <c r="FY74">
        <v>-0.77745600000000004</v>
      </c>
      <c r="FZ74">
        <v>4.2359499999999999</v>
      </c>
      <c r="GA74" t="s">
        <v>821</v>
      </c>
      <c r="GB74" t="s">
        <v>822</v>
      </c>
      <c r="GC74" t="s">
        <v>823</v>
      </c>
      <c r="GD74" t="s">
        <v>824</v>
      </c>
      <c r="GE74" t="s">
        <v>825</v>
      </c>
      <c r="GF74" t="s">
        <v>826</v>
      </c>
      <c r="GG74" t="s">
        <v>827</v>
      </c>
      <c r="GH74" t="s">
        <v>828</v>
      </c>
      <c r="GK74">
        <v>0</v>
      </c>
      <c r="GL74">
        <v>3.2395100000000001</v>
      </c>
      <c r="GM74">
        <v>4.93405</v>
      </c>
      <c r="GN74">
        <v>0</v>
      </c>
      <c r="GO74">
        <v>0</v>
      </c>
      <c r="GP74">
        <v>0.99138400000000004</v>
      </c>
      <c r="GQ74">
        <v>3.6003599999999998</v>
      </c>
      <c r="GR74">
        <v>12.76</v>
      </c>
      <c r="GS74">
        <v>4.5420199999999999</v>
      </c>
      <c r="GT74">
        <v>0</v>
      </c>
      <c r="GU74">
        <v>1.1483800000000001E-2</v>
      </c>
      <c r="GV74">
        <v>0</v>
      </c>
      <c r="GW74">
        <v>0</v>
      </c>
      <c r="GX74">
        <v>0</v>
      </c>
      <c r="GY74">
        <v>17.309999999999999</v>
      </c>
      <c r="GZ74">
        <v>1.2907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1.29</v>
      </c>
      <c r="HH74">
        <v>0</v>
      </c>
      <c r="HI74">
        <v>0</v>
      </c>
      <c r="HJ74">
        <v>0</v>
      </c>
      <c r="HK74">
        <v>0</v>
      </c>
      <c r="HL74">
        <v>1.29</v>
      </c>
      <c r="HM74">
        <v>0.465424</v>
      </c>
      <c r="HN74">
        <v>2.9282499999999998</v>
      </c>
      <c r="HO74">
        <v>1.5451299999999999</v>
      </c>
      <c r="HP74">
        <v>0</v>
      </c>
      <c r="HQ74">
        <v>0</v>
      </c>
      <c r="HR74">
        <v>1.59663</v>
      </c>
      <c r="HS74">
        <v>3.6003599999999998</v>
      </c>
      <c r="HT74">
        <v>4.59</v>
      </c>
      <c r="HU74">
        <v>4.5420199999999999</v>
      </c>
      <c r="HV74">
        <v>0</v>
      </c>
      <c r="HW74">
        <v>1.14816E-2</v>
      </c>
      <c r="HX74">
        <v>0</v>
      </c>
      <c r="HY74">
        <v>-4.8862300000000003</v>
      </c>
      <c r="HZ74">
        <v>-0.66515500000000005</v>
      </c>
      <c r="IA74">
        <v>9.14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0.86526199999999998</v>
      </c>
      <c r="IP74">
        <v>2.4926300000000001</v>
      </c>
      <c r="IQ74">
        <v>3.7964899999999999</v>
      </c>
      <c r="IR74">
        <v>0</v>
      </c>
      <c r="IS74">
        <v>0</v>
      </c>
      <c r="IT74">
        <v>0.76281699999999997</v>
      </c>
      <c r="IU74">
        <v>2.7702900000000001</v>
      </c>
      <c r="IV74">
        <v>10.6875</v>
      </c>
      <c r="IW74">
        <v>3.4948399999999999</v>
      </c>
      <c r="IX74">
        <v>0</v>
      </c>
      <c r="IY74">
        <v>8.8361599999999992E-3</v>
      </c>
      <c r="IZ74">
        <v>0</v>
      </c>
      <c r="JA74">
        <v>0</v>
      </c>
      <c r="JB74">
        <v>0</v>
      </c>
      <c r="JC74">
        <v>14.1912</v>
      </c>
      <c r="JD74">
        <v>0.35811900000000002</v>
      </c>
      <c r="JE74">
        <v>2.2531400000000001</v>
      </c>
      <c r="JF74">
        <v>1.18889</v>
      </c>
      <c r="JG74">
        <v>0</v>
      </c>
      <c r="JH74">
        <v>0</v>
      </c>
      <c r="JI74">
        <v>1.2285200000000001</v>
      </c>
      <c r="JJ74">
        <v>2.7702900000000001</v>
      </c>
      <c r="JK74">
        <v>3.5274700000000001</v>
      </c>
      <c r="JL74">
        <v>3.4948399999999999</v>
      </c>
      <c r="JM74">
        <v>0</v>
      </c>
      <c r="JN74">
        <v>8.8344800000000005E-3</v>
      </c>
      <c r="JO74">
        <v>0</v>
      </c>
      <c r="JP74">
        <v>-3.7597</v>
      </c>
      <c r="JQ74">
        <v>-0.51180099999999995</v>
      </c>
      <c r="JR74">
        <v>7.0311399999999997</v>
      </c>
    </row>
    <row r="75" spans="1:292" x14ac:dyDescent="0.3">
      <c r="A75" s="11"/>
      <c r="B75" s="58">
        <v>45968.639976851897</v>
      </c>
      <c r="C75" t="s">
        <v>138</v>
      </c>
      <c r="D75" t="s">
        <v>138</v>
      </c>
      <c r="E75" t="s">
        <v>917</v>
      </c>
      <c r="F75" t="s">
        <v>815</v>
      </c>
      <c r="G75">
        <v>24563.1</v>
      </c>
      <c r="H75">
        <v>24692.3</v>
      </c>
      <c r="I75" t="s">
        <v>816</v>
      </c>
      <c r="J75" s="24">
        <v>3.4027777777777803E-2</v>
      </c>
      <c r="K75" t="s">
        <v>817</v>
      </c>
      <c r="L75">
        <v>-35.92</v>
      </c>
      <c r="M75" t="s">
        <v>818</v>
      </c>
      <c r="N75" t="s">
        <v>818</v>
      </c>
      <c r="O75" t="s">
        <v>924</v>
      </c>
      <c r="P75">
        <v>0</v>
      </c>
      <c r="Q75">
        <v>97687.4</v>
      </c>
      <c r="R75">
        <v>74360.5</v>
      </c>
      <c r="S75">
        <v>0</v>
      </c>
      <c r="T75">
        <v>0</v>
      </c>
      <c r="U75">
        <v>12311.1</v>
      </c>
      <c r="V75">
        <v>47744.9</v>
      </c>
      <c r="W75">
        <v>232104</v>
      </c>
      <c r="X75">
        <v>77659.399999999994</v>
      </c>
      <c r="Y75">
        <v>0</v>
      </c>
      <c r="Z75">
        <v>119.015</v>
      </c>
      <c r="AA75">
        <v>0</v>
      </c>
      <c r="AB75">
        <v>0</v>
      </c>
      <c r="AC75">
        <v>0</v>
      </c>
      <c r="AD75">
        <v>309882</v>
      </c>
      <c r="AE75">
        <v>236.249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236.249</v>
      </c>
      <c r="AM75">
        <v>0</v>
      </c>
      <c r="AN75">
        <v>0</v>
      </c>
      <c r="AO75">
        <v>0</v>
      </c>
      <c r="AP75">
        <v>0</v>
      </c>
      <c r="AQ75">
        <v>236.249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0.59570900000000004</v>
      </c>
      <c r="BF75">
        <v>18.517099999999999</v>
      </c>
      <c r="BG75">
        <v>15.213800000000001</v>
      </c>
      <c r="BH75">
        <v>0</v>
      </c>
      <c r="BI75">
        <v>0</v>
      </c>
      <c r="BJ75">
        <v>2.6392699999999998</v>
      </c>
      <c r="BK75">
        <v>10.148300000000001</v>
      </c>
      <c r="BL75">
        <v>0</v>
      </c>
      <c r="BM75">
        <v>47.1143</v>
      </c>
      <c r="BN75">
        <v>15.353999999999999</v>
      </c>
      <c r="BO75">
        <v>0</v>
      </c>
      <c r="BP75">
        <v>2.7639500000000001E-2</v>
      </c>
      <c r="BQ75">
        <v>0</v>
      </c>
      <c r="BR75">
        <v>0</v>
      </c>
      <c r="BS75">
        <v>0</v>
      </c>
      <c r="BT75">
        <v>62.496000000000002</v>
      </c>
      <c r="BU75">
        <v>61.900300000000001</v>
      </c>
      <c r="BV75">
        <v>0.59570900000000004</v>
      </c>
      <c r="BW75">
        <v>0</v>
      </c>
      <c r="BX75">
        <v>0.75</v>
      </c>
      <c r="BY75" t="s">
        <v>914</v>
      </c>
      <c r="BZ75">
        <v>0</v>
      </c>
      <c r="CA75">
        <v>0</v>
      </c>
      <c r="CC75">
        <v>0</v>
      </c>
      <c r="CG75" t="s">
        <v>818</v>
      </c>
      <c r="CH75" t="s">
        <v>818</v>
      </c>
      <c r="CI75" t="s">
        <v>919</v>
      </c>
      <c r="CJ75">
        <v>2396.15</v>
      </c>
      <c r="CK75">
        <v>88982.6</v>
      </c>
      <c r="CL75">
        <v>28163.5</v>
      </c>
      <c r="CM75">
        <v>0</v>
      </c>
      <c r="CN75">
        <v>0</v>
      </c>
      <c r="CO75">
        <v>23118.5</v>
      </c>
      <c r="CP75">
        <v>47744.9</v>
      </c>
      <c r="CQ75">
        <v>28569</v>
      </c>
      <c r="CR75">
        <v>77659.399999999994</v>
      </c>
      <c r="CS75">
        <v>0</v>
      </c>
      <c r="CT75">
        <v>118.994</v>
      </c>
      <c r="CU75">
        <v>0</v>
      </c>
      <c r="CV75">
        <v>-162628</v>
      </c>
      <c r="CW75">
        <v>790.95299999999997</v>
      </c>
      <c r="CX75">
        <v>106347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0.70511800000000002</v>
      </c>
      <c r="DZ75">
        <v>16.852399999999999</v>
      </c>
      <c r="EA75">
        <v>5.6242299999999998</v>
      </c>
      <c r="EB75">
        <v>0</v>
      </c>
      <c r="EC75">
        <v>0</v>
      </c>
      <c r="ED75">
        <v>4.7963100000000001</v>
      </c>
      <c r="EE75">
        <v>10.148300000000001</v>
      </c>
      <c r="EF75">
        <v>11.197100000000001</v>
      </c>
      <c r="EG75">
        <v>15.353999999999999</v>
      </c>
      <c r="EH75">
        <v>0</v>
      </c>
      <c r="EI75">
        <v>2.76344E-2</v>
      </c>
      <c r="EJ75">
        <v>0</v>
      </c>
      <c r="EK75">
        <v>-26.595400000000001</v>
      </c>
      <c r="EL75">
        <v>-0.33382899999999999</v>
      </c>
      <c r="EM75">
        <v>26.578800000000001</v>
      </c>
      <c r="EN75">
        <v>26.578800000000001</v>
      </c>
      <c r="EO75">
        <v>0</v>
      </c>
      <c r="EP75">
        <v>0</v>
      </c>
      <c r="EQ75">
        <v>0</v>
      </c>
      <c r="ES75">
        <v>0</v>
      </c>
      <c r="ET75">
        <v>0</v>
      </c>
      <c r="EV75">
        <v>0</v>
      </c>
      <c r="EW75">
        <v>0</v>
      </c>
      <c r="EX75">
        <v>0.53368899999999997</v>
      </c>
      <c r="EY75">
        <v>1.97601</v>
      </c>
      <c r="EZ75">
        <v>0</v>
      </c>
      <c r="FA75">
        <v>0</v>
      </c>
      <c r="FB75">
        <v>0.78103800000000001</v>
      </c>
      <c r="FC75">
        <v>1.49878</v>
      </c>
      <c r="FD75">
        <v>4.7895200000000004</v>
      </c>
      <c r="FE75">
        <v>1.56168</v>
      </c>
      <c r="FF75">
        <v>0</v>
      </c>
      <c r="FG75">
        <v>5.91896E-3</v>
      </c>
      <c r="FH75">
        <v>0</v>
      </c>
      <c r="FI75">
        <v>0</v>
      </c>
      <c r="FJ75">
        <v>0</v>
      </c>
      <c r="FK75">
        <v>6.3571200000000001</v>
      </c>
      <c r="FL75">
        <v>0.83360500000000004</v>
      </c>
      <c r="FM75">
        <v>0.31234800000000001</v>
      </c>
      <c r="FN75">
        <v>0.48263800000000001</v>
      </c>
      <c r="FO75">
        <v>0</v>
      </c>
      <c r="FP75">
        <v>0</v>
      </c>
      <c r="FQ75">
        <v>0.94493700000000003</v>
      </c>
      <c r="FR75">
        <v>1.49878</v>
      </c>
      <c r="FS75">
        <v>2.6683500000000002</v>
      </c>
      <c r="FT75">
        <v>1.56168</v>
      </c>
      <c r="FU75">
        <v>0</v>
      </c>
      <c r="FV75">
        <v>5.9186100000000004E-3</v>
      </c>
      <c r="FW75">
        <v>0</v>
      </c>
      <c r="FX75">
        <v>-0.62650700000000004</v>
      </c>
      <c r="FY75">
        <v>-0.77745600000000004</v>
      </c>
      <c r="FZ75">
        <v>4.2359499999999999</v>
      </c>
      <c r="GA75" t="s">
        <v>821</v>
      </c>
      <c r="GB75" t="s">
        <v>822</v>
      </c>
      <c r="GC75" t="s">
        <v>823</v>
      </c>
      <c r="GD75" t="s">
        <v>824</v>
      </c>
      <c r="GE75" t="s">
        <v>825</v>
      </c>
      <c r="GF75" t="s">
        <v>826</v>
      </c>
      <c r="GG75" t="s">
        <v>827</v>
      </c>
      <c r="GH75" t="s">
        <v>828</v>
      </c>
      <c r="GK75">
        <v>0</v>
      </c>
      <c r="GL75">
        <v>3.2395100000000001</v>
      </c>
      <c r="GM75">
        <v>4.93405</v>
      </c>
      <c r="GN75">
        <v>0</v>
      </c>
      <c r="GO75">
        <v>0</v>
      </c>
      <c r="GP75">
        <v>0.99138400000000004</v>
      </c>
      <c r="GQ75">
        <v>3.6003599999999998</v>
      </c>
      <c r="GR75">
        <v>12.76</v>
      </c>
      <c r="GS75">
        <v>4.5420199999999999</v>
      </c>
      <c r="GT75">
        <v>0</v>
      </c>
      <c r="GU75">
        <v>1.1483800000000001E-2</v>
      </c>
      <c r="GV75">
        <v>0</v>
      </c>
      <c r="GW75">
        <v>0</v>
      </c>
      <c r="GX75">
        <v>0</v>
      </c>
      <c r="GY75">
        <v>17.309999999999999</v>
      </c>
      <c r="GZ75">
        <v>1.2907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1.29</v>
      </c>
      <c r="HH75">
        <v>0</v>
      </c>
      <c r="HI75">
        <v>0</v>
      </c>
      <c r="HJ75">
        <v>0</v>
      </c>
      <c r="HK75">
        <v>0</v>
      </c>
      <c r="HL75">
        <v>1.29</v>
      </c>
      <c r="HM75">
        <v>0.465424</v>
      </c>
      <c r="HN75">
        <v>2.9282499999999998</v>
      </c>
      <c r="HO75">
        <v>1.5451299999999999</v>
      </c>
      <c r="HP75">
        <v>0</v>
      </c>
      <c r="HQ75">
        <v>0</v>
      </c>
      <c r="HR75">
        <v>1.59663</v>
      </c>
      <c r="HS75">
        <v>3.6003599999999998</v>
      </c>
      <c r="HT75">
        <v>4.59</v>
      </c>
      <c r="HU75">
        <v>4.5420199999999999</v>
      </c>
      <c r="HV75">
        <v>0</v>
      </c>
      <c r="HW75">
        <v>1.14816E-2</v>
      </c>
      <c r="HX75">
        <v>0</v>
      </c>
      <c r="HY75">
        <v>-4.8862300000000003</v>
      </c>
      <c r="HZ75">
        <v>-0.66515500000000005</v>
      </c>
      <c r="IA75">
        <v>9.14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0.86526199999999998</v>
      </c>
      <c r="IP75">
        <v>2.4926300000000001</v>
      </c>
      <c r="IQ75">
        <v>3.7964899999999999</v>
      </c>
      <c r="IR75">
        <v>0</v>
      </c>
      <c r="IS75">
        <v>0</v>
      </c>
      <c r="IT75">
        <v>0.76281699999999997</v>
      </c>
      <c r="IU75">
        <v>2.7702900000000001</v>
      </c>
      <c r="IV75">
        <v>10.6875</v>
      </c>
      <c r="IW75">
        <v>3.4948399999999999</v>
      </c>
      <c r="IX75">
        <v>0</v>
      </c>
      <c r="IY75">
        <v>8.8361599999999992E-3</v>
      </c>
      <c r="IZ75">
        <v>0</v>
      </c>
      <c r="JA75">
        <v>0</v>
      </c>
      <c r="JB75">
        <v>0</v>
      </c>
      <c r="JC75">
        <v>14.1912</v>
      </c>
      <c r="JD75">
        <v>0.35811900000000002</v>
      </c>
      <c r="JE75">
        <v>2.2531400000000001</v>
      </c>
      <c r="JF75">
        <v>1.18889</v>
      </c>
      <c r="JG75">
        <v>0</v>
      </c>
      <c r="JH75">
        <v>0</v>
      </c>
      <c r="JI75">
        <v>1.2285200000000001</v>
      </c>
      <c r="JJ75">
        <v>2.7702900000000001</v>
      </c>
      <c r="JK75">
        <v>3.5274700000000001</v>
      </c>
      <c r="JL75">
        <v>3.4948399999999999</v>
      </c>
      <c r="JM75">
        <v>0</v>
      </c>
      <c r="JN75">
        <v>8.8344800000000005E-3</v>
      </c>
      <c r="JO75">
        <v>0</v>
      </c>
      <c r="JP75">
        <v>-3.7597</v>
      </c>
      <c r="JQ75">
        <v>-0.51180099999999995</v>
      </c>
      <c r="JR75">
        <v>7.0311399999999997</v>
      </c>
    </row>
    <row r="76" spans="1:292" x14ac:dyDescent="0.3">
      <c r="A76" s="11"/>
      <c r="B76" s="58">
        <v>45968.640590277799</v>
      </c>
      <c r="C76" t="s">
        <v>139</v>
      </c>
      <c r="D76" t="s">
        <v>139</v>
      </c>
      <c r="E76" t="s">
        <v>917</v>
      </c>
      <c r="F76" t="s">
        <v>815</v>
      </c>
      <c r="G76">
        <v>24563.1</v>
      </c>
      <c r="H76">
        <v>24692.3</v>
      </c>
      <c r="I76" t="s">
        <v>816</v>
      </c>
      <c r="J76" s="24">
        <v>3.4027777777777803E-2</v>
      </c>
      <c r="K76" t="s">
        <v>817</v>
      </c>
      <c r="L76">
        <v>-35.729999999999997</v>
      </c>
      <c r="M76" t="s">
        <v>818</v>
      </c>
      <c r="N76" t="s">
        <v>818</v>
      </c>
      <c r="O76" t="s">
        <v>924</v>
      </c>
      <c r="P76">
        <v>0</v>
      </c>
      <c r="Q76">
        <v>97687.4</v>
      </c>
      <c r="R76">
        <v>74360.5</v>
      </c>
      <c r="S76">
        <v>0</v>
      </c>
      <c r="T76">
        <v>0</v>
      </c>
      <c r="U76">
        <v>11444.7</v>
      </c>
      <c r="V76">
        <v>47744.9</v>
      </c>
      <c r="W76">
        <v>231237</v>
      </c>
      <c r="X76">
        <v>77659.399999999994</v>
      </c>
      <c r="Y76">
        <v>0</v>
      </c>
      <c r="Z76">
        <v>119.015</v>
      </c>
      <c r="AA76">
        <v>0</v>
      </c>
      <c r="AB76">
        <v>0</v>
      </c>
      <c r="AC76">
        <v>0</v>
      </c>
      <c r="AD76">
        <v>309016</v>
      </c>
      <c r="AE76">
        <v>236.249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236.249</v>
      </c>
      <c r="AM76">
        <v>0</v>
      </c>
      <c r="AN76">
        <v>0</v>
      </c>
      <c r="AO76">
        <v>0</v>
      </c>
      <c r="AP76">
        <v>0</v>
      </c>
      <c r="AQ76">
        <v>236.249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0.59570900000000004</v>
      </c>
      <c r="BF76">
        <v>18.517099999999999</v>
      </c>
      <c r="BG76">
        <v>15.213800000000001</v>
      </c>
      <c r="BH76">
        <v>0</v>
      </c>
      <c r="BI76">
        <v>0</v>
      </c>
      <c r="BJ76">
        <v>2.4534199999999999</v>
      </c>
      <c r="BK76">
        <v>10.148300000000001</v>
      </c>
      <c r="BL76">
        <v>0</v>
      </c>
      <c r="BM76">
        <v>46.928400000000003</v>
      </c>
      <c r="BN76">
        <v>15.353999999999999</v>
      </c>
      <c r="BO76">
        <v>0</v>
      </c>
      <c r="BP76">
        <v>2.7639500000000001E-2</v>
      </c>
      <c r="BQ76">
        <v>0</v>
      </c>
      <c r="BR76">
        <v>0</v>
      </c>
      <c r="BS76">
        <v>0</v>
      </c>
      <c r="BT76">
        <v>62.310099999999998</v>
      </c>
      <c r="BU76">
        <v>61.714399999999998</v>
      </c>
      <c r="BV76">
        <v>0.59570900000000004</v>
      </c>
      <c r="BW76">
        <v>0</v>
      </c>
      <c r="BX76">
        <v>0.75</v>
      </c>
      <c r="BY76" t="s">
        <v>914</v>
      </c>
      <c r="BZ76">
        <v>0</v>
      </c>
      <c r="CA76">
        <v>0</v>
      </c>
      <c r="CC76">
        <v>0</v>
      </c>
      <c r="CG76" t="s">
        <v>818</v>
      </c>
      <c r="CH76" t="s">
        <v>818</v>
      </c>
      <c r="CI76" t="s">
        <v>919</v>
      </c>
      <c r="CJ76">
        <v>2396.15</v>
      </c>
      <c r="CK76">
        <v>88982.6</v>
      </c>
      <c r="CL76">
        <v>28163.5</v>
      </c>
      <c r="CM76">
        <v>0</v>
      </c>
      <c r="CN76">
        <v>0</v>
      </c>
      <c r="CO76">
        <v>23118.5</v>
      </c>
      <c r="CP76">
        <v>47744.9</v>
      </c>
      <c r="CQ76">
        <v>28569</v>
      </c>
      <c r="CR76">
        <v>77659.399999999994</v>
      </c>
      <c r="CS76">
        <v>0</v>
      </c>
      <c r="CT76">
        <v>118.994</v>
      </c>
      <c r="CU76">
        <v>0</v>
      </c>
      <c r="CV76">
        <v>-162628</v>
      </c>
      <c r="CW76">
        <v>790.95299999999997</v>
      </c>
      <c r="CX76">
        <v>106347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0.70511800000000002</v>
      </c>
      <c r="DZ76">
        <v>16.852399999999999</v>
      </c>
      <c r="EA76">
        <v>5.6242299999999998</v>
      </c>
      <c r="EB76">
        <v>0</v>
      </c>
      <c r="EC76">
        <v>0</v>
      </c>
      <c r="ED76">
        <v>4.7963100000000001</v>
      </c>
      <c r="EE76">
        <v>10.148300000000001</v>
      </c>
      <c r="EF76">
        <v>11.197100000000001</v>
      </c>
      <c r="EG76">
        <v>15.353999999999999</v>
      </c>
      <c r="EH76">
        <v>0</v>
      </c>
      <c r="EI76">
        <v>2.76344E-2</v>
      </c>
      <c r="EJ76">
        <v>0</v>
      </c>
      <c r="EK76">
        <v>-26.595400000000001</v>
      </c>
      <c r="EL76">
        <v>-0.33382899999999999</v>
      </c>
      <c r="EM76">
        <v>26.578800000000001</v>
      </c>
      <c r="EN76">
        <v>26.578800000000001</v>
      </c>
      <c r="EO76">
        <v>0</v>
      </c>
      <c r="EP76">
        <v>0</v>
      </c>
      <c r="EQ76">
        <v>0</v>
      </c>
      <c r="ES76">
        <v>0</v>
      </c>
      <c r="ET76">
        <v>0</v>
      </c>
      <c r="EV76">
        <v>0</v>
      </c>
      <c r="EW76">
        <v>0</v>
      </c>
      <c r="EX76">
        <v>0.53368899999999997</v>
      </c>
      <c r="EY76">
        <v>1.97601</v>
      </c>
      <c r="EZ76">
        <v>0</v>
      </c>
      <c r="FA76">
        <v>0</v>
      </c>
      <c r="FB76">
        <v>0.72570599999999996</v>
      </c>
      <c r="FC76">
        <v>1.49878</v>
      </c>
      <c r="FD76">
        <v>4.7341899999999999</v>
      </c>
      <c r="FE76">
        <v>1.56168</v>
      </c>
      <c r="FF76">
        <v>0</v>
      </c>
      <c r="FG76">
        <v>5.91896E-3</v>
      </c>
      <c r="FH76">
        <v>0</v>
      </c>
      <c r="FI76">
        <v>0</v>
      </c>
      <c r="FJ76">
        <v>0</v>
      </c>
      <c r="FK76">
        <v>6.3017899999999996</v>
      </c>
      <c r="FL76">
        <v>0.83360500000000004</v>
      </c>
      <c r="FM76">
        <v>0.31234800000000001</v>
      </c>
      <c r="FN76">
        <v>0.48263800000000001</v>
      </c>
      <c r="FO76">
        <v>0</v>
      </c>
      <c r="FP76">
        <v>0</v>
      </c>
      <c r="FQ76">
        <v>0.94493700000000003</v>
      </c>
      <c r="FR76">
        <v>1.49878</v>
      </c>
      <c r="FS76">
        <v>2.6683500000000002</v>
      </c>
      <c r="FT76">
        <v>1.56168</v>
      </c>
      <c r="FU76">
        <v>0</v>
      </c>
      <c r="FV76">
        <v>5.9186100000000004E-3</v>
      </c>
      <c r="FW76">
        <v>0</v>
      </c>
      <c r="FX76">
        <v>-0.62650700000000004</v>
      </c>
      <c r="FY76">
        <v>-0.77745600000000004</v>
      </c>
      <c r="FZ76">
        <v>4.2359499999999999</v>
      </c>
      <c r="GA76" t="s">
        <v>821</v>
      </c>
      <c r="GB76" t="s">
        <v>822</v>
      </c>
      <c r="GC76" t="s">
        <v>823</v>
      </c>
      <c r="GD76" t="s">
        <v>824</v>
      </c>
      <c r="GE76" t="s">
        <v>825</v>
      </c>
      <c r="GF76" t="s">
        <v>826</v>
      </c>
      <c r="GG76" t="s">
        <v>827</v>
      </c>
      <c r="GH76" t="s">
        <v>828</v>
      </c>
      <c r="GK76">
        <v>0</v>
      </c>
      <c r="GL76">
        <v>3.2395100000000001</v>
      </c>
      <c r="GM76">
        <v>4.93405</v>
      </c>
      <c r="GN76">
        <v>0</v>
      </c>
      <c r="GO76">
        <v>0</v>
      </c>
      <c r="GP76">
        <v>0.92150100000000001</v>
      </c>
      <c r="GQ76">
        <v>3.6003599999999998</v>
      </c>
      <c r="GR76">
        <v>12.69</v>
      </c>
      <c r="GS76">
        <v>4.5420199999999999</v>
      </c>
      <c r="GT76">
        <v>0</v>
      </c>
      <c r="GU76">
        <v>1.1483800000000001E-2</v>
      </c>
      <c r="GV76">
        <v>0</v>
      </c>
      <c r="GW76">
        <v>0</v>
      </c>
      <c r="GX76">
        <v>0</v>
      </c>
      <c r="GY76">
        <v>17.239999999999998</v>
      </c>
      <c r="GZ76">
        <v>1.2907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1.29</v>
      </c>
      <c r="HH76">
        <v>0</v>
      </c>
      <c r="HI76">
        <v>0</v>
      </c>
      <c r="HJ76">
        <v>0</v>
      </c>
      <c r="HK76">
        <v>0</v>
      </c>
      <c r="HL76">
        <v>1.29</v>
      </c>
      <c r="HM76">
        <v>0.465424</v>
      </c>
      <c r="HN76">
        <v>2.9282499999999998</v>
      </c>
      <c r="HO76">
        <v>1.5451299999999999</v>
      </c>
      <c r="HP76">
        <v>0</v>
      </c>
      <c r="HQ76">
        <v>0</v>
      </c>
      <c r="HR76">
        <v>1.59663</v>
      </c>
      <c r="HS76">
        <v>3.6003599999999998</v>
      </c>
      <c r="HT76">
        <v>4.59</v>
      </c>
      <c r="HU76">
        <v>4.5420199999999999</v>
      </c>
      <c r="HV76">
        <v>0</v>
      </c>
      <c r="HW76">
        <v>1.14816E-2</v>
      </c>
      <c r="HX76">
        <v>0</v>
      </c>
      <c r="HY76">
        <v>-4.8862300000000003</v>
      </c>
      <c r="HZ76">
        <v>-0.66515500000000005</v>
      </c>
      <c r="IA76">
        <v>9.14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0.86526199999999998</v>
      </c>
      <c r="IP76">
        <v>2.4926300000000001</v>
      </c>
      <c r="IQ76">
        <v>3.7964899999999999</v>
      </c>
      <c r="IR76">
        <v>0</v>
      </c>
      <c r="IS76">
        <v>0</v>
      </c>
      <c r="IT76">
        <v>0.70904599999999995</v>
      </c>
      <c r="IU76">
        <v>2.7702900000000001</v>
      </c>
      <c r="IV76">
        <v>10.633699999999999</v>
      </c>
      <c r="IW76">
        <v>3.4948399999999999</v>
      </c>
      <c r="IX76">
        <v>0</v>
      </c>
      <c r="IY76">
        <v>8.8361599999999992E-3</v>
      </c>
      <c r="IZ76">
        <v>0</v>
      </c>
      <c r="JA76">
        <v>0</v>
      </c>
      <c r="JB76">
        <v>0</v>
      </c>
      <c r="JC76">
        <v>14.1374</v>
      </c>
      <c r="JD76">
        <v>0.35811900000000002</v>
      </c>
      <c r="JE76">
        <v>2.2531400000000001</v>
      </c>
      <c r="JF76">
        <v>1.18889</v>
      </c>
      <c r="JG76">
        <v>0</v>
      </c>
      <c r="JH76">
        <v>0</v>
      </c>
      <c r="JI76">
        <v>1.2285200000000001</v>
      </c>
      <c r="JJ76">
        <v>2.7702900000000001</v>
      </c>
      <c r="JK76">
        <v>3.5274700000000001</v>
      </c>
      <c r="JL76">
        <v>3.4948399999999999</v>
      </c>
      <c r="JM76">
        <v>0</v>
      </c>
      <c r="JN76">
        <v>8.8344800000000005E-3</v>
      </c>
      <c r="JO76">
        <v>0</v>
      </c>
      <c r="JP76">
        <v>-3.7597</v>
      </c>
      <c r="JQ76">
        <v>-0.51180099999999995</v>
      </c>
      <c r="JR76">
        <v>7.0311399999999997</v>
      </c>
    </row>
    <row r="77" spans="1:292" s="75" customFormat="1" x14ac:dyDescent="0.3">
      <c r="A77" s="76"/>
      <c r="B77" s="58">
        <v>45968.641215277799</v>
      </c>
      <c r="C77" t="s">
        <v>140</v>
      </c>
      <c r="D77" t="s">
        <v>140</v>
      </c>
      <c r="E77" t="s">
        <v>917</v>
      </c>
      <c r="F77" t="s">
        <v>815</v>
      </c>
      <c r="G77">
        <v>24563.1</v>
      </c>
      <c r="H77">
        <v>24692.3</v>
      </c>
      <c r="I77" t="s">
        <v>816</v>
      </c>
      <c r="J77" s="24">
        <v>3.4722222222222203E-2</v>
      </c>
      <c r="K77" t="s">
        <v>817</v>
      </c>
      <c r="L77">
        <v>-35.659999999999997</v>
      </c>
      <c r="M77" t="s">
        <v>818</v>
      </c>
      <c r="N77" t="s">
        <v>818</v>
      </c>
      <c r="O77" t="s">
        <v>925</v>
      </c>
      <c r="P77">
        <v>0</v>
      </c>
      <c r="Q77">
        <v>95584.8</v>
      </c>
      <c r="R77">
        <v>74385.5</v>
      </c>
      <c r="S77">
        <v>0</v>
      </c>
      <c r="T77">
        <v>0</v>
      </c>
      <c r="U77">
        <v>11739.1</v>
      </c>
      <c r="V77">
        <v>47744.9</v>
      </c>
      <c r="W77">
        <v>229454</v>
      </c>
      <c r="X77">
        <v>77659.399999999994</v>
      </c>
      <c r="Y77">
        <v>0</v>
      </c>
      <c r="Z77">
        <v>119.015</v>
      </c>
      <c r="AA77">
        <v>0</v>
      </c>
      <c r="AB77">
        <v>0</v>
      </c>
      <c r="AC77">
        <v>0</v>
      </c>
      <c r="AD77">
        <v>307233</v>
      </c>
      <c r="AE77">
        <v>356.14499999999998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356.14499999999998</v>
      </c>
      <c r="AM77">
        <v>0</v>
      </c>
      <c r="AN77">
        <v>0</v>
      </c>
      <c r="AO77">
        <v>0</v>
      </c>
      <c r="AP77">
        <v>0</v>
      </c>
      <c r="AQ77">
        <v>356.14499999999998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0.90256599999999998</v>
      </c>
      <c r="BF77">
        <v>18.125800000000002</v>
      </c>
      <c r="BG77">
        <v>15.213100000000001</v>
      </c>
      <c r="BH77">
        <v>0</v>
      </c>
      <c r="BI77">
        <v>0</v>
      </c>
      <c r="BJ77">
        <v>2.4672299999999998</v>
      </c>
      <c r="BK77">
        <v>10.148300000000001</v>
      </c>
      <c r="BL77">
        <v>0</v>
      </c>
      <c r="BM77">
        <v>46.856999999999999</v>
      </c>
      <c r="BN77">
        <v>15.353999999999999</v>
      </c>
      <c r="BO77">
        <v>0</v>
      </c>
      <c r="BP77">
        <v>2.7639500000000001E-2</v>
      </c>
      <c r="BQ77">
        <v>0</v>
      </c>
      <c r="BR77">
        <v>0</v>
      </c>
      <c r="BS77">
        <v>0</v>
      </c>
      <c r="BT77">
        <v>62.238700000000001</v>
      </c>
      <c r="BU77">
        <v>61.336100000000002</v>
      </c>
      <c r="BV77">
        <v>0.90256599999999998</v>
      </c>
      <c r="BW77">
        <v>0</v>
      </c>
      <c r="BX77">
        <v>0.75</v>
      </c>
      <c r="BY77" t="s">
        <v>914</v>
      </c>
      <c r="BZ77">
        <v>0</v>
      </c>
      <c r="CA77">
        <v>1.5</v>
      </c>
      <c r="CB77" t="s">
        <v>926</v>
      </c>
      <c r="CC77">
        <v>0</v>
      </c>
      <c r="CD77"/>
      <c r="CE77"/>
      <c r="CF77"/>
      <c r="CG77" t="s">
        <v>818</v>
      </c>
      <c r="CH77" t="s">
        <v>818</v>
      </c>
      <c r="CI77" t="s">
        <v>919</v>
      </c>
      <c r="CJ77">
        <v>2396.15</v>
      </c>
      <c r="CK77">
        <v>88982.6</v>
      </c>
      <c r="CL77">
        <v>28163.5</v>
      </c>
      <c r="CM77">
        <v>0</v>
      </c>
      <c r="CN77">
        <v>0</v>
      </c>
      <c r="CO77">
        <v>23118.5</v>
      </c>
      <c r="CP77">
        <v>47744.9</v>
      </c>
      <c r="CQ77">
        <v>28569</v>
      </c>
      <c r="CR77">
        <v>77659.399999999994</v>
      </c>
      <c r="CS77">
        <v>0</v>
      </c>
      <c r="CT77">
        <v>118.994</v>
      </c>
      <c r="CU77">
        <v>0</v>
      </c>
      <c r="CV77">
        <v>-162628</v>
      </c>
      <c r="CW77">
        <v>790.95299999999997</v>
      </c>
      <c r="CX77">
        <v>106347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0.70511800000000002</v>
      </c>
      <c r="DZ77">
        <v>16.852399999999999</v>
      </c>
      <c r="EA77">
        <v>5.6242299999999998</v>
      </c>
      <c r="EB77">
        <v>0</v>
      </c>
      <c r="EC77">
        <v>0</v>
      </c>
      <c r="ED77">
        <v>4.7963100000000001</v>
      </c>
      <c r="EE77">
        <v>10.148300000000001</v>
      </c>
      <c r="EF77">
        <v>11.197100000000001</v>
      </c>
      <c r="EG77">
        <v>15.353999999999999</v>
      </c>
      <c r="EH77">
        <v>0</v>
      </c>
      <c r="EI77">
        <v>2.76344E-2</v>
      </c>
      <c r="EJ77">
        <v>0</v>
      </c>
      <c r="EK77">
        <v>-26.595400000000001</v>
      </c>
      <c r="EL77">
        <v>-0.33382899999999999</v>
      </c>
      <c r="EM77">
        <v>26.578800000000001</v>
      </c>
      <c r="EN77">
        <v>26.578800000000001</v>
      </c>
      <c r="EO77">
        <v>0</v>
      </c>
      <c r="EP77">
        <v>0</v>
      </c>
      <c r="EQ77">
        <v>0</v>
      </c>
      <c r="ER77"/>
      <c r="ES77">
        <v>0</v>
      </c>
      <c r="ET77">
        <v>0</v>
      </c>
      <c r="EU77"/>
      <c r="EV77">
        <v>0</v>
      </c>
      <c r="EW77">
        <v>0</v>
      </c>
      <c r="EX77">
        <v>0.52542</v>
      </c>
      <c r="EY77">
        <v>1.96536</v>
      </c>
      <c r="EZ77">
        <v>0</v>
      </c>
      <c r="FA77">
        <v>0</v>
      </c>
      <c r="FB77">
        <v>0.62360000000000004</v>
      </c>
      <c r="FC77">
        <v>1.49878</v>
      </c>
      <c r="FD77">
        <v>4.6131599999999997</v>
      </c>
      <c r="FE77">
        <v>1.56168</v>
      </c>
      <c r="FF77">
        <v>0</v>
      </c>
      <c r="FG77">
        <v>5.91896E-3</v>
      </c>
      <c r="FH77">
        <v>0</v>
      </c>
      <c r="FI77">
        <v>0</v>
      </c>
      <c r="FJ77">
        <v>0</v>
      </c>
      <c r="FK77">
        <v>6.1807699999999999</v>
      </c>
      <c r="FL77">
        <v>0.83360500000000004</v>
      </c>
      <c r="FM77">
        <v>0.31234800000000001</v>
      </c>
      <c r="FN77">
        <v>0.48263800000000001</v>
      </c>
      <c r="FO77">
        <v>0</v>
      </c>
      <c r="FP77">
        <v>0</v>
      </c>
      <c r="FQ77">
        <v>0.94493700000000003</v>
      </c>
      <c r="FR77">
        <v>1.49878</v>
      </c>
      <c r="FS77">
        <v>2.6683500000000002</v>
      </c>
      <c r="FT77">
        <v>1.56168</v>
      </c>
      <c r="FU77">
        <v>0</v>
      </c>
      <c r="FV77">
        <v>5.9186100000000004E-3</v>
      </c>
      <c r="FW77">
        <v>0</v>
      </c>
      <c r="FX77">
        <v>-0.62650700000000004</v>
      </c>
      <c r="FY77">
        <v>-0.77745600000000004</v>
      </c>
      <c r="FZ77">
        <v>4.2359499999999999</v>
      </c>
      <c r="GA77" t="s">
        <v>821</v>
      </c>
      <c r="GB77" t="s">
        <v>822</v>
      </c>
      <c r="GC77" t="s">
        <v>823</v>
      </c>
      <c r="GD77" t="s">
        <v>824</v>
      </c>
      <c r="GE77" t="s">
        <v>825</v>
      </c>
      <c r="GF77" t="s">
        <v>826</v>
      </c>
      <c r="GG77" t="s">
        <v>827</v>
      </c>
      <c r="GH77" t="s">
        <v>828</v>
      </c>
      <c r="GI77"/>
      <c r="GJ77"/>
      <c r="GK77">
        <v>0</v>
      </c>
      <c r="GL77">
        <v>3.17374</v>
      </c>
      <c r="GM77">
        <v>4.9275599999999997</v>
      </c>
      <c r="GN77">
        <v>0</v>
      </c>
      <c r="GO77">
        <v>0</v>
      </c>
      <c r="GP77">
        <v>0.861483</v>
      </c>
      <c r="GQ77">
        <v>3.6003599999999998</v>
      </c>
      <c r="GR77">
        <v>12.56</v>
      </c>
      <c r="GS77">
        <v>4.5420199999999999</v>
      </c>
      <c r="GT77">
        <v>0</v>
      </c>
      <c r="GU77">
        <v>1.1483800000000001E-2</v>
      </c>
      <c r="GV77">
        <v>0</v>
      </c>
      <c r="GW77">
        <v>0</v>
      </c>
      <c r="GX77">
        <v>0</v>
      </c>
      <c r="GY77">
        <v>17.11</v>
      </c>
      <c r="GZ77">
        <v>1.94573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1.95</v>
      </c>
      <c r="HH77">
        <v>0</v>
      </c>
      <c r="HI77">
        <v>0</v>
      </c>
      <c r="HJ77">
        <v>0</v>
      </c>
      <c r="HK77">
        <v>0</v>
      </c>
      <c r="HL77">
        <v>1.95</v>
      </c>
      <c r="HM77">
        <v>0.465424</v>
      </c>
      <c r="HN77">
        <v>2.9282499999999998</v>
      </c>
      <c r="HO77">
        <v>1.5451299999999999</v>
      </c>
      <c r="HP77">
        <v>0</v>
      </c>
      <c r="HQ77">
        <v>0</v>
      </c>
      <c r="HR77">
        <v>1.59663</v>
      </c>
      <c r="HS77">
        <v>3.6003599999999998</v>
      </c>
      <c r="HT77">
        <v>4.59</v>
      </c>
      <c r="HU77">
        <v>4.5420199999999999</v>
      </c>
      <c r="HV77">
        <v>0</v>
      </c>
      <c r="HW77">
        <v>1.14816E-2</v>
      </c>
      <c r="HX77">
        <v>0</v>
      </c>
      <c r="HY77">
        <v>-4.8862300000000003</v>
      </c>
      <c r="HZ77">
        <v>-0.66515500000000005</v>
      </c>
      <c r="IA77">
        <v>9.14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1.3043800000000001</v>
      </c>
      <c r="IP77">
        <v>2.4420299999999999</v>
      </c>
      <c r="IQ77">
        <v>3.7915000000000001</v>
      </c>
      <c r="IR77">
        <v>0</v>
      </c>
      <c r="IS77">
        <v>0</v>
      </c>
      <c r="IT77">
        <v>0.66286599999999996</v>
      </c>
      <c r="IU77">
        <v>2.7702900000000001</v>
      </c>
      <c r="IV77">
        <v>10.9711</v>
      </c>
      <c r="IW77">
        <v>3.4948399999999999</v>
      </c>
      <c r="IX77">
        <v>0</v>
      </c>
      <c r="IY77">
        <v>8.8361599999999992E-3</v>
      </c>
      <c r="IZ77">
        <v>0</v>
      </c>
      <c r="JA77">
        <v>0</v>
      </c>
      <c r="JB77">
        <v>0</v>
      </c>
      <c r="JC77">
        <v>14.4747</v>
      </c>
      <c r="JD77">
        <v>0.35811900000000002</v>
      </c>
      <c r="JE77">
        <v>2.2531400000000001</v>
      </c>
      <c r="JF77">
        <v>1.18889</v>
      </c>
      <c r="JG77">
        <v>0</v>
      </c>
      <c r="JH77">
        <v>0</v>
      </c>
      <c r="JI77">
        <v>1.2285200000000001</v>
      </c>
      <c r="JJ77">
        <v>2.7702900000000001</v>
      </c>
      <c r="JK77">
        <v>3.5274700000000001</v>
      </c>
      <c r="JL77">
        <v>3.4948399999999999</v>
      </c>
      <c r="JM77">
        <v>0</v>
      </c>
      <c r="JN77">
        <v>8.8344800000000005E-3</v>
      </c>
      <c r="JO77">
        <v>0</v>
      </c>
      <c r="JP77">
        <v>-3.7597</v>
      </c>
      <c r="JQ77">
        <v>-0.51180099999999995</v>
      </c>
      <c r="JR77">
        <v>7.0311399999999997</v>
      </c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</row>
    <row r="78" spans="1:292" x14ac:dyDescent="0.3">
      <c r="A78" s="11"/>
      <c r="B78" s="58">
        <v>45968.641828703701</v>
      </c>
      <c r="C78" t="s">
        <v>141</v>
      </c>
      <c r="D78" t="s">
        <v>141</v>
      </c>
      <c r="E78" t="s">
        <v>917</v>
      </c>
      <c r="F78" t="s">
        <v>815</v>
      </c>
      <c r="G78">
        <v>24563.1</v>
      </c>
      <c r="H78">
        <v>24692.3</v>
      </c>
      <c r="I78" t="s">
        <v>816</v>
      </c>
      <c r="J78" s="24">
        <v>3.3333333333333298E-2</v>
      </c>
      <c r="K78" t="s">
        <v>817</v>
      </c>
      <c r="L78">
        <v>-35.44</v>
      </c>
      <c r="M78" t="s">
        <v>818</v>
      </c>
      <c r="N78" t="s">
        <v>818</v>
      </c>
      <c r="O78" t="s">
        <v>918</v>
      </c>
      <c r="P78">
        <v>0</v>
      </c>
      <c r="Q78">
        <v>97687.4</v>
      </c>
      <c r="R78">
        <v>73509.8</v>
      </c>
      <c r="S78">
        <v>0</v>
      </c>
      <c r="T78">
        <v>0</v>
      </c>
      <c r="U78">
        <v>0</v>
      </c>
      <c r="V78">
        <v>47744.9</v>
      </c>
      <c r="W78">
        <v>218942</v>
      </c>
      <c r="X78">
        <v>77659.399999999994</v>
      </c>
      <c r="Y78">
        <v>0</v>
      </c>
      <c r="Z78">
        <v>119.015</v>
      </c>
      <c r="AA78">
        <v>0</v>
      </c>
      <c r="AB78">
        <v>0</v>
      </c>
      <c r="AC78">
        <v>0</v>
      </c>
      <c r="AD78">
        <v>296721</v>
      </c>
      <c r="AE78">
        <v>236.249</v>
      </c>
      <c r="AF78">
        <v>0</v>
      </c>
      <c r="AG78">
        <v>0</v>
      </c>
      <c r="AH78">
        <v>0</v>
      </c>
      <c r="AI78">
        <v>0</v>
      </c>
      <c r="AJ78">
        <v>1065.27</v>
      </c>
      <c r="AK78">
        <v>0</v>
      </c>
      <c r="AL78">
        <v>1301.52</v>
      </c>
      <c r="AM78">
        <v>0</v>
      </c>
      <c r="AN78">
        <v>0</v>
      </c>
      <c r="AO78">
        <v>0</v>
      </c>
      <c r="AP78">
        <v>0</v>
      </c>
      <c r="AQ78">
        <v>1301.52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0.59570900000000004</v>
      </c>
      <c r="BF78">
        <v>18.517099999999999</v>
      </c>
      <c r="BG78">
        <v>15.027900000000001</v>
      </c>
      <c r="BH78">
        <v>0</v>
      </c>
      <c r="BI78">
        <v>0</v>
      </c>
      <c r="BJ78">
        <v>2.3399100000000002</v>
      </c>
      <c r="BK78">
        <v>10.148300000000001</v>
      </c>
      <c r="BL78">
        <v>0</v>
      </c>
      <c r="BM78">
        <v>46.628999999999998</v>
      </c>
      <c r="BN78">
        <v>15.353999999999999</v>
      </c>
      <c r="BO78">
        <v>0</v>
      </c>
      <c r="BP78">
        <v>2.7639500000000001E-2</v>
      </c>
      <c r="BQ78">
        <v>0</v>
      </c>
      <c r="BR78">
        <v>0</v>
      </c>
      <c r="BS78">
        <v>0</v>
      </c>
      <c r="BT78">
        <v>62.0107</v>
      </c>
      <c r="BU78">
        <v>59.075099999999999</v>
      </c>
      <c r="BV78">
        <v>2.9356200000000001</v>
      </c>
      <c r="BW78">
        <v>0</v>
      </c>
      <c r="BX78">
        <v>0.75</v>
      </c>
      <c r="BY78" t="s">
        <v>914</v>
      </c>
      <c r="BZ78">
        <v>0</v>
      </c>
      <c r="CA78">
        <v>0</v>
      </c>
      <c r="CC78">
        <v>0</v>
      </c>
      <c r="CG78" t="s">
        <v>818</v>
      </c>
      <c r="CH78" t="s">
        <v>818</v>
      </c>
      <c r="CI78" t="s">
        <v>919</v>
      </c>
      <c r="CJ78">
        <v>2396.15</v>
      </c>
      <c r="CK78">
        <v>88982.6</v>
      </c>
      <c r="CL78">
        <v>28163.5</v>
      </c>
      <c r="CM78">
        <v>0</v>
      </c>
      <c r="CN78">
        <v>0</v>
      </c>
      <c r="CO78">
        <v>23118.5</v>
      </c>
      <c r="CP78">
        <v>47744.9</v>
      </c>
      <c r="CQ78">
        <v>28569</v>
      </c>
      <c r="CR78">
        <v>77659.399999999994</v>
      </c>
      <c r="CS78">
        <v>0</v>
      </c>
      <c r="CT78">
        <v>118.994</v>
      </c>
      <c r="CU78">
        <v>0</v>
      </c>
      <c r="CV78">
        <v>-162628</v>
      </c>
      <c r="CW78">
        <v>790.95299999999997</v>
      </c>
      <c r="CX78">
        <v>106347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0.70511800000000002</v>
      </c>
      <c r="DZ78">
        <v>16.852399999999999</v>
      </c>
      <c r="EA78">
        <v>5.6242299999999998</v>
      </c>
      <c r="EB78">
        <v>0</v>
      </c>
      <c r="EC78">
        <v>0</v>
      </c>
      <c r="ED78">
        <v>4.7963100000000001</v>
      </c>
      <c r="EE78">
        <v>10.148300000000001</v>
      </c>
      <c r="EF78">
        <v>11.197100000000001</v>
      </c>
      <c r="EG78">
        <v>15.353999999999999</v>
      </c>
      <c r="EH78">
        <v>0</v>
      </c>
      <c r="EI78">
        <v>2.76344E-2</v>
      </c>
      <c r="EJ78">
        <v>0</v>
      </c>
      <c r="EK78">
        <v>-26.595400000000001</v>
      </c>
      <c r="EL78">
        <v>-0.33382899999999999</v>
      </c>
      <c r="EM78">
        <v>26.578800000000001</v>
      </c>
      <c r="EN78">
        <v>26.578800000000001</v>
      </c>
      <c r="EO78">
        <v>0</v>
      </c>
      <c r="EP78">
        <v>0</v>
      </c>
      <c r="EQ78">
        <v>0</v>
      </c>
      <c r="ES78">
        <v>0</v>
      </c>
      <c r="ET78">
        <v>0</v>
      </c>
      <c r="EV78">
        <v>0</v>
      </c>
      <c r="EW78">
        <v>0</v>
      </c>
      <c r="EX78">
        <v>0.53368899999999997</v>
      </c>
      <c r="EY78">
        <v>1.9125099999999999</v>
      </c>
      <c r="EZ78">
        <v>0</v>
      </c>
      <c r="FA78">
        <v>0</v>
      </c>
      <c r="FB78">
        <v>0</v>
      </c>
      <c r="FC78">
        <v>1.49878</v>
      </c>
      <c r="FD78">
        <v>3.9449800000000002</v>
      </c>
      <c r="FE78">
        <v>1.56168</v>
      </c>
      <c r="FF78">
        <v>0</v>
      </c>
      <c r="FG78">
        <v>5.91896E-3</v>
      </c>
      <c r="FH78">
        <v>0</v>
      </c>
      <c r="FI78">
        <v>0</v>
      </c>
      <c r="FJ78">
        <v>0</v>
      </c>
      <c r="FK78">
        <v>5.5125799999999998</v>
      </c>
      <c r="FL78">
        <v>0.83360500000000004</v>
      </c>
      <c r="FM78">
        <v>0.31234800000000001</v>
      </c>
      <c r="FN78">
        <v>0.48263800000000001</v>
      </c>
      <c r="FO78">
        <v>0</v>
      </c>
      <c r="FP78">
        <v>0</v>
      </c>
      <c r="FQ78">
        <v>0.94493700000000003</v>
      </c>
      <c r="FR78">
        <v>1.49878</v>
      </c>
      <c r="FS78">
        <v>2.6683500000000002</v>
      </c>
      <c r="FT78">
        <v>1.56168</v>
      </c>
      <c r="FU78">
        <v>0</v>
      </c>
      <c r="FV78">
        <v>5.9186100000000004E-3</v>
      </c>
      <c r="FW78">
        <v>0</v>
      </c>
      <c r="FX78">
        <v>-0.62650700000000004</v>
      </c>
      <c r="FY78">
        <v>-0.77745600000000004</v>
      </c>
      <c r="FZ78">
        <v>4.2359499999999999</v>
      </c>
      <c r="GA78" t="s">
        <v>821</v>
      </c>
      <c r="GB78" t="s">
        <v>822</v>
      </c>
      <c r="GC78" t="s">
        <v>823</v>
      </c>
      <c r="GD78" t="s">
        <v>824</v>
      </c>
      <c r="GE78" t="s">
        <v>825</v>
      </c>
      <c r="GF78" t="s">
        <v>826</v>
      </c>
      <c r="GG78" t="s">
        <v>827</v>
      </c>
      <c r="GH78" t="s">
        <v>828</v>
      </c>
      <c r="GK78">
        <v>0</v>
      </c>
      <c r="GL78">
        <v>3.2395100000000001</v>
      </c>
      <c r="GM78">
        <v>4.8595699999999997</v>
      </c>
      <c r="GN78">
        <v>0</v>
      </c>
      <c r="GO78">
        <v>0</v>
      </c>
      <c r="GP78">
        <v>0</v>
      </c>
      <c r="GQ78">
        <v>3.6003599999999998</v>
      </c>
      <c r="GR78">
        <v>11.7</v>
      </c>
      <c r="GS78">
        <v>4.5420199999999999</v>
      </c>
      <c r="GT78">
        <v>0</v>
      </c>
      <c r="GU78">
        <v>1.1483800000000001E-2</v>
      </c>
      <c r="GV78">
        <v>0</v>
      </c>
      <c r="GW78">
        <v>0</v>
      </c>
      <c r="GX78">
        <v>0</v>
      </c>
      <c r="GY78">
        <v>16.25</v>
      </c>
      <c r="GZ78">
        <v>1.2907</v>
      </c>
      <c r="HA78">
        <v>0</v>
      </c>
      <c r="HB78">
        <v>0</v>
      </c>
      <c r="HC78">
        <v>0</v>
      </c>
      <c r="HD78">
        <v>0</v>
      </c>
      <c r="HE78">
        <v>5.8198800000000004</v>
      </c>
      <c r="HF78">
        <v>0</v>
      </c>
      <c r="HG78">
        <v>7.11</v>
      </c>
      <c r="HH78">
        <v>0</v>
      </c>
      <c r="HI78">
        <v>0</v>
      </c>
      <c r="HJ78">
        <v>0</v>
      </c>
      <c r="HK78">
        <v>0</v>
      </c>
      <c r="HL78">
        <v>7.11</v>
      </c>
      <c r="HM78">
        <v>0.465424</v>
      </c>
      <c r="HN78">
        <v>2.9282499999999998</v>
      </c>
      <c r="HO78">
        <v>1.5451299999999999</v>
      </c>
      <c r="HP78">
        <v>0</v>
      </c>
      <c r="HQ78">
        <v>0</v>
      </c>
      <c r="HR78">
        <v>1.59663</v>
      </c>
      <c r="HS78">
        <v>3.6003599999999998</v>
      </c>
      <c r="HT78">
        <v>4.59</v>
      </c>
      <c r="HU78">
        <v>4.5420199999999999</v>
      </c>
      <c r="HV78">
        <v>0</v>
      </c>
      <c r="HW78">
        <v>1.14816E-2</v>
      </c>
      <c r="HX78">
        <v>0</v>
      </c>
      <c r="HY78">
        <v>-4.8862300000000003</v>
      </c>
      <c r="HZ78">
        <v>-0.66515500000000005</v>
      </c>
      <c r="IA78">
        <v>9.14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0.86526199999999998</v>
      </c>
      <c r="IP78">
        <v>2.4926300000000001</v>
      </c>
      <c r="IQ78">
        <v>3.7391800000000002</v>
      </c>
      <c r="IR78">
        <v>0</v>
      </c>
      <c r="IS78">
        <v>0</v>
      </c>
      <c r="IT78">
        <v>3.9015499999999999</v>
      </c>
      <c r="IU78">
        <v>2.7702900000000001</v>
      </c>
      <c r="IV78">
        <v>13.7689</v>
      </c>
      <c r="IW78">
        <v>3.4948399999999999</v>
      </c>
      <c r="IX78">
        <v>0</v>
      </c>
      <c r="IY78">
        <v>8.8361599999999992E-3</v>
      </c>
      <c r="IZ78">
        <v>0</v>
      </c>
      <c r="JA78">
        <v>0</v>
      </c>
      <c r="JB78">
        <v>0</v>
      </c>
      <c r="JC78">
        <v>17.272600000000001</v>
      </c>
      <c r="JD78">
        <v>0.35811900000000002</v>
      </c>
      <c r="JE78">
        <v>2.2531400000000001</v>
      </c>
      <c r="JF78">
        <v>1.18889</v>
      </c>
      <c r="JG78">
        <v>0</v>
      </c>
      <c r="JH78">
        <v>0</v>
      </c>
      <c r="JI78">
        <v>1.2285200000000001</v>
      </c>
      <c r="JJ78">
        <v>2.7702900000000001</v>
      </c>
      <c r="JK78">
        <v>3.5274700000000001</v>
      </c>
      <c r="JL78">
        <v>3.4948399999999999</v>
      </c>
      <c r="JM78">
        <v>0</v>
      </c>
      <c r="JN78">
        <v>8.8344800000000005E-3</v>
      </c>
      <c r="JO78">
        <v>0</v>
      </c>
      <c r="JP78">
        <v>-3.7597</v>
      </c>
      <c r="JQ78">
        <v>-0.51180099999999995</v>
      </c>
      <c r="JR78">
        <v>7.0311399999999997</v>
      </c>
    </row>
    <row r="79" spans="1:292" x14ac:dyDescent="0.3">
      <c r="A79" s="11"/>
      <c r="B79" s="58">
        <v>45968.642442129603</v>
      </c>
      <c r="C79" t="s">
        <v>148</v>
      </c>
      <c r="D79" t="s">
        <v>148</v>
      </c>
      <c r="E79" t="s">
        <v>917</v>
      </c>
      <c r="F79" t="s">
        <v>815</v>
      </c>
      <c r="G79">
        <v>24563.1</v>
      </c>
      <c r="H79">
        <v>24692.3</v>
      </c>
      <c r="I79" t="s">
        <v>816</v>
      </c>
      <c r="J79" s="24">
        <v>3.4027777777777803E-2</v>
      </c>
      <c r="K79" t="s">
        <v>817</v>
      </c>
      <c r="L79">
        <v>-35.08</v>
      </c>
      <c r="M79" t="s">
        <v>818</v>
      </c>
      <c r="N79" t="s">
        <v>818</v>
      </c>
      <c r="O79" t="s">
        <v>918</v>
      </c>
      <c r="P79">
        <v>0</v>
      </c>
      <c r="Q79">
        <v>97687.4</v>
      </c>
      <c r="R79">
        <v>73509.8</v>
      </c>
      <c r="S79">
        <v>0</v>
      </c>
      <c r="T79">
        <v>0</v>
      </c>
      <c r="U79">
        <v>0</v>
      </c>
      <c r="V79">
        <v>47744.9</v>
      </c>
      <c r="W79">
        <v>218942</v>
      </c>
      <c r="X79">
        <v>77659.399999999994</v>
      </c>
      <c r="Y79">
        <v>0</v>
      </c>
      <c r="Z79">
        <v>119.015</v>
      </c>
      <c r="AA79">
        <v>0</v>
      </c>
      <c r="AB79">
        <v>0</v>
      </c>
      <c r="AC79">
        <v>0</v>
      </c>
      <c r="AD79">
        <v>296721</v>
      </c>
      <c r="AE79">
        <v>236.249</v>
      </c>
      <c r="AF79">
        <v>0</v>
      </c>
      <c r="AG79">
        <v>0</v>
      </c>
      <c r="AH79">
        <v>0</v>
      </c>
      <c r="AI79">
        <v>0</v>
      </c>
      <c r="AJ79">
        <v>898.423</v>
      </c>
      <c r="AK79">
        <v>0</v>
      </c>
      <c r="AL79">
        <v>1134.67</v>
      </c>
      <c r="AM79">
        <v>0</v>
      </c>
      <c r="AN79">
        <v>0</v>
      </c>
      <c r="AO79">
        <v>0</v>
      </c>
      <c r="AP79">
        <v>0</v>
      </c>
      <c r="AQ79">
        <v>1134.67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0.59570900000000004</v>
      </c>
      <c r="BF79">
        <v>18.517099999999999</v>
      </c>
      <c r="BG79">
        <v>15.027900000000001</v>
      </c>
      <c r="BH79">
        <v>0</v>
      </c>
      <c r="BI79">
        <v>0</v>
      </c>
      <c r="BJ79">
        <v>1.9754799999999999</v>
      </c>
      <c r="BK79">
        <v>10.148300000000001</v>
      </c>
      <c r="BL79">
        <v>0</v>
      </c>
      <c r="BM79">
        <v>46.264600000000002</v>
      </c>
      <c r="BN79">
        <v>15.353999999999999</v>
      </c>
      <c r="BO79">
        <v>0</v>
      </c>
      <c r="BP79">
        <v>2.7639500000000001E-2</v>
      </c>
      <c r="BQ79">
        <v>0</v>
      </c>
      <c r="BR79">
        <v>0</v>
      </c>
      <c r="BS79">
        <v>0</v>
      </c>
      <c r="BT79">
        <v>61.6462</v>
      </c>
      <c r="BU79">
        <v>59.075099999999999</v>
      </c>
      <c r="BV79">
        <v>2.5711900000000001</v>
      </c>
      <c r="BW79">
        <v>0</v>
      </c>
      <c r="BX79">
        <v>0.75</v>
      </c>
      <c r="BY79" t="s">
        <v>914</v>
      </c>
      <c r="BZ79">
        <v>0</v>
      </c>
      <c r="CA79">
        <v>0</v>
      </c>
      <c r="CC79">
        <v>0</v>
      </c>
      <c r="CG79" t="s">
        <v>818</v>
      </c>
      <c r="CH79" t="s">
        <v>818</v>
      </c>
      <c r="CI79" t="s">
        <v>919</v>
      </c>
      <c r="CJ79">
        <v>2396.15</v>
      </c>
      <c r="CK79">
        <v>88982.6</v>
      </c>
      <c r="CL79">
        <v>28163.5</v>
      </c>
      <c r="CM79">
        <v>0</v>
      </c>
      <c r="CN79">
        <v>0</v>
      </c>
      <c r="CO79">
        <v>23118.5</v>
      </c>
      <c r="CP79">
        <v>47744.9</v>
      </c>
      <c r="CQ79">
        <v>28569</v>
      </c>
      <c r="CR79">
        <v>77659.399999999994</v>
      </c>
      <c r="CS79">
        <v>0</v>
      </c>
      <c r="CT79">
        <v>118.994</v>
      </c>
      <c r="CU79">
        <v>0</v>
      </c>
      <c r="CV79">
        <v>-162628</v>
      </c>
      <c r="CW79">
        <v>790.95299999999997</v>
      </c>
      <c r="CX79">
        <v>106347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0.70511800000000002</v>
      </c>
      <c r="DZ79">
        <v>16.852399999999999</v>
      </c>
      <c r="EA79">
        <v>5.6242299999999998</v>
      </c>
      <c r="EB79">
        <v>0</v>
      </c>
      <c r="EC79">
        <v>0</v>
      </c>
      <c r="ED79">
        <v>4.7963100000000001</v>
      </c>
      <c r="EE79">
        <v>10.148300000000001</v>
      </c>
      <c r="EF79">
        <v>11.197100000000001</v>
      </c>
      <c r="EG79">
        <v>15.353999999999999</v>
      </c>
      <c r="EH79">
        <v>0</v>
      </c>
      <c r="EI79">
        <v>2.76344E-2</v>
      </c>
      <c r="EJ79">
        <v>0</v>
      </c>
      <c r="EK79">
        <v>-26.595400000000001</v>
      </c>
      <c r="EL79">
        <v>-0.33382899999999999</v>
      </c>
      <c r="EM79">
        <v>26.578800000000001</v>
      </c>
      <c r="EN79">
        <v>26.578800000000001</v>
      </c>
      <c r="EO79">
        <v>0</v>
      </c>
      <c r="EP79">
        <v>0</v>
      </c>
      <c r="EQ79">
        <v>0</v>
      </c>
      <c r="ES79">
        <v>0</v>
      </c>
      <c r="ET79">
        <v>0</v>
      </c>
      <c r="EV79">
        <v>0</v>
      </c>
      <c r="EW79">
        <v>0</v>
      </c>
      <c r="EX79">
        <v>0.53368899999999997</v>
      </c>
      <c r="EY79">
        <v>1.9125099999999999</v>
      </c>
      <c r="EZ79">
        <v>0</v>
      </c>
      <c r="FA79">
        <v>0</v>
      </c>
      <c r="FB79">
        <v>0</v>
      </c>
      <c r="FC79">
        <v>1.49878</v>
      </c>
      <c r="FD79">
        <v>3.9449800000000002</v>
      </c>
      <c r="FE79">
        <v>1.56168</v>
      </c>
      <c r="FF79">
        <v>0</v>
      </c>
      <c r="FG79">
        <v>5.91896E-3</v>
      </c>
      <c r="FH79">
        <v>0</v>
      </c>
      <c r="FI79">
        <v>0</v>
      </c>
      <c r="FJ79">
        <v>0</v>
      </c>
      <c r="FK79">
        <v>5.5125799999999998</v>
      </c>
      <c r="FL79">
        <v>0.83360500000000004</v>
      </c>
      <c r="FM79">
        <v>0.31234800000000001</v>
      </c>
      <c r="FN79">
        <v>0.48263800000000001</v>
      </c>
      <c r="FO79">
        <v>0</v>
      </c>
      <c r="FP79">
        <v>0</v>
      </c>
      <c r="FQ79">
        <v>0.94493700000000003</v>
      </c>
      <c r="FR79">
        <v>1.49878</v>
      </c>
      <c r="FS79">
        <v>2.6683500000000002</v>
      </c>
      <c r="FT79">
        <v>1.56168</v>
      </c>
      <c r="FU79">
        <v>0</v>
      </c>
      <c r="FV79">
        <v>5.9186100000000004E-3</v>
      </c>
      <c r="FW79">
        <v>0</v>
      </c>
      <c r="FX79">
        <v>-0.62650700000000004</v>
      </c>
      <c r="FY79">
        <v>-0.77745600000000004</v>
      </c>
      <c r="FZ79">
        <v>4.2359499999999999</v>
      </c>
      <c r="GA79" t="s">
        <v>821</v>
      </c>
      <c r="GB79" t="s">
        <v>822</v>
      </c>
      <c r="GC79" t="s">
        <v>823</v>
      </c>
      <c r="GD79" t="s">
        <v>824</v>
      </c>
      <c r="GE79" t="s">
        <v>825</v>
      </c>
      <c r="GF79" t="s">
        <v>826</v>
      </c>
      <c r="GG79" t="s">
        <v>827</v>
      </c>
      <c r="GH79" t="s">
        <v>828</v>
      </c>
      <c r="GK79">
        <v>0</v>
      </c>
      <c r="GL79">
        <v>3.2395100000000001</v>
      </c>
      <c r="GM79">
        <v>4.8595699999999997</v>
      </c>
      <c r="GN79">
        <v>0</v>
      </c>
      <c r="GO79">
        <v>0</v>
      </c>
      <c r="GP79">
        <v>0</v>
      </c>
      <c r="GQ79">
        <v>3.6003599999999998</v>
      </c>
      <c r="GR79">
        <v>11.7</v>
      </c>
      <c r="GS79">
        <v>4.5420199999999999</v>
      </c>
      <c r="GT79">
        <v>0</v>
      </c>
      <c r="GU79">
        <v>1.1483800000000001E-2</v>
      </c>
      <c r="GV79">
        <v>0</v>
      </c>
      <c r="GW79">
        <v>0</v>
      </c>
      <c r="GX79">
        <v>0</v>
      </c>
      <c r="GY79">
        <v>16.25</v>
      </c>
      <c r="GZ79">
        <v>1.2907</v>
      </c>
      <c r="HA79">
        <v>0</v>
      </c>
      <c r="HB79">
        <v>0</v>
      </c>
      <c r="HC79">
        <v>0</v>
      </c>
      <c r="HD79">
        <v>0</v>
      </c>
      <c r="HE79">
        <v>4.9083600000000001</v>
      </c>
      <c r="HF79">
        <v>0</v>
      </c>
      <c r="HG79">
        <v>6.2</v>
      </c>
      <c r="HH79">
        <v>0</v>
      </c>
      <c r="HI79">
        <v>0</v>
      </c>
      <c r="HJ79">
        <v>0</v>
      </c>
      <c r="HK79">
        <v>0</v>
      </c>
      <c r="HL79">
        <v>6.2</v>
      </c>
      <c r="HM79">
        <v>0.465424</v>
      </c>
      <c r="HN79">
        <v>2.9282499999999998</v>
      </c>
      <c r="HO79">
        <v>1.5451299999999999</v>
      </c>
      <c r="HP79">
        <v>0</v>
      </c>
      <c r="HQ79">
        <v>0</v>
      </c>
      <c r="HR79">
        <v>1.59663</v>
      </c>
      <c r="HS79">
        <v>3.6003599999999998</v>
      </c>
      <c r="HT79">
        <v>4.59</v>
      </c>
      <c r="HU79">
        <v>4.5420199999999999</v>
      </c>
      <c r="HV79">
        <v>0</v>
      </c>
      <c r="HW79">
        <v>1.14816E-2</v>
      </c>
      <c r="HX79">
        <v>0</v>
      </c>
      <c r="HY79">
        <v>-4.8862300000000003</v>
      </c>
      <c r="HZ79">
        <v>-0.66515500000000005</v>
      </c>
      <c r="IA79">
        <v>9.14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0.86526199999999998</v>
      </c>
      <c r="IP79">
        <v>2.4926300000000001</v>
      </c>
      <c r="IQ79">
        <v>3.7391800000000002</v>
      </c>
      <c r="IR79">
        <v>0</v>
      </c>
      <c r="IS79">
        <v>0</v>
      </c>
      <c r="IT79">
        <v>3.2904800000000001</v>
      </c>
      <c r="IU79">
        <v>2.7702900000000001</v>
      </c>
      <c r="IV79">
        <v>13.1578</v>
      </c>
      <c r="IW79">
        <v>3.4948399999999999</v>
      </c>
      <c r="IX79">
        <v>0</v>
      </c>
      <c r="IY79">
        <v>8.8361599999999992E-3</v>
      </c>
      <c r="IZ79">
        <v>0</v>
      </c>
      <c r="JA79">
        <v>0</v>
      </c>
      <c r="JB79">
        <v>0</v>
      </c>
      <c r="JC79">
        <v>16.6615</v>
      </c>
      <c r="JD79">
        <v>0.35811900000000002</v>
      </c>
      <c r="JE79">
        <v>2.2531400000000001</v>
      </c>
      <c r="JF79">
        <v>1.18889</v>
      </c>
      <c r="JG79">
        <v>0</v>
      </c>
      <c r="JH79">
        <v>0</v>
      </c>
      <c r="JI79">
        <v>1.2285200000000001</v>
      </c>
      <c r="JJ79">
        <v>2.7702900000000001</v>
      </c>
      <c r="JK79">
        <v>3.5274700000000001</v>
      </c>
      <c r="JL79">
        <v>3.4948399999999999</v>
      </c>
      <c r="JM79">
        <v>0</v>
      </c>
      <c r="JN79">
        <v>8.8344800000000005E-3</v>
      </c>
      <c r="JO79">
        <v>0</v>
      </c>
      <c r="JP79">
        <v>-3.7597</v>
      </c>
      <c r="JQ79">
        <v>-0.51180099999999995</v>
      </c>
      <c r="JR79">
        <v>7.0311399999999997</v>
      </c>
    </row>
    <row r="80" spans="1:292" x14ac:dyDescent="0.3">
      <c r="A80" s="11"/>
      <c r="B80" s="58">
        <v>45968.6430555556</v>
      </c>
      <c r="C80" t="s">
        <v>151</v>
      </c>
      <c r="D80" t="s">
        <v>151</v>
      </c>
      <c r="E80" t="s">
        <v>917</v>
      </c>
      <c r="F80" t="s">
        <v>815</v>
      </c>
      <c r="G80">
        <v>24563.1</v>
      </c>
      <c r="H80">
        <v>24692.3</v>
      </c>
      <c r="I80" t="s">
        <v>816</v>
      </c>
      <c r="J80" s="24">
        <v>3.3333333333333298E-2</v>
      </c>
      <c r="K80" t="s">
        <v>817</v>
      </c>
      <c r="L80">
        <v>-37.950000000000003</v>
      </c>
      <c r="M80" t="s">
        <v>818</v>
      </c>
      <c r="N80" t="s">
        <v>818</v>
      </c>
      <c r="O80" t="s">
        <v>927</v>
      </c>
      <c r="P80">
        <v>0</v>
      </c>
      <c r="Q80">
        <v>97687.4</v>
      </c>
      <c r="R80">
        <v>73509.8</v>
      </c>
      <c r="S80">
        <v>0</v>
      </c>
      <c r="T80">
        <v>0</v>
      </c>
      <c r="U80">
        <v>23359.7</v>
      </c>
      <c r="V80">
        <v>47744.9</v>
      </c>
      <c r="W80">
        <v>242302</v>
      </c>
      <c r="X80">
        <v>77659.399999999994</v>
      </c>
      <c r="Y80">
        <v>0</v>
      </c>
      <c r="Z80">
        <v>119.015</v>
      </c>
      <c r="AA80">
        <v>0</v>
      </c>
      <c r="AB80">
        <v>0</v>
      </c>
      <c r="AC80">
        <v>0</v>
      </c>
      <c r="AD80">
        <v>320080</v>
      </c>
      <c r="AE80">
        <v>236.249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236.249</v>
      </c>
      <c r="AM80">
        <v>0</v>
      </c>
      <c r="AN80">
        <v>0</v>
      </c>
      <c r="AO80">
        <v>0</v>
      </c>
      <c r="AP80">
        <v>0</v>
      </c>
      <c r="AQ80">
        <v>236.249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0.59570900000000004</v>
      </c>
      <c r="BF80">
        <v>18.517099999999999</v>
      </c>
      <c r="BG80">
        <v>15.027900000000001</v>
      </c>
      <c r="BH80">
        <v>0</v>
      </c>
      <c r="BI80">
        <v>0</v>
      </c>
      <c r="BJ80">
        <v>4.8466899999999997</v>
      </c>
      <c r="BK80">
        <v>10.148300000000001</v>
      </c>
      <c r="BL80">
        <v>0</v>
      </c>
      <c r="BM80">
        <v>49.135800000000003</v>
      </c>
      <c r="BN80">
        <v>15.353999999999999</v>
      </c>
      <c r="BO80">
        <v>0</v>
      </c>
      <c r="BP80">
        <v>2.7639500000000001E-2</v>
      </c>
      <c r="BQ80">
        <v>0</v>
      </c>
      <c r="BR80">
        <v>0</v>
      </c>
      <c r="BS80">
        <v>0</v>
      </c>
      <c r="BT80">
        <v>64.517499999999998</v>
      </c>
      <c r="BU80">
        <v>63.921700000000001</v>
      </c>
      <c r="BV80">
        <v>0.59570900000000004</v>
      </c>
      <c r="BW80">
        <v>0</v>
      </c>
      <c r="BX80">
        <v>0.75</v>
      </c>
      <c r="BY80" t="s">
        <v>914</v>
      </c>
      <c r="BZ80">
        <v>0</v>
      </c>
      <c r="CA80">
        <v>0</v>
      </c>
      <c r="CC80">
        <v>0</v>
      </c>
      <c r="CG80" t="s">
        <v>818</v>
      </c>
      <c r="CH80" t="s">
        <v>818</v>
      </c>
      <c r="CI80" t="s">
        <v>919</v>
      </c>
      <c r="CJ80">
        <v>2396.15</v>
      </c>
      <c r="CK80">
        <v>88982.6</v>
      </c>
      <c r="CL80">
        <v>28163.5</v>
      </c>
      <c r="CM80">
        <v>0</v>
      </c>
      <c r="CN80">
        <v>0</v>
      </c>
      <c r="CO80">
        <v>23118.5</v>
      </c>
      <c r="CP80">
        <v>47744.9</v>
      </c>
      <c r="CQ80">
        <v>28569</v>
      </c>
      <c r="CR80">
        <v>77659.399999999994</v>
      </c>
      <c r="CS80">
        <v>0</v>
      </c>
      <c r="CT80">
        <v>118.994</v>
      </c>
      <c r="CU80">
        <v>0</v>
      </c>
      <c r="CV80">
        <v>-162628</v>
      </c>
      <c r="CW80">
        <v>790.95299999999997</v>
      </c>
      <c r="CX80">
        <v>106347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0.70511800000000002</v>
      </c>
      <c r="DZ80">
        <v>16.852399999999999</v>
      </c>
      <c r="EA80">
        <v>5.6242299999999998</v>
      </c>
      <c r="EB80">
        <v>0</v>
      </c>
      <c r="EC80">
        <v>0</v>
      </c>
      <c r="ED80">
        <v>4.7963100000000001</v>
      </c>
      <c r="EE80">
        <v>10.148300000000001</v>
      </c>
      <c r="EF80">
        <v>11.197100000000001</v>
      </c>
      <c r="EG80">
        <v>15.353999999999999</v>
      </c>
      <c r="EH80">
        <v>0</v>
      </c>
      <c r="EI80">
        <v>2.76344E-2</v>
      </c>
      <c r="EJ80">
        <v>0</v>
      </c>
      <c r="EK80">
        <v>-26.595400000000001</v>
      </c>
      <c r="EL80">
        <v>-0.33382899999999999</v>
      </c>
      <c r="EM80">
        <v>26.578800000000001</v>
      </c>
      <c r="EN80">
        <v>26.578800000000001</v>
      </c>
      <c r="EO80">
        <v>0</v>
      </c>
      <c r="EP80">
        <v>0</v>
      </c>
      <c r="EQ80">
        <v>0</v>
      </c>
      <c r="ES80">
        <v>0</v>
      </c>
      <c r="ET80">
        <v>0</v>
      </c>
      <c r="EV80">
        <v>0</v>
      </c>
      <c r="EW80">
        <v>0</v>
      </c>
      <c r="EX80">
        <v>0.53368899999999997</v>
      </c>
      <c r="EY80">
        <v>1.9125099999999999</v>
      </c>
      <c r="EZ80">
        <v>0</v>
      </c>
      <c r="FA80">
        <v>0</v>
      </c>
      <c r="FB80">
        <v>0.95613499999999996</v>
      </c>
      <c r="FC80">
        <v>1.49878</v>
      </c>
      <c r="FD80">
        <v>4.9011100000000001</v>
      </c>
      <c r="FE80">
        <v>1.56168</v>
      </c>
      <c r="FF80">
        <v>0</v>
      </c>
      <c r="FG80">
        <v>5.91896E-3</v>
      </c>
      <c r="FH80">
        <v>0</v>
      </c>
      <c r="FI80">
        <v>0</v>
      </c>
      <c r="FJ80">
        <v>0</v>
      </c>
      <c r="FK80">
        <v>6.4687099999999997</v>
      </c>
      <c r="FL80">
        <v>0.83360500000000004</v>
      </c>
      <c r="FM80">
        <v>0.31234800000000001</v>
      </c>
      <c r="FN80">
        <v>0.48263800000000001</v>
      </c>
      <c r="FO80">
        <v>0</v>
      </c>
      <c r="FP80">
        <v>0</v>
      </c>
      <c r="FQ80">
        <v>0.94493700000000003</v>
      </c>
      <c r="FR80">
        <v>1.49878</v>
      </c>
      <c r="FS80">
        <v>2.6683500000000002</v>
      </c>
      <c r="FT80">
        <v>1.56168</v>
      </c>
      <c r="FU80">
        <v>0</v>
      </c>
      <c r="FV80">
        <v>5.9186100000000004E-3</v>
      </c>
      <c r="FW80">
        <v>0</v>
      </c>
      <c r="FX80">
        <v>-0.62650700000000004</v>
      </c>
      <c r="FY80">
        <v>-0.77745600000000004</v>
      </c>
      <c r="FZ80">
        <v>4.2359499999999999</v>
      </c>
      <c r="GA80" t="s">
        <v>821</v>
      </c>
      <c r="GB80" t="s">
        <v>822</v>
      </c>
      <c r="GC80" t="s">
        <v>823</v>
      </c>
      <c r="GD80" t="s">
        <v>824</v>
      </c>
      <c r="GE80" t="s">
        <v>825</v>
      </c>
      <c r="GF80" t="s">
        <v>826</v>
      </c>
      <c r="GG80" t="s">
        <v>827</v>
      </c>
      <c r="GH80" t="s">
        <v>828</v>
      </c>
      <c r="GK80">
        <v>0</v>
      </c>
      <c r="GL80">
        <v>3.2395100000000001</v>
      </c>
      <c r="GM80">
        <v>4.8595699999999997</v>
      </c>
      <c r="GN80">
        <v>0</v>
      </c>
      <c r="GO80">
        <v>0</v>
      </c>
      <c r="GP80">
        <v>1.61371</v>
      </c>
      <c r="GQ80">
        <v>3.6003599999999998</v>
      </c>
      <c r="GR80">
        <v>13.31</v>
      </c>
      <c r="GS80">
        <v>4.5420199999999999</v>
      </c>
      <c r="GT80">
        <v>0</v>
      </c>
      <c r="GU80">
        <v>1.1483800000000001E-2</v>
      </c>
      <c r="GV80">
        <v>0</v>
      </c>
      <c r="GW80">
        <v>0</v>
      </c>
      <c r="GX80">
        <v>0</v>
      </c>
      <c r="GY80">
        <v>17.86</v>
      </c>
      <c r="GZ80">
        <v>1.2907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1.29</v>
      </c>
      <c r="HH80">
        <v>0</v>
      </c>
      <c r="HI80">
        <v>0</v>
      </c>
      <c r="HJ80">
        <v>0</v>
      </c>
      <c r="HK80">
        <v>0</v>
      </c>
      <c r="HL80">
        <v>1.29</v>
      </c>
      <c r="HM80">
        <v>0.465424</v>
      </c>
      <c r="HN80">
        <v>2.9282499999999998</v>
      </c>
      <c r="HO80">
        <v>1.5451299999999999</v>
      </c>
      <c r="HP80">
        <v>0</v>
      </c>
      <c r="HQ80">
        <v>0</v>
      </c>
      <c r="HR80">
        <v>1.59663</v>
      </c>
      <c r="HS80">
        <v>3.6003599999999998</v>
      </c>
      <c r="HT80">
        <v>4.59</v>
      </c>
      <c r="HU80">
        <v>4.5420199999999999</v>
      </c>
      <c r="HV80">
        <v>0</v>
      </c>
      <c r="HW80">
        <v>1.14816E-2</v>
      </c>
      <c r="HX80">
        <v>0</v>
      </c>
      <c r="HY80">
        <v>-4.8862300000000003</v>
      </c>
      <c r="HZ80">
        <v>-0.66515500000000005</v>
      </c>
      <c r="IA80">
        <v>9.14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0.86526199999999998</v>
      </c>
      <c r="IP80">
        <v>2.4926300000000001</v>
      </c>
      <c r="IQ80">
        <v>3.7391800000000002</v>
      </c>
      <c r="IR80">
        <v>0</v>
      </c>
      <c r="IS80">
        <v>0</v>
      </c>
      <c r="IT80">
        <v>1.24166</v>
      </c>
      <c r="IU80">
        <v>2.7702900000000001</v>
      </c>
      <c r="IV80">
        <v>11.109</v>
      </c>
      <c r="IW80">
        <v>3.4948399999999999</v>
      </c>
      <c r="IX80">
        <v>0</v>
      </c>
      <c r="IY80">
        <v>8.8361599999999992E-3</v>
      </c>
      <c r="IZ80">
        <v>0</v>
      </c>
      <c r="JA80">
        <v>0</v>
      </c>
      <c r="JB80">
        <v>0</v>
      </c>
      <c r="JC80">
        <v>14.6127</v>
      </c>
      <c r="JD80">
        <v>0.35811900000000002</v>
      </c>
      <c r="JE80">
        <v>2.2531400000000001</v>
      </c>
      <c r="JF80">
        <v>1.18889</v>
      </c>
      <c r="JG80">
        <v>0</v>
      </c>
      <c r="JH80">
        <v>0</v>
      </c>
      <c r="JI80">
        <v>1.2285200000000001</v>
      </c>
      <c r="JJ80">
        <v>2.7702900000000001</v>
      </c>
      <c r="JK80">
        <v>3.5274700000000001</v>
      </c>
      <c r="JL80">
        <v>3.4948399999999999</v>
      </c>
      <c r="JM80">
        <v>0</v>
      </c>
      <c r="JN80">
        <v>8.8344800000000005E-3</v>
      </c>
      <c r="JO80">
        <v>0</v>
      </c>
      <c r="JP80">
        <v>-3.7597</v>
      </c>
      <c r="JQ80">
        <v>-0.51180099999999995</v>
      </c>
      <c r="JR80">
        <v>7.0311399999999997</v>
      </c>
    </row>
    <row r="81" spans="1:278" x14ac:dyDescent="0.3">
      <c r="A81" s="11"/>
      <c r="B81" s="58">
        <v>45968.643668981502</v>
      </c>
      <c r="C81" t="s">
        <v>155</v>
      </c>
      <c r="D81" t="s">
        <v>155</v>
      </c>
      <c r="E81" t="s">
        <v>917</v>
      </c>
      <c r="F81" t="s">
        <v>815</v>
      </c>
      <c r="G81">
        <v>24563.1</v>
      </c>
      <c r="H81">
        <v>24692.3</v>
      </c>
      <c r="I81" t="s">
        <v>816</v>
      </c>
      <c r="J81" s="24">
        <v>3.4027777777777803E-2</v>
      </c>
      <c r="K81" t="s">
        <v>817</v>
      </c>
      <c r="L81">
        <v>-38.33</v>
      </c>
      <c r="M81" t="s">
        <v>818</v>
      </c>
      <c r="N81" t="s">
        <v>818</v>
      </c>
      <c r="O81" t="s">
        <v>927</v>
      </c>
      <c r="P81">
        <v>0</v>
      </c>
      <c r="Q81">
        <v>97687.4</v>
      </c>
      <c r="R81">
        <v>73509.8</v>
      </c>
      <c r="S81">
        <v>0</v>
      </c>
      <c r="T81">
        <v>0</v>
      </c>
      <c r="U81">
        <v>24532.5</v>
      </c>
      <c r="V81">
        <v>47744.9</v>
      </c>
      <c r="W81">
        <v>243475</v>
      </c>
      <c r="X81">
        <v>77659.399999999994</v>
      </c>
      <c r="Y81">
        <v>0</v>
      </c>
      <c r="Z81">
        <v>119.015</v>
      </c>
      <c r="AA81">
        <v>0</v>
      </c>
      <c r="AB81">
        <v>0</v>
      </c>
      <c r="AC81">
        <v>0</v>
      </c>
      <c r="AD81">
        <v>321253</v>
      </c>
      <c r="AE81">
        <v>236.249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236.249</v>
      </c>
      <c r="AM81">
        <v>0</v>
      </c>
      <c r="AN81">
        <v>0</v>
      </c>
      <c r="AO81">
        <v>0</v>
      </c>
      <c r="AP81">
        <v>0</v>
      </c>
      <c r="AQ81">
        <v>236.249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0.59570900000000004</v>
      </c>
      <c r="BF81">
        <v>18.517099999999999</v>
      </c>
      <c r="BG81">
        <v>15.027900000000001</v>
      </c>
      <c r="BH81">
        <v>0</v>
      </c>
      <c r="BI81">
        <v>0</v>
      </c>
      <c r="BJ81">
        <v>5.0863800000000001</v>
      </c>
      <c r="BK81">
        <v>10.148300000000001</v>
      </c>
      <c r="BL81">
        <v>0</v>
      </c>
      <c r="BM81">
        <v>49.375500000000002</v>
      </c>
      <c r="BN81">
        <v>15.353999999999999</v>
      </c>
      <c r="BO81">
        <v>0</v>
      </c>
      <c r="BP81">
        <v>2.7639500000000001E-2</v>
      </c>
      <c r="BQ81">
        <v>0</v>
      </c>
      <c r="BR81">
        <v>0</v>
      </c>
      <c r="BS81">
        <v>0</v>
      </c>
      <c r="BT81">
        <v>64.757199999999997</v>
      </c>
      <c r="BU81">
        <v>64.1614</v>
      </c>
      <c r="BV81">
        <v>0.59570900000000004</v>
      </c>
      <c r="BW81">
        <v>0</v>
      </c>
      <c r="BX81">
        <v>0.75</v>
      </c>
      <c r="BY81" t="s">
        <v>914</v>
      </c>
      <c r="BZ81">
        <v>0</v>
      </c>
      <c r="CA81">
        <v>0</v>
      </c>
      <c r="CC81">
        <v>0</v>
      </c>
      <c r="CG81" t="s">
        <v>818</v>
      </c>
      <c r="CH81" t="s">
        <v>818</v>
      </c>
      <c r="CI81" t="s">
        <v>919</v>
      </c>
      <c r="CJ81">
        <v>2396.15</v>
      </c>
      <c r="CK81">
        <v>88982.6</v>
      </c>
      <c r="CL81">
        <v>28163.5</v>
      </c>
      <c r="CM81">
        <v>0</v>
      </c>
      <c r="CN81">
        <v>0</v>
      </c>
      <c r="CO81">
        <v>22132.400000000001</v>
      </c>
      <c r="CP81">
        <v>47744.9</v>
      </c>
      <c r="CQ81">
        <v>27607</v>
      </c>
      <c r="CR81">
        <v>77659.399999999994</v>
      </c>
      <c r="CS81">
        <v>0</v>
      </c>
      <c r="CT81">
        <v>118.994</v>
      </c>
      <c r="CU81">
        <v>0</v>
      </c>
      <c r="CV81">
        <v>-162628</v>
      </c>
      <c r="CW81">
        <v>815.08500000000004</v>
      </c>
      <c r="CX81">
        <v>105385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0.70511800000000002</v>
      </c>
      <c r="DZ81">
        <v>16.852399999999999</v>
      </c>
      <c r="EA81">
        <v>5.6242299999999998</v>
      </c>
      <c r="EB81">
        <v>0</v>
      </c>
      <c r="EC81">
        <v>0</v>
      </c>
      <c r="ED81">
        <v>4.6181099999999997</v>
      </c>
      <c r="EE81">
        <v>10.148300000000001</v>
      </c>
      <c r="EF81">
        <v>11.061</v>
      </c>
      <c r="EG81">
        <v>15.353999999999999</v>
      </c>
      <c r="EH81">
        <v>0</v>
      </c>
      <c r="EI81">
        <v>2.76344E-2</v>
      </c>
      <c r="EJ81">
        <v>0</v>
      </c>
      <c r="EK81">
        <v>-26.545500000000001</v>
      </c>
      <c r="EL81">
        <v>-0.34171299999999999</v>
      </c>
      <c r="EM81">
        <v>26.442699999999999</v>
      </c>
      <c r="EN81">
        <v>26.442699999999999</v>
      </c>
      <c r="EO81">
        <v>0</v>
      </c>
      <c r="EP81">
        <v>0</v>
      </c>
      <c r="EQ81">
        <v>0</v>
      </c>
      <c r="ES81">
        <v>0</v>
      </c>
      <c r="ET81">
        <v>0</v>
      </c>
      <c r="EV81">
        <v>0</v>
      </c>
      <c r="EW81">
        <v>0</v>
      </c>
      <c r="EX81">
        <v>0.53368899999999997</v>
      </c>
      <c r="EY81">
        <v>1.9125099999999999</v>
      </c>
      <c r="EZ81">
        <v>0</v>
      </c>
      <c r="FA81">
        <v>0</v>
      </c>
      <c r="FB81">
        <v>0.99268299999999998</v>
      </c>
      <c r="FC81">
        <v>1.49878</v>
      </c>
      <c r="FD81">
        <v>4.9376600000000002</v>
      </c>
      <c r="FE81">
        <v>1.56168</v>
      </c>
      <c r="FF81">
        <v>0</v>
      </c>
      <c r="FG81">
        <v>5.91896E-3</v>
      </c>
      <c r="FH81">
        <v>0</v>
      </c>
      <c r="FI81">
        <v>0</v>
      </c>
      <c r="FJ81">
        <v>0</v>
      </c>
      <c r="FK81">
        <v>6.5052599999999998</v>
      </c>
      <c r="FL81">
        <v>0.83360500000000004</v>
      </c>
      <c r="FM81">
        <v>0.31234800000000001</v>
      </c>
      <c r="FN81">
        <v>0.48263800000000001</v>
      </c>
      <c r="FO81">
        <v>0</v>
      </c>
      <c r="FP81">
        <v>0</v>
      </c>
      <c r="FQ81">
        <v>0.94245999999999996</v>
      </c>
      <c r="FR81">
        <v>1.49878</v>
      </c>
      <c r="FS81">
        <v>2.6522600000000001</v>
      </c>
      <c r="FT81">
        <v>1.56168</v>
      </c>
      <c r="FU81">
        <v>0</v>
      </c>
      <c r="FV81">
        <v>5.9186100000000004E-3</v>
      </c>
      <c r="FW81">
        <v>0</v>
      </c>
      <c r="FX81">
        <v>-0.62650700000000004</v>
      </c>
      <c r="FY81">
        <v>-0.79106200000000004</v>
      </c>
      <c r="FZ81">
        <v>4.2198599999999997</v>
      </c>
      <c r="GA81" t="s">
        <v>821</v>
      </c>
      <c r="GB81" t="s">
        <v>822</v>
      </c>
      <c r="GC81" t="s">
        <v>823</v>
      </c>
      <c r="GD81" t="s">
        <v>824</v>
      </c>
      <c r="GE81" t="s">
        <v>825</v>
      </c>
      <c r="GF81" t="s">
        <v>826</v>
      </c>
      <c r="GG81" t="s">
        <v>827</v>
      </c>
      <c r="GH81" t="s">
        <v>828</v>
      </c>
      <c r="GK81">
        <v>0</v>
      </c>
      <c r="GL81">
        <v>3.2395100000000001</v>
      </c>
      <c r="GM81">
        <v>4.8595699999999997</v>
      </c>
      <c r="GN81">
        <v>0</v>
      </c>
      <c r="GO81">
        <v>0</v>
      </c>
      <c r="GP81">
        <v>1.6907399999999999</v>
      </c>
      <c r="GQ81">
        <v>3.6003599999999998</v>
      </c>
      <c r="GR81">
        <v>13.39</v>
      </c>
      <c r="GS81">
        <v>4.5420199999999999</v>
      </c>
      <c r="GT81">
        <v>0</v>
      </c>
      <c r="GU81">
        <v>1.1483800000000001E-2</v>
      </c>
      <c r="GV81">
        <v>0</v>
      </c>
      <c r="GW81">
        <v>0</v>
      </c>
      <c r="GX81">
        <v>0</v>
      </c>
      <c r="GY81">
        <v>17.940000000000001</v>
      </c>
      <c r="GZ81">
        <v>1.2907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1.29</v>
      </c>
      <c r="HH81">
        <v>0</v>
      </c>
      <c r="HI81">
        <v>0</v>
      </c>
      <c r="HJ81">
        <v>0</v>
      </c>
      <c r="HK81">
        <v>0</v>
      </c>
      <c r="HL81">
        <v>1.29</v>
      </c>
      <c r="HM81">
        <v>0.465424</v>
      </c>
      <c r="HN81">
        <v>2.9282499999999998</v>
      </c>
      <c r="HO81">
        <v>1.5451299999999999</v>
      </c>
      <c r="HP81">
        <v>0</v>
      </c>
      <c r="HQ81">
        <v>0</v>
      </c>
      <c r="HR81">
        <v>1.5555300000000001</v>
      </c>
      <c r="HS81">
        <v>3.6003599999999998</v>
      </c>
      <c r="HT81">
        <v>4.54</v>
      </c>
      <c r="HU81">
        <v>4.5420199999999999</v>
      </c>
      <c r="HV81">
        <v>0</v>
      </c>
      <c r="HW81">
        <v>1.14816E-2</v>
      </c>
      <c r="HX81">
        <v>0</v>
      </c>
      <c r="HY81">
        <v>-4.8862300000000003</v>
      </c>
      <c r="HZ81">
        <v>-0.68365500000000001</v>
      </c>
      <c r="IA81">
        <v>9.09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0.86526199999999998</v>
      </c>
      <c r="IP81">
        <v>2.4926300000000001</v>
      </c>
      <c r="IQ81">
        <v>3.7391800000000002</v>
      </c>
      <c r="IR81">
        <v>0</v>
      </c>
      <c r="IS81">
        <v>0</v>
      </c>
      <c r="IT81">
        <v>1.3009299999999999</v>
      </c>
      <c r="IU81">
        <v>2.7702900000000001</v>
      </c>
      <c r="IV81">
        <v>11.1683</v>
      </c>
      <c r="IW81">
        <v>3.4948399999999999</v>
      </c>
      <c r="IX81">
        <v>0</v>
      </c>
      <c r="IY81">
        <v>8.8361599999999992E-3</v>
      </c>
      <c r="IZ81">
        <v>0</v>
      </c>
      <c r="JA81">
        <v>0</v>
      </c>
      <c r="JB81">
        <v>0</v>
      </c>
      <c r="JC81">
        <v>14.672000000000001</v>
      </c>
      <c r="JD81">
        <v>0.35811900000000002</v>
      </c>
      <c r="JE81">
        <v>2.2531400000000001</v>
      </c>
      <c r="JF81">
        <v>1.18889</v>
      </c>
      <c r="JG81">
        <v>0</v>
      </c>
      <c r="JH81">
        <v>0</v>
      </c>
      <c r="JI81">
        <v>1.1969000000000001</v>
      </c>
      <c r="JJ81">
        <v>2.7702900000000001</v>
      </c>
      <c r="JK81">
        <v>3.4816099999999999</v>
      </c>
      <c r="JL81">
        <v>3.4948399999999999</v>
      </c>
      <c r="JM81">
        <v>0</v>
      </c>
      <c r="JN81">
        <v>8.8344800000000005E-3</v>
      </c>
      <c r="JO81">
        <v>0</v>
      </c>
      <c r="JP81">
        <v>-3.7597</v>
      </c>
      <c r="JQ81">
        <v>-0.52603599999999995</v>
      </c>
      <c r="JR81">
        <v>6.9852800000000004</v>
      </c>
    </row>
    <row r="82" spans="1:278" x14ac:dyDescent="0.3">
      <c r="A82" s="11"/>
      <c r="B82" s="58">
        <v>45968.644282407397</v>
      </c>
      <c r="C82" t="s">
        <v>165</v>
      </c>
      <c r="D82" t="s">
        <v>165</v>
      </c>
      <c r="E82" t="s">
        <v>917</v>
      </c>
      <c r="F82" t="s">
        <v>815</v>
      </c>
      <c r="G82">
        <v>24563.1</v>
      </c>
      <c r="H82">
        <v>24692.3</v>
      </c>
      <c r="I82" t="s">
        <v>816</v>
      </c>
      <c r="J82" s="24">
        <v>3.4027777777777803E-2</v>
      </c>
      <c r="K82" t="s">
        <v>817</v>
      </c>
      <c r="L82">
        <v>-35.479999999999997</v>
      </c>
      <c r="M82" t="s">
        <v>818</v>
      </c>
      <c r="N82" t="s">
        <v>818</v>
      </c>
      <c r="O82" t="s">
        <v>918</v>
      </c>
      <c r="P82">
        <v>0</v>
      </c>
      <c r="Q82">
        <v>97693.4</v>
      </c>
      <c r="R82">
        <v>73509.8</v>
      </c>
      <c r="S82">
        <v>0</v>
      </c>
      <c r="T82">
        <v>0</v>
      </c>
      <c r="U82">
        <v>0</v>
      </c>
      <c r="V82">
        <v>47744.9</v>
      </c>
      <c r="W82">
        <v>218948</v>
      </c>
      <c r="X82">
        <v>77659.399999999994</v>
      </c>
      <c r="Y82">
        <v>0</v>
      </c>
      <c r="Z82">
        <v>119.015</v>
      </c>
      <c r="AA82">
        <v>0</v>
      </c>
      <c r="AB82">
        <v>0</v>
      </c>
      <c r="AC82">
        <v>0</v>
      </c>
      <c r="AD82">
        <v>296727</v>
      </c>
      <c r="AE82">
        <v>236.31800000000001</v>
      </c>
      <c r="AF82">
        <v>0</v>
      </c>
      <c r="AG82">
        <v>0</v>
      </c>
      <c r="AH82">
        <v>0</v>
      </c>
      <c r="AI82">
        <v>0</v>
      </c>
      <c r="AJ82">
        <v>1085.1300000000001</v>
      </c>
      <c r="AK82">
        <v>0</v>
      </c>
      <c r="AL82">
        <v>1321.45</v>
      </c>
      <c r="AM82">
        <v>0</v>
      </c>
      <c r="AN82">
        <v>0</v>
      </c>
      <c r="AO82">
        <v>0</v>
      </c>
      <c r="AP82">
        <v>0</v>
      </c>
      <c r="AQ82">
        <v>1321.45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0.595889</v>
      </c>
      <c r="BF82">
        <v>18.517900000000001</v>
      </c>
      <c r="BG82">
        <v>15.027900000000001</v>
      </c>
      <c r="BH82">
        <v>0</v>
      </c>
      <c r="BI82">
        <v>0</v>
      </c>
      <c r="BJ82">
        <v>2.3836300000000001</v>
      </c>
      <c r="BK82">
        <v>10.148300000000001</v>
      </c>
      <c r="BL82">
        <v>0</v>
      </c>
      <c r="BM82">
        <v>46.673699999999997</v>
      </c>
      <c r="BN82">
        <v>15.353999999999999</v>
      </c>
      <c r="BO82">
        <v>0</v>
      </c>
      <c r="BP82">
        <v>2.7639500000000001E-2</v>
      </c>
      <c r="BQ82">
        <v>0</v>
      </c>
      <c r="BR82">
        <v>0</v>
      </c>
      <c r="BS82">
        <v>0</v>
      </c>
      <c r="BT82">
        <v>62.055300000000003</v>
      </c>
      <c r="BU82">
        <v>59.075800000000001</v>
      </c>
      <c r="BV82">
        <v>2.9795199999999999</v>
      </c>
      <c r="BW82">
        <v>0</v>
      </c>
      <c r="BX82">
        <v>0.75</v>
      </c>
      <c r="BY82" t="s">
        <v>914</v>
      </c>
      <c r="BZ82">
        <v>0</v>
      </c>
      <c r="CA82">
        <v>0</v>
      </c>
      <c r="CC82">
        <v>0</v>
      </c>
      <c r="CG82" t="s">
        <v>818</v>
      </c>
      <c r="CH82" t="s">
        <v>818</v>
      </c>
      <c r="CI82" t="s">
        <v>919</v>
      </c>
      <c r="CJ82">
        <v>2396.15</v>
      </c>
      <c r="CK82">
        <v>88982.6</v>
      </c>
      <c r="CL82">
        <v>28163.5</v>
      </c>
      <c r="CM82">
        <v>0</v>
      </c>
      <c r="CN82">
        <v>0</v>
      </c>
      <c r="CO82">
        <v>23118.5</v>
      </c>
      <c r="CP82">
        <v>47744.9</v>
      </c>
      <c r="CQ82">
        <v>28569</v>
      </c>
      <c r="CR82">
        <v>77659.399999999994</v>
      </c>
      <c r="CS82">
        <v>0</v>
      </c>
      <c r="CT82">
        <v>118.994</v>
      </c>
      <c r="CU82">
        <v>0</v>
      </c>
      <c r="CV82">
        <v>-162628</v>
      </c>
      <c r="CW82">
        <v>790.95299999999997</v>
      </c>
      <c r="CX82">
        <v>106347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0.70511800000000002</v>
      </c>
      <c r="DZ82">
        <v>16.852399999999999</v>
      </c>
      <c r="EA82">
        <v>5.6242299999999998</v>
      </c>
      <c r="EB82">
        <v>0</v>
      </c>
      <c r="EC82">
        <v>0</v>
      </c>
      <c r="ED82">
        <v>4.7963100000000001</v>
      </c>
      <c r="EE82">
        <v>10.148300000000001</v>
      </c>
      <c r="EF82">
        <v>11.197100000000001</v>
      </c>
      <c r="EG82">
        <v>15.353999999999999</v>
      </c>
      <c r="EH82">
        <v>0</v>
      </c>
      <c r="EI82">
        <v>2.76344E-2</v>
      </c>
      <c r="EJ82">
        <v>0</v>
      </c>
      <c r="EK82">
        <v>-26.595400000000001</v>
      </c>
      <c r="EL82">
        <v>-0.33382899999999999</v>
      </c>
      <c r="EM82">
        <v>26.578800000000001</v>
      </c>
      <c r="EN82">
        <v>26.578800000000001</v>
      </c>
      <c r="EO82">
        <v>0</v>
      </c>
      <c r="EP82">
        <v>0</v>
      </c>
      <c r="EQ82">
        <v>0</v>
      </c>
      <c r="ES82">
        <v>0</v>
      </c>
      <c r="ET82">
        <v>0</v>
      </c>
      <c r="EV82">
        <v>0</v>
      </c>
      <c r="EW82">
        <v>0</v>
      </c>
      <c r="EX82">
        <v>0.53361499999999995</v>
      </c>
      <c r="EY82">
        <v>1.9125099999999999</v>
      </c>
      <c r="EZ82">
        <v>0</v>
      </c>
      <c r="FA82">
        <v>0</v>
      </c>
      <c r="FB82">
        <v>0</v>
      </c>
      <c r="FC82">
        <v>1.49878</v>
      </c>
      <c r="FD82">
        <v>3.9449000000000001</v>
      </c>
      <c r="FE82">
        <v>1.56168</v>
      </c>
      <c r="FF82">
        <v>0</v>
      </c>
      <c r="FG82">
        <v>5.91896E-3</v>
      </c>
      <c r="FH82">
        <v>0</v>
      </c>
      <c r="FI82">
        <v>0</v>
      </c>
      <c r="FJ82">
        <v>0</v>
      </c>
      <c r="FK82">
        <v>5.5125000000000002</v>
      </c>
      <c r="FL82">
        <v>0.83360500000000004</v>
      </c>
      <c r="FM82">
        <v>0.31234800000000001</v>
      </c>
      <c r="FN82">
        <v>0.48263800000000001</v>
      </c>
      <c r="FO82">
        <v>0</v>
      </c>
      <c r="FP82">
        <v>0</v>
      </c>
      <c r="FQ82">
        <v>0.94493700000000003</v>
      </c>
      <c r="FR82">
        <v>1.49878</v>
      </c>
      <c r="FS82">
        <v>2.6683500000000002</v>
      </c>
      <c r="FT82">
        <v>1.56168</v>
      </c>
      <c r="FU82">
        <v>0</v>
      </c>
      <c r="FV82">
        <v>5.9186100000000004E-3</v>
      </c>
      <c r="FW82">
        <v>0</v>
      </c>
      <c r="FX82">
        <v>-0.62650700000000004</v>
      </c>
      <c r="FY82">
        <v>-0.77745600000000004</v>
      </c>
      <c r="FZ82">
        <v>4.2359499999999999</v>
      </c>
      <c r="GA82" t="s">
        <v>821</v>
      </c>
      <c r="GB82" t="s">
        <v>822</v>
      </c>
      <c r="GC82" t="s">
        <v>823</v>
      </c>
      <c r="GD82" t="s">
        <v>824</v>
      </c>
      <c r="GE82" t="s">
        <v>825</v>
      </c>
      <c r="GF82" t="s">
        <v>826</v>
      </c>
      <c r="GG82" t="s">
        <v>827</v>
      </c>
      <c r="GH82" t="s">
        <v>828</v>
      </c>
      <c r="GK82">
        <v>0</v>
      </c>
      <c r="GL82">
        <v>3.2395700000000001</v>
      </c>
      <c r="GM82">
        <v>4.8595699999999997</v>
      </c>
      <c r="GN82">
        <v>0</v>
      </c>
      <c r="GO82">
        <v>0</v>
      </c>
      <c r="GP82">
        <v>0</v>
      </c>
      <c r="GQ82">
        <v>3.6003599999999998</v>
      </c>
      <c r="GR82">
        <v>11.7</v>
      </c>
      <c r="GS82">
        <v>4.5420199999999999</v>
      </c>
      <c r="GT82">
        <v>0</v>
      </c>
      <c r="GU82">
        <v>1.1483800000000001E-2</v>
      </c>
      <c r="GV82">
        <v>0</v>
      </c>
      <c r="GW82">
        <v>0</v>
      </c>
      <c r="GX82">
        <v>0</v>
      </c>
      <c r="GY82">
        <v>16.25</v>
      </c>
      <c r="GZ82">
        <v>1.29108</v>
      </c>
      <c r="HA82">
        <v>0</v>
      </c>
      <c r="HB82">
        <v>0</v>
      </c>
      <c r="HC82">
        <v>0</v>
      </c>
      <c r="HD82">
        <v>0</v>
      </c>
      <c r="HE82">
        <v>5.9284100000000004</v>
      </c>
      <c r="HF82">
        <v>0</v>
      </c>
      <c r="HG82">
        <v>7.22</v>
      </c>
      <c r="HH82">
        <v>0</v>
      </c>
      <c r="HI82">
        <v>0</v>
      </c>
      <c r="HJ82">
        <v>0</v>
      </c>
      <c r="HK82">
        <v>0</v>
      </c>
      <c r="HL82">
        <v>7.22</v>
      </c>
      <c r="HM82">
        <v>0.465424</v>
      </c>
      <c r="HN82">
        <v>2.9282499999999998</v>
      </c>
      <c r="HO82">
        <v>1.5451299999999999</v>
      </c>
      <c r="HP82">
        <v>0</v>
      </c>
      <c r="HQ82">
        <v>0</v>
      </c>
      <c r="HR82">
        <v>1.59663</v>
      </c>
      <c r="HS82">
        <v>3.6003599999999998</v>
      </c>
      <c r="HT82">
        <v>4.59</v>
      </c>
      <c r="HU82">
        <v>4.5420199999999999</v>
      </c>
      <c r="HV82">
        <v>0</v>
      </c>
      <c r="HW82">
        <v>1.14816E-2</v>
      </c>
      <c r="HX82">
        <v>0</v>
      </c>
      <c r="HY82">
        <v>-4.8862300000000003</v>
      </c>
      <c r="HZ82">
        <v>-0.66515500000000005</v>
      </c>
      <c r="IA82">
        <v>9.14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0.86551699999999998</v>
      </c>
      <c r="IP82">
        <v>2.49268</v>
      </c>
      <c r="IQ82">
        <v>3.7391800000000002</v>
      </c>
      <c r="IR82">
        <v>0</v>
      </c>
      <c r="IS82">
        <v>0</v>
      </c>
      <c r="IT82">
        <v>3.97431</v>
      </c>
      <c r="IU82">
        <v>2.7702900000000001</v>
      </c>
      <c r="IV82">
        <v>13.842000000000001</v>
      </c>
      <c r="IW82">
        <v>3.4948399999999999</v>
      </c>
      <c r="IX82">
        <v>0</v>
      </c>
      <c r="IY82">
        <v>8.8361599999999992E-3</v>
      </c>
      <c r="IZ82">
        <v>0</v>
      </c>
      <c r="JA82">
        <v>0</v>
      </c>
      <c r="JB82">
        <v>0</v>
      </c>
      <c r="JC82">
        <v>17.345700000000001</v>
      </c>
      <c r="JD82">
        <v>0.35811900000000002</v>
      </c>
      <c r="JE82">
        <v>2.2531400000000001</v>
      </c>
      <c r="JF82">
        <v>1.18889</v>
      </c>
      <c r="JG82">
        <v>0</v>
      </c>
      <c r="JH82">
        <v>0</v>
      </c>
      <c r="JI82">
        <v>1.2285200000000001</v>
      </c>
      <c r="JJ82">
        <v>2.7702900000000001</v>
      </c>
      <c r="JK82">
        <v>3.5274700000000001</v>
      </c>
      <c r="JL82">
        <v>3.4948399999999999</v>
      </c>
      <c r="JM82">
        <v>0</v>
      </c>
      <c r="JN82">
        <v>8.8344800000000005E-3</v>
      </c>
      <c r="JO82">
        <v>0</v>
      </c>
      <c r="JP82">
        <v>-3.7597</v>
      </c>
      <c r="JQ82">
        <v>-0.51180099999999995</v>
      </c>
      <c r="JR82">
        <v>7.0311399999999997</v>
      </c>
    </row>
    <row r="83" spans="1:278" x14ac:dyDescent="0.3">
      <c r="A83" s="11"/>
      <c r="B83" s="58">
        <v>45968.644907407397</v>
      </c>
      <c r="C83" t="s">
        <v>166</v>
      </c>
      <c r="D83" t="s">
        <v>166</v>
      </c>
      <c r="E83" t="s">
        <v>917</v>
      </c>
      <c r="F83" t="s">
        <v>815</v>
      </c>
      <c r="G83">
        <v>24563.1</v>
      </c>
      <c r="H83">
        <v>24692.3</v>
      </c>
      <c r="I83" t="s">
        <v>816</v>
      </c>
      <c r="J83" s="24">
        <v>3.4027777777777803E-2</v>
      </c>
      <c r="K83" t="s">
        <v>817</v>
      </c>
      <c r="L83">
        <v>-35.46</v>
      </c>
      <c r="M83" t="s">
        <v>818</v>
      </c>
      <c r="N83" t="s">
        <v>818</v>
      </c>
      <c r="O83" t="s">
        <v>918</v>
      </c>
      <c r="P83">
        <v>0</v>
      </c>
      <c r="Q83">
        <v>97637.3</v>
      </c>
      <c r="R83">
        <v>73510.3</v>
      </c>
      <c r="S83">
        <v>0</v>
      </c>
      <c r="T83">
        <v>0</v>
      </c>
      <c r="U83">
        <v>0</v>
      </c>
      <c r="V83">
        <v>47744.9</v>
      </c>
      <c r="W83">
        <v>218893</v>
      </c>
      <c r="X83">
        <v>77659.399999999994</v>
      </c>
      <c r="Y83">
        <v>0</v>
      </c>
      <c r="Z83">
        <v>119.015</v>
      </c>
      <c r="AA83">
        <v>0</v>
      </c>
      <c r="AB83">
        <v>0</v>
      </c>
      <c r="AC83">
        <v>0</v>
      </c>
      <c r="AD83">
        <v>296671</v>
      </c>
      <c r="AE83">
        <v>235.613</v>
      </c>
      <c r="AF83">
        <v>0</v>
      </c>
      <c r="AG83">
        <v>0</v>
      </c>
      <c r="AH83">
        <v>0</v>
      </c>
      <c r="AI83">
        <v>0</v>
      </c>
      <c r="AJ83">
        <v>1085.1300000000001</v>
      </c>
      <c r="AK83">
        <v>0</v>
      </c>
      <c r="AL83">
        <v>1320.75</v>
      </c>
      <c r="AM83">
        <v>0</v>
      </c>
      <c r="AN83">
        <v>0</v>
      </c>
      <c r="AO83">
        <v>0</v>
      </c>
      <c r="AP83">
        <v>0</v>
      </c>
      <c r="AQ83">
        <v>1320.75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0.59407399999999999</v>
      </c>
      <c r="BF83">
        <v>18.507100000000001</v>
      </c>
      <c r="BG83">
        <v>15.027900000000001</v>
      </c>
      <c r="BH83">
        <v>0</v>
      </c>
      <c r="BI83">
        <v>0</v>
      </c>
      <c r="BJ83">
        <v>2.3836300000000001</v>
      </c>
      <c r="BK83">
        <v>10.148300000000001</v>
      </c>
      <c r="BL83">
        <v>0</v>
      </c>
      <c r="BM83">
        <v>46.661099999999998</v>
      </c>
      <c r="BN83">
        <v>15.353999999999999</v>
      </c>
      <c r="BO83">
        <v>0</v>
      </c>
      <c r="BP83">
        <v>2.7639500000000001E-2</v>
      </c>
      <c r="BQ83">
        <v>0</v>
      </c>
      <c r="BR83">
        <v>0</v>
      </c>
      <c r="BS83">
        <v>0</v>
      </c>
      <c r="BT83">
        <v>62.0428</v>
      </c>
      <c r="BU83">
        <v>59.064999999999998</v>
      </c>
      <c r="BV83">
        <v>2.9777100000000001</v>
      </c>
      <c r="BW83">
        <v>0</v>
      </c>
      <c r="BX83">
        <v>0.75</v>
      </c>
      <c r="BY83" t="s">
        <v>914</v>
      </c>
      <c r="BZ83">
        <v>0</v>
      </c>
      <c r="CA83">
        <v>0</v>
      </c>
      <c r="CC83">
        <v>0</v>
      </c>
      <c r="CG83" t="s">
        <v>818</v>
      </c>
      <c r="CH83" t="s">
        <v>818</v>
      </c>
      <c r="CI83" t="s">
        <v>919</v>
      </c>
      <c r="CJ83">
        <v>2396.15</v>
      </c>
      <c r="CK83">
        <v>88982.6</v>
      </c>
      <c r="CL83">
        <v>28163.5</v>
      </c>
      <c r="CM83">
        <v>0</v>
      </c>
      <c r="CN83">
        <v>0</v>
      </c>
      <c r="CO83">
        <v>23118.5</v>
      </c>
      <c r="CP83">
        <v>47744.9</v>
      </c>
      <c r="CQ83">
        <v>28569</v>
      </c>
      <c r="CR83">
        <v>77659.399999999994</v>
      </c>
      <c r="CS83">
        <v>0</v>
      </c>
      <c r="CT83">
        <v>118.994</v>
      </c>
      <c r="CU83">
        <v>0</v>
      </c>
      <c r="CV83">
        <v>-162628</v>
      </c>
      <c r="CW83">
        <v>790.95299999999997</v>
      </c>
      <c r="CX83">
        <v>106347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0.70511800000000002</v>
      </c>
      <c r="DZ83">
        <v>16.852399999999999</v>
      </c>
      <c r="EA83">
        <v>5.6242299999999998</v>
      </c>
      <c r="EB83">
        <v>0</v>
      </c>
      <c r="EC83">
        <v>0</v>
      </c>
      <c r="ED83">
        <v>4.7963100000000001</v>
      </c>
      <c r="EE83">
        <v>10.148300000000001</v>
      </c>
      <c r="EF83">
        <v>11.197100000000001</v>
      </c>
      <c r="EG83">
        <v>15.353999999999999</v>
      </c>
      <c r="EH83">
        <v>0</v>
      </c>
      <c r="EI83">
        <v>2.76344E-2</v>
      </c>
      <c r="EJ83">
        <v>0</v>
      </c>
      <c r="EK83">
        <v>-26.595400000000001</v>
      </c>
      <c r="EL83">
        <v>-0.33382899999999999</v>
      </c>
      <c r="EM83">
        <v>26.578800000000001</v>
      </c>
      <c r="EN83">
        <v>26.578800000000001</v>
      </c>
      <c r="EO83">
        <v>0</v>
      </c>
      <c r="EP83">
        <v>0</v>
      </c>
      <c r="EQ83">
        <v>0</v>
      </c>
      <c r="ES83">
        <v>0</v>
      </c>
      <c r="ET83">
        <v>0</v>
      </c>
      <c r="EV83">
        <v>0</v>
      </c>
      <c r="EW83">
        <v>0</v>
      </c>
      <c r="EX83">
        <v>0.53348700000000004</v>
      </c>
      <c r="EY83">
        <v>1.9124000000000001</v>
      </c>
      <c r="EZ83">
        <v>0</v>
      </c>
      <c r="FA83">
        <v>0</v>
      </c>
      <c r="FB83">
        <v>0</v>
      </c>
      <c r="FC83">
        <v>1.49878</v>
      </c>
      <c r="FD83">
        <v>3.9446699999999999</v>
      </c>
      <c r="FE83">
        <v>1.56168</v>
      </c>
      <c r="FF83">
        <v>0</v>
      </c>
      <c r="FG83">
        <v>5.91896E-3</v>
      </c>
      <c r="FH83">
        <v>0</v>
      </c>
      <c r="FI83">
        <v>0</v>
      </c>
      <c r="FJ83">
        <v>0</v>
      </c>
      <c r="FK83">
        <v>5.51227</v>
      </c>
      <c r="FL83">
        <v>0.83360500000000004</v>
      </c>
      <c r="FM83">
        <v>0.31234800000000001</v>
      </c>
      <c r="FN83">
        <v>0.48263800000000001</v>
      </c>
      <c r="FO83">
        <v>0</v>
      </c>
      <c r="FP83">
        <v>0</v>
      </c>
      <c r="FQ83">
        <v>0.94493700000000003</v>
      </c>
      <c r="FR83">
        <v>1.49878</v>
      </c>
      <c r="FS83">
        <v>2.6683500000000002</v>
      </c>
      <c r="FT83">
        <v>1.56168</v>
      </c>
      <c r="FU83">
        <v>0</v>
      </c>
      <c r="FV83">
        <v>5.9186100000000004E-3</v>
      </c>
      <c r="FW83">
        <v>0</v>
      </c>
      <c r="FX83">
        <v>-0.62650700000000004</v>
      </c>
      <c r="FY83">
        <v>-0.77745600000000004</v>
      </c>
      <c r="FZ83">
        <v>4.2359499999999999</v>
      </c>
      <c r="GA83" t="s">
        <v>821</v>
      </c>
      <c r="GB83" t="s">
        <v>822</v>
      </c>
      <c r="GC83" t="s">
        <v>823</v>
      </c>
      <c r="GD83" t="s">
        <v>824</v>
      </c>
      <c r="GE83" t="s">
        <v>825</v>
      </c>
      <c r="GF83" t="s">
        <v>826</v>
      </c>
      <c r="GG83" t="s">
        <v>827</v>
      </c>
      <c r="GH83" t="s">
        <v>828</v>
      </c>
      <c r="GK83">
        <v>0</v>
      </c>
      <c r="GL83">
        <v>3.2378200000000001</v>
      </c>
      <c r="GM83">
        <v>4.85947</v>
      </c>
      <c r="GN83">
        <v>0</v>
      </c>
      <c r="GO83">
        <v>0</v>
      </c>
      <c r="GP83">
        <v>0</v>
      </c>
      <c r="GQ83">
        <v>3.6003599999999998</v>
      </c>
      <c r="GR83">
        <v>11.7</v>
      </c>
      <c r="GS83">
        <v>4.5420199999999999</v>
      </c>
      <c r="GT83">
        <v>0</v>
      </c>
      <c r="GU83">
        <v>1.1483800000000001E-2</v>
      </c>
      <c r="GV83">
        <v>0</v>
      </c>
      <c r="GW83">
        <v>0</v>
      </c>
      <c r="GX83">
        <v>0</v>
      </c>
      <c r="GY83">
        <v>16.25</v>
      </c>
      <c r="GZ83">
        <v>1.28722</v>
      </c>
      <c r="HA83">
        <v>0</v>
      </c>
      <c r="HB83">
        <v>0</v>
      </c>
      <c r="HC83">
        <v>0</v>
      </c>
      <c r="HD83">
        <v>0</v>
      </c>
      <c r="HE83">
        <v>5.9284100000000004</v>
      </c>
      <c r="HF83">
        <v>0</v>
      </c>
      <c r="HG83">
        <v>7.22</v>
      </c>
      <c r="HH83">
        <v>0</v>
      </c>
      <c r="HI83">
        <v>0</v>
      </c>
      <c r="HJ83">
        <v>0</v>
      </c>
      <c r="HK83">
        <v>0</v>
      </c>
      <c r="HL83">
        <v>7.22</v>
      </c>
      <c r="HM83">
        <v>0.465424</v>
      </c>
      <c r="HN83">
        <v>2.9282499999999998</v>
      </c>
      <c r="HO83">
        <v>1.5451299999999999</v>
      </c>
      <c r="HP83">
        <v>0</v>
      </c>
      <c r="HQ83">
        <v>0</v>
      </c>
      <c r="HR83">
        <v>1.59663</v>
      </c>
      <c r="HS83">
        <v>3.6003599999999998</v>
      </c>
      <c r="HT83">
        <v>4.59</v>
      </c>
      <c r="HU83">
        <v>4.5420199999999999</v>
      </c>
      <c r="HV83">
        <v>0</v>
      </c>
      <c r="HW83">
        <v>1.14816E-2</v>
      </c>
      <c r="HX83">
        <v>0</v>
      </c>
      <c r="HY83">
        <v>-4.8862300000000003</v>
      </c>
      <c r="HZ83">
        <v>-0.66515500000000005</v>
      </c>
      <c r="IA83">
        <v>9.14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0.86293399999999998</v>
      </c>
      <c r="IP83">
        <v>2.49133</v>
      </c>
      <c r="IQ83">
        <v>3.7391100000000002</v>
      </c>
      <c r="IR83">
        <v>0</v>
      </c>
      <c r="IS83">
        <v>0</v>
      </c>
      <c r="IT83">
        <v>3.97431</v>
      </c>
      <c r="IU83">
        <v>2.7702900000000001</v>
      </c>
      <c r="IV83">
        <v>13.837999999999999</v>
      </c>
      <c r="IW83">
        <v>3.4948399999999999</v>
      </c>
      <c r="IX83">
        <v>0</v>
      </c>
      <c r="IY83">
        <v>8.8361599999999992E-3</v>
      </c>
      <c r="IZ83">
        <v>0</v>
      </c>
      <c r="JA83">
        <v>0</v>
      </c>
      <c r="JB83">
        <v>0</v>
      </c>
      <c r="JC83">
        <v>17.3416</v>
      </c>
      <c r="JD83">
        <v>0.35811900000000002</v>
      </c>
      <c r="JE83">
        <v>2.2531400000000001</v>
      </c>
      <c r="JF83">
        <v>1.18889</v>
      </c>
      <c r="JG83">
        <v>0</v>
      </c>
      <c r="JH83">
        <v>0</v>
      </c>
      <c r="JI83">
        <v>1.2285200000000001</v>
      </c>
      <c r="JJ83">
        <v>2.7702900000000001</v>
      </c>
      <c r="JK83">
        <v>3.5274700000000001</v>
      </c>
      <c r="JL83">
        <v>3.4948399999999999</v>
      </c>
      <c r="JM83">
        <v>0</v>
      </c>
      <c r="JN83">
        <v>8.8344800000000005E-3</v>
      </c>
      <c r="JO83">
        <v>0</v>
      </c>
      <c r="JP83">
        <v>-3.7597</v>
      </c>
      <c r="JQ83">
        <v>-0.51180099999999995</v>
      </c>
      <c r="JR83">
        <v>7.0311399999999997</v>
      </c>
    </row>
    <row r="84" spans="1:278" x14ac:dyDescent="0.3">
      <c r="A84" s="11"/>
      <c r="B84" s="58">
        <v>45968.645509259302</v>
      </c>
      <c r="C84" t="s">
        <v>174</v>
      </c>
      <c r="D84" t="s">
        <v>174</v>
      </c>
      <c r="E84" t="s">
        <v>917</v>
      </c>
      <c r="F84" t="s">
        <v>815</v>
      </c>
      <c r="G84">
        <v>24563.1</v>
      </c>
      <c r="H84">
        <v>24692.3</v>
      </c>
      <c r="I84" t="s">
        <v>816</v>
      </c>
      <c r="J84" s="24">
        <v>3.4027777777777803E-2</v>
      </c>
      <c r="K84" t="s">
        <v>817</v>
      </c>
      <c r="L84">
        <v>-35.159999999999997</v>
      </c>
      <c r="M84" t="s">
        <v>818</v>
      </c>
      <c r="N84" t="s">
        <v>818</v>
      </c>
      <c r="O84" t="s">
        <v>918</v>
      </c>
      <c r="P84">
        <v>0</v>
      </c>
      <c r="Q84">
        <v>96488</v>
      </c>
      <c r="R84">
        <v>73467.100000000006</v>
      </c>
      <c r="S84">
        <v>0</v>
      </c>
      <c r="T84">
        <v>0</v>
      </c>
      <c r="U84">
        <v>0</v>
      </c>
      <c r="V84">
        <v>47744.9</v>
      </c>
      <c r="W84">
        <v>217700</v>
      </c>
      <c r="X84">
        <v>77659.399999999994</v>
      </c>
      <c r="Y84">
        <v>0</v>
      </c>
      <c r="Z84">
        <v>119.015</v>
      </c>
      <c r="AA84">
        <v>0</v>
      </c>
      <c r="AB84">
        <v>0</v>
      </c>
      <c r="AC84">
        <v>0</v>
      </c>
      <c r="AD84">
        <v>295478</v>
      </c>
      <c r="AE84">
        <v>211.15199999999999</v>
      </c>
      <c r="AF84">
        <v>0</v>
      </c>
      <c r="AG84">
        <v>0</v>
      </c>
      <c r="AH84">
        <v>0</v>
      </c>
      <c r="AI84">
        <v>0</v>
      </c>
      <c r="AJ84">
        <v>1085.3800000000001</v>
      </c>
      <c r="AK84">
        <v>0</v>
      </c>
      <c r="AL84">
        <v>1296.53</v>
      </c>
      <c r="AM84">
        <v>0</v>
      </c>
      <c r="AN84">
        <v>0</v>
      </c>
      <c r="AO84">
        <v>0</v>
      </c>
      <c r="AP84">
        <v>0</v>
      </c>
      <c r="AQ84">
        <v>1296.53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0.53185499999999997</v>
      </c>
      <c r="BF84">
        <v>18.285</v>
      </c>
      <c r="BG84">
        <v>15.0152</v>
      </c>
      <c r="BH84">
        <v>0</v>
      </c>
      <c r="BI84">
        <v>0</v>
      </c>
      <c r="BJ84">
        <v>2.3841700000000001</v>
      </c>
      <c r="BK84">
        <v>10.148300000000001</v>
      </c>
      <c r="BL84">
        <v>0</v>
      </c>
      <c r="BM84">
        <v>46.364600000000003</v>
      </c>
      <c r="BN84">
        <v>15.353999999999999</v>
      </c>
      <c r="BO84">
        <v>0</v>
      </c>
      <c r="BP84">
        <v>2.7639500000000001E-2</v>
      </c>
      <c r="BQ84">
        <v>0</v>
      </c>
      <c r="BR84">
        <v>0</v>
      </c>
      <c r="BS84">
        <v>0</v>
      </c>
      <c r="BT84">
        <v>61.746200000000002</v>
      </c>
      <c r="BU84">
        <v>58.830199999999998</v>
      </c>
      <c r="BV84">
        <v>2.9160300000000001</v>
      </c>
      <c r="BW84">
        <v>0</v>
      </c>
      <c r="BX84">
        <v>0</v>
      </c>
      <c r="BZ84">
        <v>0</v>
      </c>
      <c r="CA84">
        <v>0</v>
      </c>
      <c r="CC84">
        <v>0</v>
      </c>
      <c r="CG84" t="s">
        <v>818</v>
      </c>
      <c r="CH84" t="s">
        <v>818</v>
      </c>
      <c r="CI84" t="s">
        <v>919</v>
      </c>
      <c r="CJ84">
        <v>2396.15</v>
      </c>
      <c r="CK84">
        <v>88982.6</v>
      </c>
      <c r="CL84">
        <v>28163.5</v>
      </c>
      <c r="CM84">
        <v>0</v>
      </c>
      <c r="CN84">
        <v>0</v>
      </c>
      <c r="CO84">
        <v>23118.5</v>
      </c>
      <c r="CP84">
        <v>47744.9</v>
      </c>
      <c r="CQ84">
        <v>28569</v>
      </c>
      <c r="CR84">
        <v>77659.399999999994</v>
      </c>
      <c r="CS84">
        <v>0</v>
      </c>
      <c r="CT84">
        <v>118.994</v>
      </c>
      <c r="CU84">
        <v>0</v>
      </c>
      <c r="CV84">
        <v>-162628</v>
      </c>
      <c r="CW84">
        <v>790.95299999999997</v>
      </c>
      <c r="CX84">
        <v>106347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0.70511800000000002</v>
      </c>
      <c r="DZ84">
        <v>16.852399999999999</v>
      </c>
      <c r="EA84">
        <v>5.6242299999999998</v>
      </c>
      <c r="EB84">
        <v>0</v>
      </c>
      <c r="EC84">
        <v>0</v>
      </c>
      <c r="ED84">
        <v>4.7963100000000001</v>
      </c>
      <c r="EE84">
        <v>10.148300000000001</v>
      </c>
      <c r="EF84">
        <v>11.197100000000001</v>
      </c>
      <c r="EG84">
        <v>15.353999999999999</v>
      </c>
      <c r="EH84">
        <v>0</v>
      </c>
      <c r="EI84">
        <v>2.76344E-2</v>
      </c>
      <c r="EJ84">
        <v>0</v>
      </c>
      <c r="EK84">
        <v>-26.595400000000001</v>
      </c>
      <c r="EL84">
        <v>-0.33382899999999999</v>
      </c>
      <c r="EM84">
        <v>26.578800000000001</v>
      </c>
      <c r="EN84">
        <v>26.578800000000001</v>
      </c>
      <c r="EO84">
        <v>0</v>
      </c>
      <c r="EP84">
        <v>0</v>
      </c>
      <c r="EQ84">
        <v>0</v>
      </c>
      <c r="ES84">
        <v>0</v>
      </c>
      <c r="ET84">
        <v>0</v>
      </c>
      <c r="EV84">
        <v>0</v>
      </c>
      <c r="EW84">
        <v>0</v>
      </c>
      <c r="EX84">
        <v>0.52936300000000003</v>
      </c>
      <c r="EY84">
        <v>1.90808</v>
      </c>
      <c r="EZ84">
        <v>0</v>
      </c>
      <c r="FA84">
        <v>0</v>
      </c>
      <c r="FB84">
        <v>0</v>
      </c>
      <c r="FC84">
        <v>1.49878</v>
      </c>
      <c r="FD84">
        <v>3.9362200000000001</v>
      </c>
      <c r="FE84">
        <v>1.56168</v>
      </c>
      <c r="FF84">
        <v>0</v>
      </c>
      <c r="FG84">
        <v>5.91896E-3</v>
      </c>
      <c r="FH84">
        <v>0</v>
      </c>
      <c r="FI84">
        <v>0</v>
      </c>
      <c r="FJ84">
        <v>0</v>
      </c>
      <c r="FK84">
        <v>5.5038200000000002</v>
      </c>
      <c r="FL84">
        <v>0.83360500000000004</v>
      </c>
      <c r="FM84">
        <v>0.31234800000000001</v>
      </c>
      <c r="FN84">
        <v>0.48263800000000001</v>
      </c>
      <c r="FO84">
        <v>0</v>
      </c>
      <c r="FP84">
        <v>0</v>
      </c>
      <c r="FQ84">
        <v>0.94493700000000003</v>
      </c>
      <c r="FR84">
        <v>1.49878</v>
      </c>
      <c r="FS84">
        <v>2.6683500000000002</v>
      </c>
      <c r="FT84">
        <v>1.56168</v>
      </c>
      <c r="FU84">
        <v>0</v>
      </c>
      <c r="FV84">
        <v>5.9186100000000004E-3</v>
      </c>
      <c r="FW84">
        <v>0</v>
      </c>
      <c r="FX84">
        <v>-0.62650700000000004</v>
      </c>
      <c r="FY84">
        <v>-0.77745600000000004</v>
      </c>
      <c r="FZ84">
        <v>4.2359499999999999</v>
      </c>
      <c r="GA84" t="s">
        <v>821</v>
      </c>
      <c r="GB84" t="s">
        <v>822</v>
      </c>
      <c r="GC84" t="s">
        <v>823</v>
      </c>
      <c r="GD84" t="s">
        <v>824</v>
      </c>
      <c r="GE84" t="s">
        <v>825</v>
      </c>
      <c r="GF84" t="s">
        <v>826</v>
      </c>
      <c r="GG84" t="s">
        <v>827</v>
      </c>
      <c r="GH84" t="s">
        <v>828</v>
      </c>
      <c r="GK84">
        <v>0</v>
      </c>
      <c r="GL84">
        <v>3.1998700000000002</v>
      </c>
      <c r="GM84">
        <v>4.8549300000000004</v>
      </c>
      <c r="GN84">
        <v>0</v>
      </c>
      <c r="GO84">
        <v>0</v>
      </c>
      <c r="GP84">
        <v>0</v>
      </c>
      <c r="GQ84">
        <v>3.6003599999999998</v>
      </c>
      <c r="GR84">
        <v>11.65</v>
      </c>
      <c r="GS84">
        <v>4.5420199999999999</v>
      </c>
      <c r="GT84">
        <v>0</v>
      </c>
      <c r="GU84">
        <v>1.1483800000000001E-2</v>
      </c>
      <c r="GV84">
        <v>0</v>
      </c>
      <c r="GW84">
        <v>0</v>
      </c>
      <c r="GX84">
        <v>0</v>
      </c>
      <c r="GY84">
        <v>16.2</v>
      </c>
      <c r="GZ84">
        <v>1.1535899999999999</v>
      </c>
      <c r="HA84">
        <v>0</v>
      </c>
      <c r="HB84">
        <v>0</v>
      </c>
      <c r="HC84">
        <v>0</v>
      </c>
      <c r="HD84">
        <v>0</v>
      </c>
      <c r="HE84">
        <v>5.9297599999999999</v>
      </c>
      <c r="HF84">
        <v>0</v>
      </c>
      <c r="HG84">
        <v>7.08</v>
      </c>
      <c r="HH84">
        <v>0</v>
      </c>
      <c r="HI84">
        <v>0</v>
      </c>
      <c r="HJ84">
        <v>0</v>
      </c>
      <c r="HK84">
        <v>0</v>
      </c>
      <c r="HL84">
        <v>7.08</v>
      </c>
      <c r="HM84">
        <v>0.465424</v>
      </c>
      <c r="HN84">
        <v>2.9282499999999998</v>
      </c>
      <c r="HO84">
        <v>1.5451299999999999</v>
      </c>
      <c r="HP84">
        <v>0</v>
      </c>
      <c r="HQ84">
        <v>0</v>
      </c>
      <c r="HR84">
        <v>1.59663</v>
      </c>
      <c r="HS84">
        <v>3.6003599999999998</v>
      </c>
      <c r="HT84">
        <v>4.59</v>
      </c>
      <c r="HU84">
        <v>4.5420199999999999</v>
      </c>
      <c r="HV84">
        <v>0</v>
      </c>
      <c r="HW84">
        <v>1.14816E-2</v>
      </c>
      <c r="HX84">
        <v>0</v>
      </c>
      <c r="HY84">
        <v>-4.8862300000000003</v>
      </c>
      <c r="HZ84">
        <v>-0.66515500000000005</v>
      </c>
      <c r="IA84">
        <v>9.14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0.77334599999999998</v>
      </c>
      <c r="IP84">
        <v>2.4621300000000002</v>
      </c>
      <c r="IQ84">
        <v>3.7356099999999999</v>
      </c>
      <c r="IR84">
        <v>0</v>
      </c>
      <c r="IS84">
        <v>0</v>
      </c>
      <c r="IT84">
        <v>3.9752100000000001</v>
      </c>
      <c r="IU84">
        <v>2.7702900000000001</v>
      </c>
      <c r="IV84">
        <v>13.7166</v>
      </c>
      <c r="IW84">
        <v>3.4948399999999999</v>
      </c>
      <c r="IX84">
        <v>0</v>
      </c>
      <c r="IY84">
        <v>8.8361599999999992E-3</v>
      </c>
      <c r="IZ84">
        <v>0</v>
      </c>
      <c r="JA84">
        <v>0</v>
      </c>
      <c r="JB84">
        <v>0</v>
      </c>
      <c r="JC84">
        <v>17.220300000000002</v>
      </c>
      <c r="JD84">
        <v>0.35811900000000002</v>
      </c>
      <c r="JE84">
        <v>2.2531400000000001</v>
      </c>
      <c r="JF84">
        <v>1.18889</v>
      </c>
      <c r="JG84">
        <v>0</v>
      </c>
      <c r="JH84">
        <v>0</v>
      </c>
      <c r="JI84">
        <v>1.2285200000000001</v>
      </c>
      <c r="JJ84">
        <v>2.7702900000000001</v>
      </c>
      <c r="JK84">
        <v>3.5274700000000001</v>
      </c>
      <c r="JL84">
        <v>3.4948399999999999</v>
      </c>
      <c r="JM84">
        <v>0</v>
      </c>
      <c r="JN84">
        <v>8.8344800000000005E-3</v>
      </c>
      <c r="JO84">
        <v>0</v>
      </c>
      <c r="JP84">
        <v>-3.7597</v>
      </c>
      <c r="JQ84">
        <v>-0.51180099999999995</v>
      </c>
      <c r="JR84">
        <v>7.0311399999999997</v>
      </c>
    </row>
    <row r="85" spans="1:278" x14ac:dyDescent="0.3">
      <c r="A85" s="11"/>
      <c r="B85" s="58">
        <v>45968.646134259303</v>
      </c>
      <c r="C85" t="s">
        <v>182</v>
      </c>
      <c r="D85" t="s">
        <v>182</v>
      </c>
      <c r="E85" t="s">
        <v>917</v>
      </c>
      <c r="F85" t="s">
        <v>815</v>
      </c>
      <c r="G85">
        <v>24563.1</v>
      </c>
      <c r="H85">
        <v>24692.3</v>
      </c>
      <c r="I85" t="s">
        <v>816</v>
      </c>
      <c r="J85" s="24">
        <v>3.4027777777777803E-2</v>
      </c>
      <c r="K85" t="s">
        <v>817</v>
      </c>
      <c r="L85">
        <v>-34.909999999999997</v>
      </c>
      <c r="M85" t="s">
        <v>818</v>
      </c>
      <c r="N85" t="s">
        <v>818</v>
      </c>
      <c r="O85" t="s">
        <v>918</v>
      </c>
      <c r="P85">
        <v>0</v>
      </c>
      <c r="Q85">
        <v>95484.5</v>
      </c>
      <c r="R85">
        <v>73444</v>
      </c>
      <c r="S85">
        <v>0</v>
      </c>
      <c r="T85">
        <v>0</v>
      </c>
      <c r="U85">
        <v>0</v>
      </c>
      <c r="V85">
        <v>47744.9</v>
      </c>
      <c r="W85">
        <v>216673</v>
      </c>
      <c r="X85">
        <v>77659.399999999994</v>
      </c>
      <c r="Y85">
        <v>0</v>
      </c>
      <c r="Z85">
        <v>119.015</v>
      </c>
      <c r="AA85">
        <v>0</v>
      </c>
      <c r="AB85">
        <v>0</v>
      </c>
      <c r="AC85">
        <v>0</v>
      </c>
      <c r="AD85">
        <v>294452</v>
      </c>
      <c r="AE85">
        <v>190.16399999999999</v>
      </c>
      <c r="AF85">
        <v>0</v>
      </c>
      <c r="AG85">
        <v>0</v>
      </c>
      <c r="AH85">
        <v>0</v>
      </c>
      <c r="AI85">
        <v>0</v>
      </c>
      <c r="AJ85">
        <v>1085.3800000000001</v>
      </c>
      <c r="AK85">
        <v>0</v>
      </c>
      <c r="AL85">
        <v>1275.54</v>
      </c>
      <c r="AM85">
        <v>0</v>
      </c>
      <c r="AN85">
        <v>0</v>
      </c>
      <c r="AO85">
        <v>0</v>
      </c>
      <c r="AP85">
        <v>0</v>
      </c>
      <c r="AQ85">
        <v>1275.54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0.47827399999999998</v>
      </c>
      <c r="BF85">
        <v>18.091000000000001</v>
      </c>
      <c r="BG85">
        <v>15.007999999999999</v>
      </c>
      <c r="BH85">
        <v>0</v>
      </c>
      <c r="BI85">
        <v>0</v>
      </c>
      <c r="BJ85">
        <v>2.3841700000000001</v>
      </c>
      <c r="BK85">
        <v>10.148300000000001</v>
      </c>
      <c r="BL85">
        <v>0</v>
      </c>
      <c r="BM85">
        <v>46.109900000000003</v>
      </c>
      <c r="BN85">
        <v>15.353999999999999</v>
      </c>
      <c r="BO85">
        <v>0</v>
      </c>
      <c r="BP85">
        <v>2.7639500000000001E-2</v>
      </c>
      <c r="BQ85">
        <v>0</v>
      </c>
      <c r="BR85">
        <v>0</v>
      </c>
      <c r="BS85">
        <v>0</v>
      </c>
      <c r="BT85">
        <v>61.491500000000002</v>
      </c>
      <c r="BU85">
        <v>58.629100000000001</v>
      </c>
      <c r="BV85">
        <v>2.8624399999999999</v>
      </c>
      <c r="BW85">
        <v>0</v>
      </c>
      <c r="BX85">
        <v>0</v>
      </c>
      <c r="BZ85">
        <v>0</v>
      </c>
      <c r="CA85">
        <v>0</v>
      </c>
      <c r="CC85">
        <v>0</v>
      </c>
      <c r="CG85" t="s">
        <v>818</v>
      </c>
      <c r="CH85" t="s">
        <v>818</v>
      </c>
      <c r="CI85" t="s">
        <v>919</v>
      </c>
      <c r="CJ85">
        <v>2396.15</v>
      </c>
      <c r="CK85">
        <v>88982.6</v>
      </c>
      <c r="CL85">
        <v>28163.5</v>
      </c>
      <c r="CM85">
        <v>0</v>
      </c>
      <c r="CN85">
        <v>0</v>
      </c>
      <c r="CO85">
        <v>23118.5</v>
      </c>
      <c r="CP85">
        <v>47744.9</v>
      </c>
      <c r="CQ85">
        <v>28569</v>
      </c>
      <c r="CR85">
        <v>77659.399999999994</v>
      </c>
      <c r="CS85">
        <v>0</v>
      </c>
      <c r="CT85">
        <v>118.994</v>
      </c>
      <c r="CU85">
        <v>0</v>
      </c>
      <c r="CV85">
        <v>-162628</v>
      </c>
      <c r="CW85">
        <v>790.95299999999997</v>
      </c>
      <c r="CX85">
        <v>106347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0.70511800000000002</v>
      </c>
      <c r="DZ85">
        <v>16.852399999999999</v>
      </c>
      <c r="EA85">
        <v>5.6242299999999998</v>
      </c>
      <c r="EB85">
        <v>0</v>
      </c>
      <c r="EC85">
        <v>0</v>
      </c>
      <c r="ED85">
        <v>4.7963100000000001</v>
      </c>
      <c r="EE85">
        <v>10.148300000000001</v>
      </c>
      <c r="EF85">
        <v>11.197100000000001</v>
      </c>
      <c r="EG85">
        <v>15.353999999999999</v>
      </c>
      <c r="EH85">
        <v>0</v>
      </c>
      <c r="EI85">
        <v>2.76344E-2</v>
      </c>
      <c r="EJ85">
        <v>0</v>
      </c>
      <c r="EK85">
        <v>-26.595400000000001</v>
      </c>
      <c r="EL85">
        <v>-0.33382899999999999</v>
      </c>
      <c r="EM85">
        <v>26.578800000000001</v>
      </c>
      <c r="EN85">
        <v>26.578800000000001</v>
      </c>
      <c r="EO85">
        <v>0</v>
      </c>
      <c r="EP85">
        <v>0</v>
      </c>
      <c r="EQ85">
        <v>0</v>
      </c>
      <c r="ES85">
        <v>0</v>
      </c>
      <c r="ET85">
        <v>0</v>
      </c>
      <c r="EV85">
        <v>0</v>
      </c>
      <c r="EW85">
        <v>0</v>
      </c>
      <c r="EX85">
        <v>0.52620100000000003</v>
      </c>
      <c r="EY85">
        <v>1.90618</v>
      </c>
      <c r="EZ85">
        <v>0</v>
      </c>
      <c r="FA85">
        <v>0</v>
      </c>
      <c r="FB85">
        <v>0</v>
      </c>
      <c r="FC85">
        <v>1.49878</v>
      </c>
      <c r="FD85">
        <v>3.9311600000000002</v>
      </c>
      <c r="FE85">
        <v>1.56168</v>
      </c>
      <c r="FF85">
        <v>0</v>
      </c>
      <c r="FG85">
        <v>5.91896E-3</v>
      </c>
      <c r="FH85">
        <v>0</v>
      </c>
      <c r="FI85">
        <v>0</v>
      </c>
      <c r="FJ85">
        <v>0</v>
      </c>
      <c r="FK85">
        <v>5.4987599999999999</v>
      </c>
      <c r="FL85">
        <v>0.83360500000000004</v>
      </c>
      <c r="FM85">
        <v>0.31234800000000001</v>
      </c>
      <c r="FN85">
        <v>0.48263800000000001</v>
      </c>
      <c r="FO85">
        <v>0</v>
      </c>
      <c r="FP85">
        <v>0</v>
      </c>
      <c r="FQ85">
        <v>0.94493700000000003</v>
      </c>
      <c r="FR85">
        <v>1.49878</v>
      </c>
      <c r="FS85">
        <v>2.6683500000000002</v>
      </c>
      <c r="FT85">
        <v>1.56168</v>
      </c>
      <c r="FU85">
        <v>0</v>
      </c>
      <c r="FV85">
        <v>5.9186100000000004E-3</v>
      </c>
      <c r="FW85">
        <v>0</v>
      </c>
      <c r="FX85">
        <v>-0.62650700000000004</v>
      </c>
      <c r="FY85">
        <v>-0.77745600000000004</v>
      </c>
      <c r="FZ85">
        <v>4.2359499999999999</v>
      </c>
      <c r="GA85" t="s">
        <v>821</v>
      </c>
      <c r="GB85" t="s">
        <v>822</v>
      </c>
      <c r="GC85" t="s">
        <v>823</v>
      </c>
      <c r="GD85" t="s">
        <v>824</v>
      </c>
      <c r="GE85" t="s">
        <v>825</v>
      </c>
      <c r="GF85" t="s">
        <v>826</v>
      </c>
      <c r="GG85" t="s">
        <v>827</v>
      </c>
      <c r="GH85" t="s">
        <v>828</v>
      </c>
      <c r="GK85">
        <v>0</v>
      </c>
      <c r="GL85">
        <v>3.16743</v>
      </c>
      <c r="GM85">
        <v>4.8520099999999999</v>
      </c>
      <c r="GN85">
        <v>0</v>
      </c>
      <c r="GO85">
        <v>0</v>
      </c>
      <c r="GP85">
        <v>0</v>
      </c>
      <c r="GQ85">
        <v>3.6003599999999998</v>
      </c>
      <c r="GR85">
        <v>11.62</v>
      </c>
      <c r="GS85">
        <v>4.5420199999999999</v>
      </c>
      <c r="GT85">
        <v>0</v>
      </c>
      <c r="GU85">
        <v>1.1483800000000001E-2</v>
      </c>
      <c r="GV85">
        <v>0</v>
      </c>
      <c r="GW85">
        <v>0</v>
      </c>
      <c r="GX85">
        <v>0</v>
      </c>
      <c r="GY85">
        <v>16.170000000000002</v>
      </c>
      <c r="GZ85">
        <v>1.0389200000000001</v>
      </c>
      <c r="HA85">
        <v>0</v>
      </c>
      <c r="HB85">
        <v>0</v>
      </c>
      <c r="HC85">
        <v>0</v>
      </c>
      <c r="HD85">
        <v>0</v>
      </c>
      <c r="HE85">
        <v>5.9297599999999999</v>
      </c>
      <c r="HF85">
        <v>0</v>
      </c>
      <c r="HG85">
        <v>6.97</v>
      </c>
      <c r="HH85">
        <v>0</v>
      </c>
      <c r="HI85">
        <v>0</v>
      </c>
      <c r="HJ85">
        <v>0</v>
      </c>
      <c r="HK85">
        <v>0</v>
      </c>
      <c r="HL85">
        <v>6.97</v>
      </c>
      <c r="HM85">
        <v>0.465424</v>
      </c>
      <c r="HN85">
        <v>2.9282499999999998</v>
      </c>
      <c r="HO85">
        <v>1.5451299999999999</v>
      </c>
      <c r="HP85">
        <v>0</v>
      </c>
      <c r="HQ85">
        <v>0</v>
      </c>
      <c r="HR85">
        <v>1.59663</v>
      </c>
      <c r="HS85">
        <v>3.6003599999999998</v>
      </c>
      <c r="HT85">
        <v>4.59</v>
      </c>
      <c r="HU85">
        <v>4.5420199999999999</v>
      </c>
      <c r="HV85">
        <v>0</v>
      </c>
      <c r="HW85">
        <v>1.14816E-2</v>
      </c>
      <c r="HX85">
        <v>0</v>
      </c>
      <c r="HY85">
        <v>-4.8862300000000003</v>
      </c>
      <c r="HZ85">
        <v>-0.66515500000000005</v>
      </c>
      <c r="IA85">
        <v>9.14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0.69647599999999998</v>
      </c>
      <c r="IP85">
        <v>2.4371700000000001</v>
      </c>
      <c r="IQ85">
        <v>3.7333599999999998</v>
      </c>
      <c r="IR85">
        <v>0</v>
      </c>
      <c r="IS85">
        <v>0</v>
      </c>
      <c r="IT85">
        <v>3.9752100000000001</v>
      </c>
      <c r="IU85">
        <v>2.7702900000000001</v>
      </c>
      <c r="IV85">
        <v>13.612500000000001</v>
      </c>
      <c r="IW85">
        <v>3.4948399999999999</v>
      </c>
      <c r="IX85">
        <v>0</v>
      </c>
      <c r="IY85">
        <v>8.8361599999999992E-3</v>
      </c>
      <c r="IZ85">
        <v>0</v>
      </c>
      <c r="JA85">
        <v>0</v>
      </c>
      <c r="JB85">
        <v>0</v>
      </c>
      <c r="JC85">
        <v>17.116199999999999</v>
      </c>
      <c r="JD85">
        <v>0.35811900000000002</v>
      </c>
      <c r="JE85">
        <v>2.2531400000000001</v>
      </c>
      <c r="JF85">
        <v>1.18889</v>
      </c>
      <c r="JG85">
        <v>0</v>
      </c>
      <c r="JH85">
        <v>0</v>
      </c>
      <c r="JI85">
        <v>1.2285200000000001</v>
      </c>
      <c r="JJ85">
        <v>2.7702900000000001</v>
      </c>
      <c r="JK85">
        <v>3.5274700000000001</v>
      </c>
      <c r="JL85">
        <v>3.4948399999999999</v>
      </c>
      <c r="JM85">
        <v>0</v>
      </c>
      <c r="JN85">
        <v>8.8344800000000005E-3</v>
      </c>
      <c r="JO85">
        <v>0</v>
      </c>
      <c r="JP85">
        <v>-3.7597</v>
      </c>
      <c r="JQ85">
        <v>-0.51180099999999995</v>
      </c>
      <c r="JR85">
        <v>7.0311399999999997</v>
      </c>
    </row>
    <row r="86" spans="1:278" x14ac:dyDescent="0.3">
      <c r="B86" s="58">
        <v>45968.646967592598</v>
      </c>
      <c r="C86" t="s">
        <v>189</v>
      </c>
      <c r="D86" t="s">
        <v>189</v>
      </c>
      <c r="E86" t="s">
        <v>917</v>
      </c>
      <c r="F86" t="s">
        <v>815</v>
      </c>
      <c r="G86">
        <v>24563.1</v>
      </c>
      <c r="H86">
        <v>24692.3</v>
      </c>
      <c r="I86" t="s">
        <v>816</v>
      </c>
      <c r="J86" s="24">
        <v>4.72222222222222E-2</v>
      </c>
      <c r="K86" t="s">
        <v>817</v>
      </c>
      <c r="L86">
        <v>-32.43</v>
      </c>
      <c r="M86" t="s">
        <v>818</v>
      </c>
      <c r="N86" t="s">
        <v>818</v>
      </c>
      <c r="O86" t="s">
        <v>928</v>
      </c>
      <c r="P86">
        <v>128.69999999999999</v>
      </c>
      <c r="Q86">
        <v>94762.3</v>
      </c>
      <c r="R86">
        <v>65658</v>
      </c>
      <c r="S86">
        <v>0</v>
      </c>
      <c r="T86">
        <v>0</v>
      </c>
      <c r="U86">
        <v>0</v>
      </c>
      <c r="V86">
        <v>47744.9</v>
      </c>
      <c r="W86">
        <v>208294</v>
      </c>
      <c r="X86">
        <v>77659.399999999994</v>
      </c>
      <c r="Y86">
        <v>0</v>
      </c>
      <c r="Z86">
        <v>119.015</v>
      </c>
      <c r="AA86">
        <v>0</v>
      </c>
      <c r="AB86">
        <v>0</v>
      </c>
      <c r="AC86">
        <v>0</v>
      </c>
      <c r="AD86">
        <v>286072</v>
      </c>
      <c r="AE86">
        <v>200.30699999999999</v>
      </c>
      <c r="AF86">
        <v>0</v>
      </c>
      <c r="AG86">
        <v>0</v>
      </c>
      <c r="AH86">
        <v>0</v>
      </c>
      <c r="AI86">
        <v>0</v>
      </c>
      <c r="AJ86">
        <v>1085.3800000000001</v>
      </c>
      <c r="AK86">
        <v>0</v>
      </c>
      <c r="AL86">
        <v>1285.69</v>
      </c>
      <c r="AM86">
        <v>0</v>
      </c>
      <c r="AN86">
        <v>0</v>
      </c>
      <c r="AO86">
        <v>0</v>
      </c>
      <c r="AP86">
        <v>0</v>
      </c>
      <c r="AQ86">
        <v>1285.69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0.55390300000000003</v>
      </c>
      <c r="BF86">
        <v>17.9941</v>
      </c>
      <c r="BG86">
        <v>13.3531</v>
      </c>
      <c r="BH86">
        <v>0</v>
      </c>
      <c r="BI86">
        <v>0</v>
      </c>
      <c r="BJ86">
        <v>2.3841700000000001</v>
      </c>
      <c r="BK86">
        <v>10.148300000000001</v>
      </c>
      <c r="BL86">
        <v>0</v>
      </c>
      <c r="BM86">
        <v>44.433599999999998</v>
      </c>
      <c r="BN86">
        <v>15.353999999999999</v>
      </c>
      <c r="BO86">
        <v>0</v>
      </c>
      <c r="BP86">
        <v>2.7639500000000001E-2</v>
      </c>
      <c r="BQ86">
        <v>0</v>
      </c>
      <c r="BR86">
        <v>0</v>
      </c>
      <c r="BS86">
        <v>0</v>
      </c>
      <c r="BT86">
        <v>59.815300000000001</v>
      </c>
      <c r="BU86">
        <v>56.921599999999998</v>
      </c>
      <c r="BV86">
        <v>2.8937400000000002</v>
      </c>
      <c r="BW86">
        <v>0</v>
      </c>
      <c r="BX86">
        <v>12</v>
      </c>
      <c r="BY86" t="s">
        <v>914</v>
      </c>
      <c r="BZ86">
        <v>0</v>
      </c>
      <c r="CA86">
        <v>0</v>
      </c>
      <c r="CC86">
        <v>0</v>
      </c>
      <c r="CG86" t="s">
        <v>818</v>
      </c>
      <c r="CH86" t="s">
        <v>818</v>
      </c>
      <c r="CI86" t="s">
        <v>919</v>
      </c>
      <c r="CJ86">
        <v>3036.43</v>
      </c>
      <c r="CK86">
        <v>89074.6</v>
      </c>
      <c r="CL86">
        <v>32261</v>
      </c>
      <c r="CM86">
        <v>0</v>
      </c>
      <c r="CN86">
        <v>0</v>
      </c>
      <c r="CO86">
        <v>23119.7</v>
      </c>
      <c r="CP86">
        <v>47744.9</v>
      </c>
      <c r="CQ86">
        <v>33342.699999999997</v>
      </c>
      <c r="CR86">
        <v>77659.399999999994</v>
      </c>
      <c r="CS86">
        <v>0</v>
      </c>
      <c r="CT86">
        <v>118.994</v>
      </c>
      <c r="CU86">
        <v>0</v>
      </c>
      <c r="CV86">
        <v>-162628</v>
      </c>
      <c r="CW86">
        <v>733.56799999999998</v>
      </c>
      <c r="CX86">
        <v>111121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0.85575000000000001</v>
      </c>
      <c r="DZ86">
        <v>16.861699999999999</v>
      </c>
      <c r="EA86">
        <v>6.3560400000000001</v>
      </c>
      <c r="EB86">
        <v>0</v>
      </c>
      <c r="EC86">
        <v>0</v>
      </c>
      <c r="ED86">
        <v>4.79697</v>
      </c>
      <c r="EE86">
        <v>10.148300000000001</v>
      </c>
      <c r="EF86">
        <v>11.9795</v>
      </c>
      <c r="EG86">
        <v>15.353999999999999</v>
      </c>
      <c r="EH86">
        <v>0</v>
      </c>
      <c r="EI86">
        <v>2.76344E-2</v>
      </c>
      <c r="EJ86">
        <v>0</v>
      </c>
      <c r="EK86">
        <v>-26.7318</v>
      </c>
      <c r="EL86">
        <v>-0.30746800000000002</v>
      </c>
      <c r="EM86">
        <v>27.3612</v>
      </c>
      <c r="EN86">
        <v>27.3612</v>
      </c>
      <c r="EO86">
        <v>0</v>
      </c>
      <c r="EP86">
        <v>0</v>
      </c>
      <c r="EQ86">
        <v>0</v>
      </c>
      <c r="ES86">
        <v>0</v>
      </c>
      <c r="ET86">
        <v>0</v>
      </c>
      <c r="EV86">
        <v>0</v>
      </c>
      <c r="EW86">
        <v>8.5345699999999997E-2</v>
      </c>
      <c r="EX86">
        <v>0.53834700000000002</v>
      </c>
      <c r="EY86">
        <v>1.6187800000000001</v>
      </c>
      <c r="EZ86">
        <v>0</v>
      </c>
      <c r="FA86">
        <v>0</v>
      </c>
      <c r="FB86">
        <v>0</v>
      </c>
      <c r="FC86">
        <v>1.49878</v>
      </c>
      <c r="FD86">
        <v>3.74125</v>
      </c>
      <c r="FE86">
        <v>1.56168</v>
      </c>
      <c r="FF86">
        <v>0</v>
      </c>
      <c r="FG86">
        <v>5.91896E-3</v>
      </c>
      <c r="FH86">
        <v>0</v>
      </c>
      <c r="FI86">
        <v>0</v>
      </c>
      <c r="FJ86">
        <v>0</v>
      </c>
      <c r="FK86">
        <v>5.3088499999999996</v>
      </c>
      <c r="FL86">
        <v>0.84660999999999997</v>
      </c>
      <c r="FM86">
        <v>0.31224299999999999</v>
      </c>
      <c r="FN86">
        <v>0.47478999999999999</v>
      </c>
      <c r="FO86">
        <v>0</v>
      </c>
      <c r="FP86">
        <v>0</v>
      </c>
      <c r="FQ86">
        <v>0.94537599999999999</v>
      </c>
      <c r="FR86">
        <v>1.49878</v>
      </c>
      <c r="FS86">
        <v>2.7295699999999998</v>
      </c>
      <c r="FT86">
        <v>1.56168</v>
      </c>
      <c r="FU86">
        <v>0</v>
      </c>
      <c r="FV86">
        <v>5.9186100000000004E-3</v>
      </c>
      <c r="FW86">
        <v>0</v>
      </c>
      <c r="FX86">
        <v>-0.62650700000000004</v>
      </c>
      <c r="FY86">
        <v>-0.721723</v>
      </c>
      <c r="FZ86">
        <v>4.2971700000000004</v>
      </c>
      <c r="GA86" t="s">
        <v>821</v>
      </c>
      <c r="GB86" t="s">
        <v>822</v>
      </c>
      <c r="GC86" t="s">
        <v>823</v>
      </c>
      <c r="GD86" t="s">
        <v>824</v>
      </c>
      <c r="GE86" t="s">
        <v>825</v>
      </c>
      <c r="GF86" t="s">
        <v>826</v>
      </c>
      <c r="GG86" t="s">
        <v>827</v>
      </c>
      <c r="GH86" t="s">
        <v>828</v>
      </c>
      <c r="GK86">
        <v>2.9796599999999999E-2</v>
      </c>
      <c r="GL86">
        <v>3.2685</v>
      </c>
      <c r="GM86">
        <v>4.2351000000000001</v>
      </c>
      <c r="GN86">
        <v>0</v>
      </c>
      <c r="GO86">
        <v>0</v>
      </c>
      <c r="GP86">
        <v>0</v>
      </c>
      <c r="GQ86">
        <v>3.6003599999999998</v>
      </c>
      <c r="GR86">
        <v>11.14</v>
      </c>
      <c r="GS86">
        <v>4.5420199999999999</v>
      </c>
      <c r="GT86">
        <v>0</v>
      </c>
      <c r="GU86">
        <v>1.1483800000000001E-2</v>
      </c>
      <c r="GV86">
        <v>0</v>
      </c>
      <c r="GW86">
        <v>0</v>
      </c>
      <c r="GX86">
        <v>0</v>
      </c>
      <c r="GY86">
        <v>15.69</v>
      </c>
      <c r="GZ86">
        <v>1.0943400000000001</v>
      </c>
      <c r="HA86">
        <v>0</v>
      </c>
      <c r="HB86">
        <v>0</v>
      </c>
      <c r="HC86">
        <v>0</v>
      </c>
      <c r="HD86">
        <v>0</v>
      </c>
      <c r="HE86">
        <v>5.9297599999999999</v>
      </c>
      <c r="HF86">
        <v>0</v>
      </c>
      <c r="HG86">
        <v>7.02</v>
      </c>
      <c r="HH86">
        <v>0</v>
      </c>
      <c r="HI86">
        <v>0</v>
      </c>
      <c r="HJ86">
        <v>0</v>
      </c>
      <c r="HK86">
        <v>0</v>
      </c>
      <c r="HL86">
        <v>7.02</v>
      </c>
      <c r="HM86">
        <v>0.55751799999999996</v>
      </c>
      <c r="HN86">
        <v>2.9398599999999999</v>
      </c>
      <c r="HO86">
        <v>1.6667400000000001</v>
      </c>
      <c r="HP86">
        <v>0</v>
      </c>
      <c r="HQ86">
        <v>0</v>
      </c>
      <c r="HR86">
        <v>1.59667</v>
      </c>
      <c r="HS86">
        <v>3.6003599999999998</v>
      </c>
      <c r="HT86">
        <v>4.8600000000000003</v>
      </c>
      <c r="HU86">
        <v>4.5420199999999999</v>
      </c>
      <c r="HV86">
        <v>0</v>
      </c>
      <c r="HW86">
        <v>1.14816E-2</v>
      </c>
      <c r="HX86">
        <v>0</v>
      </c>
      <c r="HY86">
        <v>-4.8862300000000003</v>
      </c>
      <c r="HZ86">
        <v>-0.62041100000000005</v>
      </c>
      <c r="IA86">
        <v>9.41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0.75655300000000003</v>
      </c>
      <c r="IP86">
        <v>2.5149400000000002</v>
      </c>
      <c r="IQ86">
        <v>3.2586900000000001</v>
      </c>
      <c r="IR86">
        <v>0</v>
      </c>
      <c r="IS86">
        <v>0</v>
      </c>
      <c r="IT86">
        <v>3.9752200000000002</v>
      </c>
      <c r="IU86">
        <v>2.7702900000000001</v>
      </c>
      <c r="IV86">
        <v>13.275700000000001</v>
      </c>
      <c r="IW86">
        <v>3.4948399999999999</v>
      </c>
      <c r="IX86">
        <v>0</v>
      </c>
      <c r="IY86">
        <v>8.8361599999999992E-3</v>
      </c>
      <c r="IZ86">
        <v>0</v>
      </c>
      <c r="JA86">
        <v>0</v>
      </c>
      <c r="JB86">
        <v>0</v>
      </c>
      <c r="JC86">
        <v>16.779399999999999</v>
      </c>
      <c r="JD86">
        <v>0.428981</v>
      </c>
      <c r="JE86">
        <v>2.26206</v>
      </c>
      <c r="JF86">
        <v>1.28247</v>
      </c>
      <c r="JG86">
        <v>0</v>
      </c>
      <c r="JH86">
        <v>0</v>
      </c>
      <c r="JI86">
        <v>1.2285600000000001</v>
      </c>
      <c r="JJ86">
        <v>2.7702900000000001</v>
      </c>
      <c r="JK86">
        <v>3.73529</v>
      </c>
      <c r="JL86">
        <v>3.4948399999999999</v>
      </c>
      <c r="JM86">
        <v>0</v>
      </c>
      <c r="JN86">
        <v>8.8344800000000005E-3</v>
      </c>
      <c r="JO86">
        <v>0</v>
      </c>
      <c r="JP86">
        <v>-3.7597</v>
      </c>
      <c r="JQ86">
        <v>-0.47737299999999999</v>
      </c>
      <c r="JR86">
        <v>7.2389700000000001</v>
      </c>
    </row>
    <row r="87" spans="1:278" x14ac:dyDescent="0.3">
      <c r="B87" s="58">
        <v>45968.647800925901</v>
      </c>
      <c r="C87" t="s">
        <v>197</v>
      </c>
      <c r="D87" t="s">
        <v>929</v>
      </c>
      <c r="E87" t="s">
        <v>917</v>
      </c>
      <c r="F87" t="s">
        <v>815</v>
      </c>
      <c r="G87">
        <v>24563.1</v>
      </c>
      <c r="H87">
        <v>24692.3</v>
      </c>
      <c r="I87" t="s">
        <v>816</v>
      </c>
      <c r="J87" s="24">
        <v>4.72222222222222E-2</v>
      </c>
      <c r="K87" t="s">
        <v>817</v>
      </c>
      <c r="L87">
        <v>-32.26</v>
      </c>
      <c r="M87" t="s">
        <v>818</v>
      </c>
      <c r="N87" t="s">
        <v>818</v>
      </c>
      <c r="O87" t="s">
        <v>913</v>
      </c>
      <c r="P87">
        <v>84.796800000000005</v>
      </c>
      <c r="Q87">
        <v>93910.6</v>
      </c>
      <c r="R87">
        <v>65656.800000000003</v>
      </c>
      <c r="S87">
        <v>0</v>
      </c>
      <c r="T87">
        <v>0</v>
      </c>
      <c r="U87">
        <v>0</v>
      </c>
      <c r="V87">
        <v>47744.9</v>
      </c>
      <c r="W87">
        <v>207397</v>
      </c>
      <c r="X87">
        <v>77659.399999999994</v>
      </c>
      <c r="Y87">
        <v>0</v>
      </c>
      <c r="Z87">
        <v>119.015</v>
      </c>
      <c r="AA87">
        <v>0</v>
      </c>
      <c r="AB87">
        <v>0</v>
      </c>
      <c r="AC87">
        <v>0</v>
      </c>
      <c r="AD87">
        <v>285176</v>
      </c>
      <c r="AE87">
        <v>200.148</v>
      </c>
      <c r="AF87">
        <v>0</v>
      </c>
      <c r="AG87">
        <v>0</v>
      </c>
      <c r="AH87">
        <v>0</v>
      </c>
      <c r="AI87">
        <v>0</v>
      </c>
      <c r="AJ87">
        <v>1085.3800000000001</v>
      </c>
      <c r="AK87">
        <v>0</v>
      </c>
      <c r="AL87">
        <v>1285.53</v>
      </c>
      <c r="AM87">
        <v>0</v>
      </c>
      <c r="AN87">
        <v>0</v>
      </c>
      <c r="AO87">
        <v>0</v>
      </c>
      <c r="AP87">
        <v>0</v>
      </c>
      <c r="AQ87">
        <v>1285.53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0.53744400000000003</v>
      </c>
      <c r="BF87">
        <v>17.8292</v>
      </c>
      <c r="BG87">
        <v>13.3527</v>
      </c>
      <c r="BH87">
        <v>0</v>
      </c>
      <c r="BI87">
        <v>0</v>
      </c>
      <c r="BJ87">
        <v>2.3841700000000001</v>
      </c>
      <c r="BK87">
        <v>10.148300000000001</v>
      </c>
      <c r="BL87">
        <v>0</v>
      </c>
      <c r="BM87">
        <v>44.251800000000003</v>
      </c>
      <c r="BN87">
        <v>15.353999999999999</v>
      </c>
      <c r="BO87">
        <v>0</v>
      </c>
      <c r="BP87">
        <v>2.7639500000000001E-2</v>
      </c>
      <c r="BQ87">
        <v>0</v>
      </c>
      <c r="BR87">
        <v>0</v>
      </c>
      <c r="BS87">
        <v>0</v>
      </c>
      <c r="BT87">
        <v>59.633499999999998</v>
      </c>
      <c r="BU87">
        <v>56.740200000000002</v>
      </c>
      <c r="BV87">
        <v>2.8933300000000002</v>
      </c>
      <c r="BW87">
        <v>0</v>
      </c>
      <c r="BX87">
        <v>12</v>
      </c>
      <c r="BY87" t="s">
        <v>914</v>
      </c>
      <c r="BZ87">
        <v>0</v>
      </c>
      <c r="CA87">
        <v>0</v>
      </c>
      <c r="CC87">
        <v>0</v>
      </c>
      <c r="CG87" t="s">
        <v>818</v>
      </c>
      <c r="CH87" t="s">
        <v>818</v>
      </c>
      <c r="CI87" t="s">
        <v>919</v>
      </c>
      <c r="CJ87">
        <v>3036.43</v>
      </c>
      <c r="CK87">
        <v>89074.6</v>
      </c>
      <c r="CL87">
        <v>32261</v>
      </c>
      <c r="CM87">
        <v>0</v>
      </c>
      <c r="CN87">
        <v>0</v>
      </c>
      <c r="CO87">
        <v>23119.7</v>
      </c>
      <c r="CP87">
        <v>47744.9</v>
      </c>
      <c r="CQ87">
        <v>33342.699999999997</v>
      </c>
      <c r="CR87">
        <v>77659.399999999994</v>
      </c>
      <c r="CS87">
        <v>0</v>
      </c>
      <c r="CT87">
        <v>118.994</v>
      </c>
      <c r="CU87">
        <v>0</v>
      </c>
      <c r="CV87">
        <v>-162628</v>
      </c>
      <c r="CW87">
        <v>733.56799999999998</v>
      </c>
      <c r="CX87">
        <v>111121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0.85575000000000001</v>
      </c>
      <c r="DZ87">
        <v>16.861699999999999</v>
      </c>
      <c r="EA87">
        <v>6.3560400000000001</v>
      </c>
      <c r="EB87">
        <v>0</v>
      </c>
      <c r="EC87">
        <v>0</v>
      </c>
      <c r="ED87">
        <v>4.79697</v>
      </c>
      <c r="EE87">
        <v>10.148300000000001</v>
      </c>
      <c r="EF87">
        <v>11.9795</v>
      </c>
      <c r="EG87">
        <v>15.353999999999999</v>
      </c>
      <c r="EH87">
        <v>0</v>
      </c>
      <c r="EI87">
        <v>2.76344E-2</v>
      </c>
      <c r="EJ87">
        <v>0</v>
      </c>
      <c r="EK87">
        <v>-26.7318</v>
      </c>
      <c r="EL87">
        <v>-0.30746800000000002</v>
      </c>
      <c r="EM87">
        <v>27.3612</v>
      </c>
      <c r="EN87">
        <v>27.3612</v>
      </c>
      <c r="EO87">
        <v>0</v>
      </c>
      <c r="EP87">
        <v>0</v>
      </c>
      <c r="EQ87">
        <v>0</v>
      </c>
      <c r="ES87">
        <v>0</v>
      </c>
      <c r="ET87">
        <v>0</v>
      </c>
      <c r="EV87">
        <v>0</v>
      </c>
      <c r="EW87">
        <v>5.03013E-2</v>
      </c>
      <c r="EX87">
        <v>0.51341800000000004</v>
      </c>
      <c r="EY87">
        <v>1.6178900000000001</v>
      </c>
      <c r="EZ87">
        <v>0</v>
      </c>
      <c r="FA87">
        <v>0</v>
      </c>
      <c r="FB87">
        <v>0</v>
      </c>
      <c r="FC87">
        <v>1.49878</v>
      </c>
      <c r="FD87">
        <v>3.6803900000000001</v>
      </c>
      <c r="FE87">
        <v>1.56168</v>
      </c>
      <c r="FF87">
        <v>0</v>
      </c>
      <c r="FG87">
        <v>5.91896E-3</v>
      </c>
      <c r="FH87">
        <v>0</v>
      </c>
      <c r="FI87">
        <v>0</v>
      </c>
      <c r="FJ87">
        <v>0</v>
      </c>
      <c r="FK87">
        <v>5.2479899999999997</v>
      </c>
      <c r="FL87">
        <v>0.84660999999999997</v>
      </c>
      <c r="FM87">
        <v>0.31224299999999999</v>
      </c>
      <c r="FN87">
        <v>0.47478999999999999</v>
      </c>
      <c r="FO87">
        <v>0</v>
      </c>
      <c r="FP87">
        <v>0</v>
      </c>
      <c r="FQ87">
        <v>0.94537599999999999</v>
      </c>
      <c r="FR87">
        <v>1.49878</v>
      </c>
      <c r="FS87">
        <v>2.7295699999999998</v>
      </c>
      <c r="FT87">
        <v>1.56168</v>
      </c>
      <c r="FU87">
        <v>0</v>
      </c>
      <c r="FV87">
        <v>5.9186100000000004E-3</v>
      </c>
      <c r="FW87">
        <v>0</v>
      </c>
      <c r="FX87">
        <v>-0.62650700000000004</v>
      </c>
      <c r="FY87">
        <v>-0.721723</v>
      </c>
      <c r="FZ87">
        <v>4.2971700000000004</v>
      </c>
      <c r="GA87" t="s">
        <v>821</v>
      </c>
      <c r="GB87" t="s">
        <v>822</v>
      </c>
      <c r="GC87" t="s">
        <v>823</v>
      </c>
      <c r="GD87" t="s">
        <v>824</v>
      </c>
      <c r="GE87" t="s">
        <v>825</v>
      </c>
      <c r="GF87" t="s">
        <v>826</v>
      </c>
      <c r="GG87" t="s">
        <v>827</v>
      </c>
      <c r="GH87" t="s">
        <v>828</v>
      </c>
      <c r="GK87">
        <v>1.9094099999999999E-2</v>
      </c>
      <c r="GL87">
        <v>3.2377899999999999</v>
      </c>
      <c r="GM87">
        <v>4.2348800000000004</v>
      </c>
      <c r="GN87">
        <v>0</v>
      </c>
      <c r="GO87">
        <v>0</v>
      </c>
      <c r="GP87">
        <v>0</v>
      </c>
      <c r="GQ87">
        <v>3.6003599999999998</v>
      </c>
      <c r="GR87">
        <v>11.09</v>
      </c>
      <c r="GS87">
        <v>4.5420199999999999</v>
      </c>
      <c r="GT87">
        <v>0</v>
      </c>
      <c r="GU87">
        <v>1.1483800000000001E-2</v>
      </c>
      <c r="GV87">
        <v>0</v>
      </c>
      <c r="GW87">
        <v>0</v>
      </c>
      <c r="GX87">
        <v>0</v>
      </c>
      <c r="GY87">
        <v>15.64</v>
      </c>
      <c r="GZ87">
        <v>1.0934699999999999</v>
      </c>
      <c r="HA87">
        <v>0</v>
      </c>
      <c r="HB87">
        <v>0</v>
      </c>
      <c r="HC87">
        <v>0</v>
      </c>
      <c r="HD87">
        <v>0</v>
      </c>
      <c r="HE87">
        <v>5.9297599999999999</v>
      </c>
      <c r="HF87">
        <v>0</v>
      </c>
      <c r="HG87">
        <v>7.02</v>
      </c>
      <c r="HH87">
        <v>0</v>
      </c>
      <c r="HI87">
        <v>0</v>
      </c>
      <c r="HJ87">
        <v>0</v>
      </c>
      <c r="HK87">
        <v>0</v>
      </c>
      <c r="HL87">
        <v>7.02</v>
      </c>
      <c r="HM87">
        <v>0.55751799999999996</v>
      </c>
      <c r="HN87">
        <v>2.9398599999999999</v>
      </c>
      <c r="HO87">
        <v>1.6667400000000001</v>
      </c>
      <c r="HP87">
        <v>0</v>
      </c>
      <c r="HQ87">
        <v>0</v>
      </c>
      <c r="HR87">
        <v>1.59667</v>
      </c>
      <c r="HS87">
        <v>3.6003599999999998</v>
      </c>
      <c r="HT87">
        <v>4.8600000000000003</v>
      </c>
      <c r="HU87">
        <v>4.5420199999999999</v>
      </c>
      <c r="HV87">
        <v>0</v>
      </c>
      <c r="HW87">
        <v>1.14816E-2</v>
      </c>
      <c r="HX87">
        <v>0</v>
      </c>
      <c r="HY87">
        <v>-4.8862300000000003</v>
      </c>
      <c r="HZ87">
        <v>-0.62041100000000005</v>
      </c>
      <c r="IA87">
        <v>9.41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0.74773699999999999</v>
      </c>
      <c r="IP87">
        <v>2.4913099999999999</v>
      </c>
      <c r="IQ87">
        <v>3.2585199999999999</v>
      </c>
      <c r="IR87">
        <v>0</v>
      </c>
      <c r="IS87">
        <v>0</v>
      </c>
      <c r="IT87">
        <v>3.9752200000000002</v>
      </c>
      <c r="IU87">
        <v>2.7702900000000001</v>
      </c>
      <c r="IV87">
        <v>13.2431</v>
      </c>
      <c r="IW87">
        <v>3.4948399999999999</v>
      </c>
      <c r="IX87">
        <v>0</v>
      </c>
      <c r="IY87">
        <v>8.8361599999999992E-3</v>
      </c>
      <c r="IZ87">
        <v>0</v>
      </c>
      <c r="JA87">
        <v>0</v>
      </c>
      <c r="JB87">
        <v>0</v>
      </c>
      <c r="JC87">
        <v>16.746700000000001</v>
      </c>
      <c r="JD87">
        <v>0.428981</v>
      </c>
      <c r="JE87">
        <v>2.26206</v>
      </c>
      <c r="JF87">
        <v>1.28247</v>
      </c>
      <c r="JG87">
        <v>0</v>
      </c>
      <c r="JH87">
        <v>0</v>
      </c>
      <c r="JI87">
        <v>1.2285600000000001</v>
      </c>
      <c r="JJ87">
        <v>2.7702900000000001</v>
      </c>
      <c r="JK87">
        <v>3.73529</v>
      </c>
      <c r="JL87">
        <v>3.4948399999999999</v>
      </c>
      <c r="JM87">
        <v>0</v>
      </c>
      <c r="JN87">
        <v>8.8344800000000005E-3</v>
      </c>
      <c r="JO87">
        <v>0</v>
      </c>
      <c r="JP87">
        <v>-3.7597</v>
      </c>
      <c r="JQ87">
        <v>-0.47737299999999999</v>
      </c>
      <c r="JR87">
        <v>7.2389700000000001</v>
      </c>
    </row>
    <row r="88" spans="1:278" x14ac:dyDescent="0.3">
      <c r="A88" s="2"/>
      <c r="B88" s="58">
        <v>45968.648310185199</v>
      </c>
      <c r="C88" t="s">
        <v>420</v>
      </c>
      <c r="E88" t="s">
        <v>814</v>
      </c>
      <c r="F88" t="s">
        <v>815</v>
      </c>
      <c r="G88">
        <v>22500</v>
      </c>
      <c r="H88">
        <v>22500</v>
      </c>
      <c r="I88" t="s">
        <v>816</v>
      </c>
      <c r="J88" s="24">
        <v>2.7777777777777801E-2</v>
      </c>
      <c r="K88" t="s">
        <v>817</v>
      </c>
      <c r="L88">
        <v>-19.940000000000001</v>
      </c>
      <c r="M88" t="s">
        <v>818</v>
      </c>
      <c r="N88" t="s">
        <v>818</v>
      </c>
      <c r="O88" t="s">
        <v>930</v>
      </c>
      <c r="P88">
        <v>0</v>
      </c>
      <c r="Q88">
        <v>31839</v>
      </c>
      <c r="R88">
        <v>64644.1</v>
      </c>
      <c r="S88">
        <v>0</v>
      </c>
      <c r="T88">
        <v>0</v>
      </c>
      <c r="U88">
        <v>0</v>
      </c>
      <c r="V88">
        <v>55448.2</v>
      </c>
      <c r="W88">
        <v>151931</v>
      </c>
      <c r="X88">
        <v>81817.899999999994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233749</v>
      </c>
      <c r="AE88">
        <v>631.30700000000002</v>
      </c>
      <c r="AF88">
        <v>0</v>
      </c>
      <c r="AG88">
        <v>0</v>
      </c>
      <c r="AH88">
        <v>0</v>
      </c>
      <c r="AI88">
        <v>0</v>
      </c>
      <c r="AJ88">
        <v>1388.93</v>
      </c>
      <c r="AK88">
        <v>0</v>
      </c>
      <c r="AL88">
        <v>2020.24</v>
      </c>
      <c r="AM88">
        <v>0</v>
      </c>
      <c r="AN88">
        <v>0</v>
      </c>
      <c r="AO88">
        <v>0</v>
      </c>
      <c r="AP88">
        <v>0</v>
      </c>
      <c r="AQ88">
        <v>2020.24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1.6823999999999999</v>
      </c>
      <c r="BF88">
        <v>6.2569100000000004</v>
      </c>
      <c r="BG88">
        <v>14.323700000000001</v>
      </c>
      <c r="BH88">
        <v>0</v>
      </c>
      <c r="BI88">
        <v>0</v>
      </c>
      <c r="BJ88">
        <v>3.3132600000000001</v>
      </c>
      <c r="BK88">
        <v>12.327500000000001</v>
      </c>
      <c r="BL88">
        <v>0</v>
      </c>
      <c r="BM88">
        <v>37.903799999999997</v>
      </c>
      <c r="BN88">
        <v>17.564399999999999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55.468200000000003</v>
      </c>
      <c r="BU88">
        <v>50.472499999999997</v>
      </c>
      <c r="BV88">
        <v>4.99566</v>
      </c>
      <c r="BW88">
        <v>0</v>
      </c>
      <c r="BX88">
        <v>0</v>
      </c>
      <c r="BZ88">
        <v>0</v>
      </c>
      <c r="CA88">
        <v>0</v>
      </c>
      <c r="CC88">
        <v>0</v>
      </c>
      <c r="CG88" t="s">
        <v>818</v>
      </c>
      <c r="CH88" t="s">
        <v>818</v>
      </c>
      <c r="CI88" t="s">
        <v>931</v>
      </c>
      <c r="CJ88">
        <v>4050.74</v>
      </c>
      <c r="CK88">
        <v>32532.9</v>
      </c>
      <c r="CL88">
        <v>63299.3</v>
      </c>
      <c r="CM88">
        <v>0</v>
      </c>
      <c r="CN88">
        <v>0</v>
      </c>
      <c r="CO88">
        <v>28941.5</v>
      </c>
      <c r="CP88">
        <v>57220.5</v>
      </c>
      <c r="CQ88">
        <v>63860.7</v>
      </c>
      <c r="CR88">
        <v>81817.899999999994</v>
      </c>
      <c r="CS88">
        <v>0</v>
      </c>
      <c r="CT88">
        <v>0</v>
      </c>
      <c r="CU88">
        <v>0</v>
      </c>
      <c r="CV88">
        <v>-122325</v>
      </c>
      <c r="CW88">
        <v>140.83799999999999</v>
      </c>
      <c r="CX88">
        <v>145679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1.1905600000000001</v>
      </c>
      <c r="DZ88">
        <v>6.3780599999999996</v>
      </c>
      <c r="EA88">
        <v>14.0253</v>
      </c>
      <c r="EB88">
        <v>0</v>
      </c>
      <c r="EC88">
        <v>0</v>
      </c>
      <c r="ED88">
        <v>6.5511999999999997</v>
      </c>
      <c r="EE88">
        <v>12.6761</v>
      </c>
      <c r="EF88">
        <v>17.953299999999999</v>
      </c>
      <c r="EG88">
        <v>17.564399999999999</v>
      </c>
      <c r="EH88">
        <v>0</v>
      </c>
      <c r="EI88">
        <v>0</v>
      </c>
      <c r="EJ88">
        <v>0</v>
      </c>
      <c r="EK88">
        <v>-22.786899999999999</v>
      </c>
      <c r="EL88">
        <v>-8.0859700000000007E-2</v>
      </c>
      <c r="EM88">
        <v>35.517800000000001</v>
      </c>
      <c r="EN88">
        <v>35.517800000000001</v>
      </c>
      <c r="EO88">
        <v>0</v>
      </c>
      <c r="EP88">
        <v>0</v>
      </c>
      <c r="EQ88">
        <v>0</v>
      </c>
      <c r="ES88">
        <v>0</v>
      </c>
      <c r="ET88">
        <v>0</v>
      </c>
      <c r="EV88">
        <v>0</v>
      </c>
      <c r="EW88">
        <v>0</v>
      </c>
      <c r="EX88">
        <v>0.14453199999999999</v>
      </c>
      <c r="EY88">
        <v>1.67797</v>
      </c>
      <c r="EZ88">
        <v>0</v>
      </c>
      <c r="FA88">
        <v>0</v>
      </c>
      <c r="FB88">
        <v>0</v>
      </c>
      <c r="FC88">
        <v>1.5017100000000001</v>
      </c>
      <c r="FD88">
        <v>3.32422</v>
      </c>
      <c r="FE88">
        <v>1.6453100000000001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4.9695200000000002</v>
      </c>
      <c r="FL88">
        <v>0.95760900000000004</v>
      </c>
      <c r="FM88">
        <v>3.47441E-2</v>
      </c>
      <c r="FN88">
        <v>1.60558</v>
      </c>
      <c r="FO88">
        <v>0</v>
      </c>
      <c r="FP88">
        <v>0</v>
      </c>
      <c r="FQ88">
        <v>1.16673</v>
      </c>
      <c r="FR88">
        <v>1.50562</v>
      </c>
      <c r="FS88">
        <v>4.8042400000000001</v>
      </c>
      <c r="FT88">
        <v>1.6453100000000001</v>
      </c>
      <c r="FU88">
        <v>0</v>
      </c>
      <c r="FV88">
        <v>0</v>
      </c>
      <c r="FW88">
        <v>0</v>
      </c>
      <c r="FX88">
        <v>-0.36250900000000003</v>
      </c>
      <c r="FY88">
        <v>-0.10353</v>
      </c>
      <c r="FZ88">
        <v>6.4495399999999998</v>
      </c>
      <c r="GA88" t="s">
        <v>821</v>
      </c>
      <c r="GB88" t="s">
        <v>822</v>
      </c>
      <c r="GC88" t="s">
        <v>823</v>
      </c>
      <c r="GD88" t="s">
        <v>824</v>
      </c>
      <c r="GE88" t="s">
        <v>825</v>
      </c>
      <c r="GF88" t="s">
        <v>826</v>
      </c>
      <c r="GG88" t="s">
        <v>827</v>
      </c>
      <c r="GH88" t="s">
        <v>828</v>
      </c>
      <c r="GK88">
        <v>0</v>
      </c>
      <c r="GL88">
        <v>0.92857100000000004</v>
      </c>
      <c r="GM88">
        <v>4.2691999999999997</v>
      </c>
      <c r="GN88">
        <v>0</v>
      </c>
      <c r="GO88">
        <v>0</v>
      </c>
      <c r="GP88">
        <v>0</v>
      </c>
      <c r="GQ88">
        <v>3.70139</v>
      </c>
      <c r="GR88">
        <v>8.9</v>
      </c>
      <c r="GS88">
        <v>4.7852399999999999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13.69</v>
      </c>
      <c r="GZ88">
        <v>3.44902</v>
      </c>
      <c r="HA88">
        <v>0</v>
      </c>
      <c r="HB88">
        <v>0</v>
      </c>
      <c r="HC88">
        <v>0</v>
      </c>
      <c r="HD88">
        <v>0</v>
      </c>
      <c r="HE88">
        <v>7.5881699999999999</v>
      </c>
      <c r="HF88">
        <v>0</v>
      </c>
      <c r="HG88">
        <v>11.04</v>
      </c>
      <c r="HH88">
        <v>0</v>
      </c>
      <c r="HI88">
        <v>0</v>
      </c>
      <c r="HJ88">
        <v>0</v>
      </c>
      <c r="HK88">
        <v>0</v>
      </c>
      <c r="HL88">
        <v>11.04</v>
      </c>
      <c r="HM88">
        <v>0.65184699999999995</v>
      </c>
      <c r="HN88">
        <v>0.91446799999999995</v>
      </c>
      <c r="HO88">
        <v>4.1335300000000004</v>
      </c>
      <c r="HP88">
        <v>0</v>
      </c>
      <c r="HQ88">
        <v>0</v>
      </c>
      <c r="HR88">
        <v>1.9620899999999999</v>
      </c>
      <c r="HS88">
        <v>3.76932</v>
      </c>
      <c r="HT88">
        <v>7.85</v>
      </c>
      <c r="HU88">
        <v>4.7852399999999999</v>
      </c>
      <c r="HV88">
        <v>0</v>
      </c>
      <c r="HW88">
        <v>0</v>
      </c>
      <c r="HX88">
        <v>0</v>
      </c>
      <c r="HY88">
        <v>-3.4580000000000002</v>
      </c>
      <c r="HZ88">
        <v>-0.109448</v>
      </c>
      <c r="IA88">
        <v>12.64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2.5241799999999999</v>
      </c>
      <c r="IP88">
        <v>0.78</v>
      </c>
      <c r="IQ88">
        <v>3.5861299999999998</v>
      </c>
      <c r="IR88">
        <v>0</v>
      </c>
      <c r="IS88">
        <v>0</v>
      </c>
      <c r="IT88">
        <v>5.5534299999999996</v>
      </c>
      <c r="IU88">
        <v>3.1091700000000002</v>
      </c>
      <c r="IV88">
        <v>15.552899999999999</v>
      </c>
      <c r="IW88">
        <v>4.0195999999999996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19.572500000000002</v>
      </c>
      <c r="JD88">
        <v>0.54755200000000004</v>
      </c>
      <c r="JE88">
        <v>0.768154</v>
      </c>
      <c r="JF88">
        <v>3.4721700000000002</v>
      </c>
      <c r="JG88">
        <v>0</v>
      </c>
      <c r="JH88">
        <v>0</v>
      </c>
      <c r="JI88">
        <v>1.6481600000000001</v>
      </c>
      <c r="JJ88">
        <v>3.1662300000000001</v>
      </c>
      <c r="JK88">
        <v>6.6056100000000004</v>
      </c>
      <c r="JL88">
        <v>4.0195999999999996</v>
      </c>
      <c r="JM88">
        <v>0</v>
      </c>
      <c r="JN88">
        <v>0</v>
      </c>
      <c r="JO88">
        <v>0</v>
      </c>
      <c r="JP88">
        <v>-2.9047200000000002</v>
      </c>
      <c r="JQ88">
        <v>-9.1936400000000001E-2</v>
      </c>
      <c r="JR88">
        <v>10.6252</v>
      </c>
    </row>
    <row r="89" spans="1:278" x14ac:dyDescent="0.3">
      <c r="B89" s="58">
        <v>45968.648807870399</v>
      </c>
      <c r="C89" t="s">
        <v>476</v>
      </c>
      <c r="E89" t="s">
        <v>814</v>
      </c>
      <c r="F89" t="s">
        <v>815</v>
      </c>
      <c r="G89">
        <v>22500</v>
      </c>
      <c r="H89">
        <v>22500</v>
      </c>
      <c r="I89" t="s">
        <v>816</v>
      </c>
      <c r="J89" s="24">
        <v>2.6388888888888899E-2</v>
      </c>
      <c r="K89" t="s">
        <v>817</v>
      </c>
      <c r="L89">
        <v>-17.420000000000002</v>
      </c>
      <c r="M89" t="s">
        <v>818</v>
      </c>
      <c r="N89" t="s">
        <v>818</v>
      </c>
      <c r="O89" t="s">
        <v>932</v>
      </c>
      <c r="P89">
        <v>20650.3</v>
      </c>
      <c r="Q89">
        <v>29339.5</v>
      </c>
      <c r="R89">
        <v>36954.199999999997</v>
      </c>
      <c r="S89">
        <v>0</v>
      </c>
      <c r="T89">
        <v>0</v>
      </c>
      <c r="U89">
        <v>0</v>
      </c>
      <c r="V89">
        <v>55448.2</v>
      </c>
      <c r="W89">
        <v>142392</v>
      </c>
      <c r="X89">
        <v>81817.899999999994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224210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1388.94</v>
      </c>
      <c r="AK89">
        <v>0</v>
      </c>
      <c r="AL89">
        <v>1388.94</v>
      </c>
      <c r="AM89">
        <v>0</v>
      </c>
      <c r="AN89">
        <v>0</v>
      </c>
      <c r="AO89">
        <v>0</v>
      </c>
      <c r="AP89">
        <v>0</v>
      </c>
      <c r="AQ89">
        <v>1388.94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5.7383600000000001</v>
      </c>
      <c r="BF89">
        <v>5.8065100000000003</v>
      </c>
      <c r="BG89">
        <v>8.1868999999999996</v>
      </c>
      <c r="BH89">
        <v>0</v>
      </c>
      <c r="BI89">
        <v>0</v>
      </c>
      <c r="BJ89">
        <v>3.3132700000000002</v>
      </c>
      <c r="BK89">
        <v>12.327500000000001</v>
      </c>
      <c r="BL89">
        <v>0</v>
      </c>
      <c r="BM89">
        <v>35.372599999999998</v>
      </c>
      <c r="BN89">
        <v>17.564399999999999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52.936999999999998</v>
      </c>
      <c r="BU89">
        <v>49.623699999999999</v>
      </c>
      <c r="BV89">
        <v>3.3132700000000002</v>
      </c>
      <c r="BW89">
        <v>0</v>
      </c>
      <c r="BX89">
        <v>0</v>
      </c>
      <c r="BZ89">
        <v>0</v>
      </c>
      <c r="CA89">
        <v>0</v>
      </c>
      <c r="CC89">
        <v>0</v>
      </c>
      <c r="CG89" t="s">
        <v>818</v>
      </c>
      <c r="CH89" t="s">
        <v>818</v>
      </c>
      <c r="CI89" t="s">
        <v>931</v>
      </c>
      <c r="CJ89">
        <v>4050.74</v>
      </c>
      <c r="CK89">
        <v>32532.9</v>
      </c>
      <c r="CL89">
        <v>63299.3</v>
      </c>
      <c r="CM89">
        <v>0</v>
      </c>
      <c r="CN89">
        <v>0</v>
      </c>
      <c r="CO89">
        <v>28941.5</v>
      </c>
      <c r="CP89">
        <v>57220.5</v>
      </c>
      <c r="CQ89">
        <v>63860.7</v>
      </c>
      <c r="CR89">
        <v>81817.899999999994</v>
      </c>
      <c r="CS89">
        <v>0</v>
      </c>
      <c r="CT89">
        <v>0</v>
      </c>
      <c r="CU89">
        <v>0</v>
      </c>
      <c r="CV89">
        <v>-122325</v>
      </c>
      <c r="CW89">
        <v>140.83799999999999</v>
      </c>
      <c r="CX89">
        <v>145679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1.1905600000000001</v>
      </c>
      <c r="DZ89">
        <v>6.3780599999999996</v>
      </c>
      <c r="EA89">
        <v>14.0253</v>
      </c>
      <c r="EB89">
        <v>0</v>
      </c>
      <c r="EC89">
        <v>0</v>
      </c>
      <c r="ED89">
        <v>6.5511999999999997</v>
      </c>
      <c r="EE89">
        <v>12.6761</v>
      </c>
      <c r="EF89">
        <v>17.953299999999999</v>
      </c>
      <c r="EG89">
        <v>17.564399999999999</v>
      </c>
      <c r="EH89">
        <v>0</v>
      </c>
      <c r="EI89">
        <v>0</v>
      </c>
      <c r="EJ89">
        <v>0</v>
      </c>
      <c r="EK89">
        <v>-22.786899999999999</v>
      </c>
      <c r="EL89">
        <v>-8.0859700000000007E-2</v>
      </c>
      <c r="EM89">
        <v>35.517800000000001</v>
      </c>
      <c r="EN89">
        <v>35.517800000000001</v>
      </c>
      <c r="EO89">
        <v>0</v>
      </c>
      <c r="EP89">
        <v>0</v>
      </c>
      <c r="EQ89">
        <v>0</v>
      </c>
      <c r="ES89">
        <v>0</v>
      </c>
      <c r="ET89">
        <v>0</v>
      </c>
      <c r="EV89">
        <v>0</v>
      </c>
      <c r="EW89">
        <v>3.92089</v>
      </c>
      <c r="EX89">
        <v>0.248752</v>
      </c>
      <c r="EY89">
        <v>0.97215799999999997</v>
      </c>
      <c r="EZ89">
        <v>0</v>
      </c>
      <c r="FA89">
        <v>0</v>
      </c>
      <c r="FB89">
        <v>0</v>
      </c>
      <c r="FC89">
        <v>1.5017100000000001</v>
      </c>
      <c r="FD89">
        <v>6.64351</v>
      </c>
      <c r="FE89">
        <v>1.6453100000000001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8.2888099999999998</v>
      </c>
      <c r="FL89">
        <v>0.95760900000000004</v>
      </c>
      <c r="FM89">
        <v>3.47441E-2</v>
      </c>
      <c r="FN89">
        <v>1.60558</v>
      </c>
      <c r="FO89">
        <v>0</v>
      </c>
      <c r="FP89">
        <v>0</v>
      </c>
      <c r="FQ89">
        <v>1.16673</v>
      </c>
      <c r="FR89">
        <v>1.50562</v>
      </c>
      <c r="FS89">
        <v>4.8042400000000001</v>
      </c>
      <c r="FT89">
        <v>1.6453100000000001</v>
      </c>
      <c r="FU89">
        <v>0</v>
      </c>
      <c r="FV89">
        <v>0</v>
      </c>
      <c r="FW89">
        <v>0</v>
      </c>
      <c r="FX89">
        <v>-0.36250900000000003</v>
      </c>
      <c r="FY89">
        <v>-0.10353</v>
      </c>
      <c r="FZ89">
        <v>6.4495399999999998</v>
      </c>
      <c r="GA89" t="s">
        <v>821</v>
      </c>
      <c r="GB89" t="s">
        <v>822</v>
      </c>
      <c r="GC89" t="s">
        <v>823</v>
      </c>
      <c r="GD89" t="s">
        <v>824</v>
      </c>
      <c r="GE89" t="s">
        <v>825</v>
      </c>
      <c r="GF89" t="s">
        <v>826</v>
      </c>
      <c r="GG89" t="s">
        <v>827</v>
      </c>
      <c r="GH89" t="s">
        <v>828</v>
      </c>
      <c r="GK89">
        <v>2.8039800000000001</v>
      </c>
      <c r="GL89">
        <v>0.915408</v>
      </c>
      <c r="GM89">
        <v>2.4378199999999999</v>
      </c>
      <c r="GN89">
        <v>0</v>
      </c>
      <c r="GO89">
        <v>0</v>
      </c>
      <c r="GP89">
        <v>0</v>
      </c>
      <c r="GQ89">
        <v>3.70139</v>
      </c>
      <c r="GR89">
        <v>9.86</v>
      </c>
      <c r="GS89">
        <v>4.7852399999999999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14.65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7.5881699999999999</v>
      </c>
      <c r="HF89">
        <v>0</v>
      </c>
      <c r="HG89">
        <v>7.59</v>
      </c>
      <c r="HH89">
        <v>0</v>
      </c>
      <c r="HI89">
        <v>0</v>
      </c>
      <c r="HJ89">
        <v>0</v>
      </c>
      <c r="HK89">
        <v>0</v>
      </c>
      <c r="HL89">
        <v>7.59</v>
      </c>
      <c r="HM89">
        <v>0.65184699999999995</v>
      </c>
      <c r="HN89">
        <v>0.91446799999999995</v>
      </c>
      <c r="HO89">
        <v>4.1335300000000004</v>
      </c>
      <c r="HP89">
        <v>0</v>
      </c>
      <c r="HQ89">
        <v>0</v>
      </c>
      <c r="HR89">
        <v>1.9620899999999999</v>
      </c>
      <c r="HS89">
        <v>3.76932</v>
      </c>
      <c r="HT89">
        <v>7.85</v>
      </c>
      <c r="HU89">
        <v>4.7852399999999999</v>
      </c>
      <c r="HV89">
        <v>0</v>
      </c>
      <c r="HW89">
        <v>0</v>
      </c>
      <c r="HX89">
        <v>0</v>
      </c>
      <c r="HY89">
        <v>-3.4580000000000002</v>
      </c>
      <c r="HZ89">
        <v>-0.109448</v>
      </c>
      <c r="IA89">
        <v>12.64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2.35534</v>
      </c>
      <c r="IP89">
        <v>0.76894399999999996</v>
      </c>
      <c r="IQ89">
        <v>2.0477699999999999</v>
      </c>
      <c r="IR89">
        <v>0</v>
      </c>
      <c r="IS89">
        <v>0</v>
      </c>
      <c r="IT89">
        <v>5.5534400000000002</v>
      </c>
      <c r="IU89">
        <v>3.1091700000000002</v>
      </c>
      <c r="IV89">
        <v>13.8347</v>
      </c>
      <c r="IW89">
        <v>4.0195999999999996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17.854299999999999</v>
      </c>
      <c r="JD89">
        <v>0.54755200000000004</v>
      </c>
      <c r="JE89">
        <v>0.768154</v>
      </c>
      <c r="JF89">
        <v>3.4721700000000002</v>
      </c>
      <c r="JG89">
        <v>0</v>
      </c>
      <c r="JH89">
        <v>0</v>
      </c>
      <c r="JI89">
        <v>1.6481600000000001</v>
      </c>
      <c r="JJ89">
        <v>3.1662300000000001</v>
      </c>
      <c r="JK89">
        <v>6.6056100000000004</v>
      </c>
      <c r="JL89">
        <v>4.0195999999999996</v>
      </c>
      <c r="JM89">
        <v>0</v>
      </c>
      <c r="JN89">
        <v>0</v>
      </c>
      <c r="JO89">
        <v>0</v>
      </c>
      <c r="JP89">
        <v>-2.9047200000000002</v>
      </c>
      <c r="JQ89">
        <v>-9.1936400000000001E-2</v>
      </c>
      <c r="JR89">
        <v>10.6252</v>
      </c>
    </row>
    <row r="90" spans="1:278" x14ac:dyDescent="0.3">
      <c r="B90" s="58">
        <v>45968.649456018502</v>
      </c>
      <c r="C90" t="s">
        <v>385</v>
      </c>
      <c r="E90" t="s">
        <v>917</v>
      </c>
      <c r="F90" t="s">
        <v>815</v>
      </c>
      <c r="G90">
        <v>22500</v>
      </c>
      <c r="H90">
        <v>22500</v>
      </c>
      <c r="I90" t="s">
        <v>816</v>
      </c>
      <c r="J90" s="24">
        <v>3.54166666666667E-2</v>
      </c>
      <c r="K90" t="s">
        <v>817</v>
      </c>
      <c r="L90">
        <v>-43.38</v>
      </c>
      <c r="M90" t="s">
        <v>818</v>
      </c>
      <c r="N90" t="s">
        <v>818</v>
      </c>
      <c r="O90" t="s">
        <v>930</v>
      </c>
      <c r="P90">
        <v>0</v>
      </c>
      <c r="Q90">
        <v>104579</v>
      </c>
      <c r="R90">
        <v>84140</v>
      </c>
      <c r="S90">
        <v>0</v>
      </c>
      <c r="T90">
        <v>0</v>
      </c>
      <c r="U90">
        <v>0</v>
      </c>
      <c r="V90">
        <v>55659.5</v>
      </c>
      <c r="W90">
        <v>244379</v>
      </c>
      <c r="X90">
        <v>81817.899999999994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326197</v>
      </c>
      <c r="AE90">
        <v>275.42099999999999</v>
      </c>
      <c r="AF90">
        <v>0</v>
      </c>
      <c r="AG90">
        <v>0</v>
      </c>
      <c r="AH90">
        <v>0</v>
      </c>
      <c r="AI90">
        <v>0</v>
      </c>
      <c r="AJ90">
        <v>1214.1600000000001</v>
      </c>
      <c r="AK90">
        <v>0</v>
      </c>
      <c r="AL90">
        <v>1489.58</v>
      </c>
      <c r="AM90">
        <v>0</v>
      </c>
      <c r="AN90">
        <v>0</v>
      </c>
      <c r="AO90">
        <v>0</v>
      </c>
      <c r="AP90">
        <v>0</v>
      </c>
      <c r="AQ90">
        <v>1489.58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0.75109899999999996</v>
      </c>
      <c r="BF90">
        <v>21.560700000000001</v>
      </c>
      <c r="BG90">
        <v>18.773599999999998</v>
      </c>
      <c r="BH90">
        <v>0</v>
      </c>
      <c r="BI90">
        <v>0</v>
      </c>
      <c r="BJ90">
        <v>2.9121299999999999</v>
      </c>
      <c r="BK90">
        <v>12.454599999999999</v>
      </c>
      <c r="BL90">
        <v>0</v>
      </c>
      <c r="BM90">
        <v>56.452100000000002</v>
      </c>
      <c r="BN90">
        <v>17.659500000000001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74.111599999999996</v>
      </c>
      <c r="BU90">
        <v>70.448400000000007</v>
      </c>
      <c r="BV90">
        <v>3.66323</v>
      </c>
      <c r="BW90">
        <v>0</v>
      </c>
      <c r="BX90">
        <v>0</v>
      </c>
      <c r="BZ90">
        <v>0</v>
      </c>
      <c r="CA90">
        <v>0</v>
      </c>
      <c r="CC90">
        <v>0</v>
      </c>
      <c r="CG90" t="s">
        <v>818</v>
      </c>
      <c r="CH90" t="s">
        <v>818</v>
      </c>
      <c r="CI90" t="s">
        <v>933</v>
      </c>
      <c r="CJ90">
        <v>3306.14</v>
      </c>
      <c r="CK90">
        <v>90364.7</v>
      </c>
      <c r="CL90">
        <v>29214</v>
      </c>
      <c r="CM90">
        <v>0</v>
      </c>
      <c r="CN90">
        <v>0</v>
      </c>
      <c r="CO90">
        <v>24942.2</v>
      </c>
      <c r="CP90">
        <v>57435.1</v>
      </c>
      <c r="CQ90">
        <v>31750</v>
      </c>
      <c r="CR90">
        <v>81817.899999999994</v>
      </c>
      <c r="CS90">
        <v>0</v>
      </c>
      <c r="CT90">
        <v>0</v>
      </c>
      <c r="CU90">
        <v>0</v>
      </c>
      <c r="CV90">
        <v>-174330</v>
      </c>
      <c r="CW90">
        <v>817.99300000000005</v>
      </c>
      <c r="CX90">
        <v>113568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1.0649900000000001</v>
      </c>
      <c r="DZ90">
        <v>18.668800000000001</v>
      </c>
      <c r="EA90">
        <v>6.3882099999999999</v>
      </c>
      <c r="EB90">
        <v>0</v>
      </c>
      <c r="EC90">
        <v>0</v>
      </c>
      <c r="ED90">
        <v>5.64933</v>
      </c>
      <c r="EE90">
        <v>12.805</v>
      </c>
      <c r="EF90">
        <v>13.072699999999999</v>
      </c>
      <c r="EG90">
        <v>17.659500000000001</v>
      </c>
      <c r="EH90">
        <v>0</v>
      </c>
      <c r="EI90">
        <v>0</v>
      </c>
      <c r="EJ90">
        <v>0</v>
      </c>
      <c r="EK90">
        <v>-31.156300000000002</v>
      </c>
      <c r="EL90">
        <v>-0.347298</v>
      </c>
      <c r="EM90">
        <v>30.732199999999999</v>
      </c>
      <c r="EN90">
        <v>30.732199999999999</v>
      </c>
      <c r="EO90">
        <v>0</v>
      </c>
      <c r="EP90">
        <v>0</v>
      </c>
      <c r="EQ90">
        <v>0</v>
      </c>
      <c r="ES90">
        <v>0</v>
      </c>
      <c r="ET90">
        <v>0</v>
      </c>
      <c r="EV90">
        <v>0</v>
      </c>
      <c r="EW90">
        <v>0</v>
      </c>
      <c r="EX90">
        <v>0.58510099999999998</v>
      </c>
      <c r="EY90">
        <v>2.18425</v>
      </c>
      <c r="EZ90">
        <v>0</v>
      </c>
      <c r="FA90">
        <v>0</v>
      </c>
      <c r="FB90">
        <v>0</v>
      </c>
      <c r="FC90">
        <v>1.4959</v>
      </c>
      <c r="FD90">
        <v>4.2652599999999996</v>
      </c>
      <c r="FE90">
        <v>1.6453100000000001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5.9105699999999999</v>
      </c>
      <c r="FL90">
        <v>1.16353</v>
      </c>
      <c r="FM90">
        <v>0.29924299999999998</v>
      </c>
      <c r="FN90">
        <v>0.44796599999999998</v>
      </c>
      <c r="FO90">
        <v>0</v>
      </c>
      <c r="FP90">
        <v>0</v>
      </c>
      <c r="FQ90">
        <v>1.0219800000000001</v>
      </c>
      <c r="FR90">
        <v>1.5008699999999999</v>
      </c>
      <c r="FS90">
        <v>2.9902500000000001</v>
      </c>
      <c r="FT90">
        <v>1.6453100000000001</v>
      </c>
      <c r="FU90">
        <v>0</v>
      </c>
      <c r="FV90">
        <v>0</v>
      </c>
      <c r="FW90">
        <v>0</v>
      </c>
      <c r="FX90">
        <v>-0.67159000000000002</v>
      </c>
      <c r="FY90">
        <v>-0.77175300000000002</v>
      </c>
      <c r="FZ90">
        <v>4.6355500000000003</v>
      </c>
      <c r="GA90" t="s">
        <v>821</v>
      </c>
      <c r="GB90" t="s">
        <v>822</v>
      </c>
      <c r="GC90" t="s">
        <v>823</v>
      </c>
      <c r="GD90" t="s">
        <v>824</v>
      </c>
      <c r="GE90" t="s">
        <v>825</v>
      </c>
      <c r="GF90" t="s">
        <v>826</v>
      </c>
      <c r="GG90" t="s">
        <v>827</v>
      </c>
      <c r="GH90" t="s">
        <v>828</v>
      </c>
      <c r="GK90">
        <v>0</v>
      </c>
      <c r="GL90">
        <v>3.4498199999999999</v>
      </c>
      <c r="GM90">
        <v>5.55891</v>
      </c>
      <c r="GN90">
        <v>0</v>
      </c>
      <c r="GO90">
        <v>0</v>
      </c>
      <c r="GP90">
        <v>0</v>
      </c>
      <c r="GQ90">
        <v>3.7047300000000001</v>
      </c>
      <c r="GR90">
        <v>12.71</v>
      </c>
      <c r="GS90">
        <v>4.7852399999999999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17.5</v>
      </c>
      <c r="GZ90">
        <v>1.50471</v>
      </c>
      <c r="HA90">
        <v>0</v>
      </c>
      <c r="HB90">
        <v>0</v>
      </c>
      <c r="HC90">
        <v>0</v>
      </c>
      <c r="HD90">
        <v>0</v>
      </c>
      <c r="HE90">
        <v>6.6333000000000002</v>
      </c>
      <c r="HF90">
        <v>0</v>
      </c>
      <c r="HG90">
        <v>8.1300000000000008</v>
      </c>
      <c r="HH90">
        <v>0</v>
      </c>
      <c r="HI90">
        <v>0</v>
      </c>
      <c r="HJ90">
        <v>0</v>
      </c>
      <c r="HK90">
        <v>0</v>
      </c>
      <c r="HL90">
        <v>8.1300000000000008</v>
      </c>
      <c r="HM90">
        <v>0.64514800000000005</v>
      </c>
      <c r="HN90">
        <v>2.9418199999999999</v>
      </c>
      <c r="HO90">
        <v>1.56918</v>
      </c>
      <c r="HP90">
        <v>0</v>
      </c>
      <c r="HQ90">
        <v>0</v>
      </c>
      <c r="HR90">
        <v>1.7220599999999999</v>
      </c>
      <c r="HS90">
        <v>3.7760899999999999</v>
      </c>
      <c r="HT90">
        <v>4.72</v>
      </c>
      <c r="HU90">
        <v>4.7852399999999999</v>
      </c>
      <c r="HV90">
        <v>0</v>
      </c>
      <c r="HW90">
        <v>0</v>
      </c>
      <c r="HX90">
        <v>0</v>
      </c>
      <c r="HY90">
        <v>-5.2378400000000003</v>
      </c>
      <c r="HZ90">
        <v>-0.69960500000000003</v>
      </c>
      <c r="IA90">
        <v>9.51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1.1012299999999999</v>
      </c>
      <c r="IP90">
        <v>2.89785</v>
      </c>
      <c r="IQ90">
        <v>4.6694899999999997</v>
      </c>
      <c r="IR90">
        <v>0</v>
      </c>
      <c r="IS90">
        <v>0</v>
      </c>
      <c r="IT90">
        <v>4.8545999999999996</v>
      </c>
      <c r="IU90">
        <v>3.11198</v>
      </c>
      <c r="IV90">
        <v>16.635200000000001</v>
      </c>
      <c r="IW90">
        <v>4.0195999999999996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20.654800000000002</v>
      </c>
      <c r="JD90">
        <v>0.54192499999999999</v>
      </c>
      <c r="JE90">
        <v>2.4711400000000001</v>
      </c>
      <c r="JF90">
        <v>1.3181099999999999</v>
      </c>
      <c r="JG90">
        <v>0</v>
      </c>
      <c r="JH90">
        <v>0</v>
      </c>
      <c r="JI90">
        <v>1.4465300000000001</v>
      </c>
      <c r="JJ90">
        <v>3.1719200000000001</v>
      </c>
      <c r="JK90">
        <v>3.9621599999999999</v>
      </c>
      <c r="JL90">
        <v>4.0195999999999996</v>
      </c>
      <c r="JM90">
        <v>0</v>
      </c>
      <c r="JN90">
        <v>0</v>
      </c>
      <c r="JO90">
        <v>0</v>
      </c>
      <c r="JP90">
        <v>-4.3997900000000003</v>
      </c>
      <c r="JQ90">
        <v>-0.587669</v>
      </c>
      <c r="JR90">
        <v>7.9817600000000004</v>
      </c>
    </row>
    <row r="91" spans="1:278" x14ac:dyDescent="0.3">
      <c r="B91" s="58">
        <v>45968.6501041667</v>
      </c>
      <c r="C91" t="s">
        <v>452</v>
      </c>
      <c r="E91" t="s">
        <v>917</v>
      </c>
      <c r="F91" t="s">
        <v>815</v>
      </c>
      <c r="G91">
        <v>22500</v>
      </c>
      <c r="H91">
        <v>22500</v>
      </c>
      <c r="I91" t="s">
        <v>816</v>
      </c>
      <c r="J91" s="24">
        <v>3.54166666666667E-2</v>
      </c>
      <c r="K91" t="s">
        <v>817</v>
      </c>
      <c r="L91">
        <v>-36.33</v>
      </c>
      <c r="M91" t="s">
        <v>818</v>
      </c>
      <c r="N91" t="s">
        <v>818</v>
      </c>
      <c r="O91" t="s">
        <v>932</v>
      </c>
      <c r="P91">
        <v>9519.6200000000008</v>
      </c>
      <c r="Q91">
        <v>98440</v>
      </c>
      <c r="R91">
        <v>47973.9</v>
      </c>
      <c r="S91">
        <v>0</v>
      </c>
      <c r="T91">
        <v>0</v>
      </c>
      <c r="U91">
        <v>0</v>
      </c>
      <c r="V91">
        <v>55659.5</v>
      </c>
      <c r="W91">
        <v>211593</v>
      </c>
      <c r="X91">
        <v>81817.899999999994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293411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1214.1600000000001</v>
      </c>
      <c r="AK91">
        <v>0</v>
      </c>
      <c r="AL91">
        <v>1214.1600000000001</v>
      </c>
      <c r="AM91">
        <v>0</v>
      </c>
      <c r="AN91">
        <v>0</v>
      </c>
      <c r="AO91">
        <v>0</v>
      </c>
      <c r="AP91">
        <v>0</v>
      </c>
      <c r="AQ91">
        <v>1214.1600000000001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2.96461</v>
      </c>
      <c r="BF91">
        <v>20.369499999999999</v>
      </c>
      <c r="BG91">
        <v>10.696999999999999</v>
      </c>
      <c r="BH91">
        <v>0</v>
      </c>
      <c r="BI91">
        <v>0</v>
      </c>
      <c r="BJ91">
        <v>2.9121299999999999</v>
      </c>
      <c r="BK91">
        <v>12.454599999999999</v>
      </c>
      <c r="BL91">
        <v>0</v>
      </c>
      <c r="BM91">
        <v>49.397799999999997</v>
      </c>
      <c r="BN91">
        <v>17.659500000000001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67.057299999999998</v>
      </c>
      <c r="BU91">
        <v>64.145099999999999</v>
      </c>
      <c r="BV91">
        <v>2.9121299999999999</v>
      </c>
      <c r="BW91">
        <v>0</v>
      </c>
      <c r="BX91">
        <v>0</v>
      </c>
      <c r="BZ91">
        <v>0</v>
      </c>
      <c r="CA91">
        <v>0</v>
      </c>
      <c r="CC91">
        <v>0</v>
      </c>
      <c r="CG91" t="s">
        <v>818</v>
      </c>
      <c r="CH91" t="s">
        <v>818</v>
      </c>
      <c r="CI91" t="s">
        <v>933</v>
      </c>
      <c r="CJ91">
        <v>3306.14</v>
      </c>
      <c r="CK91">
        <v>90364.7</v>
      </c>
      <c r="CL91">
        <v>29214</v>
      </c>
      <c r="CM91">
        <v>0</v>
      </c>
      <c r="CN91">
        <v>0</v>
      </c>
      <c r="CO91">
        <v>24942.2</v>
      </c>
      <c r="CP91">
        <v>57435.1</v>
      </c>
      <c r="CQ91">
        <v>31750</v>
      </c>
      <c r="CR91">
        <v>81817.899999999994</v>
      </c>
      <c r="CS91">
        <v>0</v>
      </c>
      <c r="CT91">
        <v>0</v>
      </c>
      <c r="CU91">
        <v>0</v>
      </c>
      <c r="CV91">
        <v>-174330</v>
      </c>
      <c r="CW91">
        <v>817.99300000000005</v>
      </c>
      <c r="CX91">
        <v>113568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1.0649900000000001</v>
      </c>
      <c r="DZ91">
        <v>18.668800000000001</v>
      </c>
      <c r="EA91">
        <v>6.3882099999999999</v>
      </c>
      <c r="EB91">
        <v>0</v>
      </c>
      <c r="EC91">
        <v>0</v>
      </c>
      <c r="ED91">
        <v>5.64933</v>
      </c>
      <c r="EE91">
        <v>12.805</v>
      </c>
      <c r="EF91">
        <v>13.072699999999999</v>
      </c>
      <c r="EG91">
        <v>17.659500000000001</v>
      </c>
      <c r="EH91">
        <v>0</v>
      </c>
      <c r="EI91">
        <v>0</v>
      </c>
      <c r="EJ91">
        <v>0</v>
      </c>
      <c r="EK91">
        <v>-31.156300000000002</v>
      </c>
      <c r="EL91">
        <v>-0.347298</v>
      </c>
      <c r="EM91">
        <v>30.732199999999999</v>
      </c>
      <c r="EN91">
        <v>30.732199999999999</v>
      </c>
      <c r="EO91">
        <v>0</v>
      </c>
      <c r="EP91">
        <v>0</v>
      </c>
      <c r="EQ91">
        <v>0</v>
      </c>
      <c r="ES91">
        <v>0</v>
      </c>
      <c r="ET91">
        <v>0</v>
      </c>
      <c r="EV91">
        <v>0</v>
      </c>
      <c r="EW91">
        <v>3.2191900000000002</v>
      </c>
      <c r="EX91">
        <v>0.79072100000000001</v>
      </c>
      <c r="EY91">
        <v>1.2561199999999999</v>
      </c>
      <c r="EZ91">
        <v>0</v>
      </c>
      <c r="FA91">
        <v>0</v>
      </c>
      <c r="FB91">
        <v>0</v>
      </c>
      <c r="FC91">
        <v>1.4959</v>
      </c>
      <c r="FD91">
        <v>6.7619400000000001</v>
      </c>
      <c r="FE91">
        <v>1.6453100000000001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8.4072399999999998</v>
      </c>
      <c r="FL91">
        <v>1.16353</v>
      </c>
      <c r="FM91">
        <v>0.29924299999999998</v>
      </c>
      <c r="FN91">
        <v>0.44796599999999998</v>
      </c>
      <c r="FO91">
        <v>0</v>
      </c>
      <c r="FP91">
        <v>0</v>
      </c>
      <c r="FQ91">
        <v>1.0219800000000001</v>
      </c>
      <c r="FR91">
        <v>1.5008699999999999</v>
      </c>
      <c r="FS91">
        <v>2.9902500000000001</v>
      </c>
      <c r="FT91">
        <v>1.6453100000000001</v>
      </c>
      <c r="FU91">
        <v>0</v>
      </c>
      <c r="FV91">
        <v>0</v>
      </c>
      <c r="FW91">
        <v>0</v>
      </c>
      <c r="FX91">
        <v>-0.67159000000000002</v>
      </c>
      <c r="FY91">
        <v>-0.77175300000000002</v>
      </c>
      <c r="FZ91">
        <v>4.6355500000000003</v>
      </c>
      <c r="GA91" t="s">
        <v>821</v>
      </c>
      <c r="GB91" t="s">
        <v>822</v>
      </c>
      <c r="GC91" t="s">
        <v>823</v>
      </c>
      <c r="GD91" t="s">
        <v>824</v>
      </c>
      <c r="GE91" t="s">
        <v>825</v>
      </c>
      <c r="GF91" t="s">
        <v>826</v>
      </c>
      <c r="GG91" t="s">
        <v>827</v>
      </c>
      <c r="GH91" t="s">
        <v>828</v>
      </c>
      <c r="GK91">
        <v>1.6975499999999999</v>
      </c>
      <c r="GL91">
        <v>3.28356</v>
      </c>
      <c r="GM91">
        <v>3.1665299999999998</v>
      </c>
      <c r="GN91">
        <v>0</v>
      </c>
      <c r="GO91">
        <v>0</v>
      </c>
      <c r="GP91">
        <v>0</v>
      </c>
      <c r="GQ91">
        <v>3.7047300000000001</v>
      </c>
      <c r="GR91">
        <v>11.85</v>
      </c>
      <c r="GS91">
        <v>4.7852399999999999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16.64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6.6332899999999997</v>
      </c>
      <c r="HF91">
        <v>0</v>
      </c>
      <c r="HG91">
        <v>6.63</v>
      </c>
      <c r="HH91">
        <v>0</v>
      </c>
      <c r="HI91">
        <v>0</v>
      </c>
      <c r="HJ91">
        <v>0</v>
      </c>
      <c r="HK91">
        <v>0</v>
      </c>
      <c r="HL91">
        <v>6.63</v>
      </c>
      <c r="HM91">
        <v>0.64514800000000005</v>
      </c>
      <c r="HN91">
        <v>2.9418199999999999</v>
      </c>
      <c r="HO91">
        <v>1.56918</v>
      </c>
      <c r="HP91">
        <v>0</v>
      </c>
      <c r="HQ91">
        <v>0</v>
      </c>
      <c r="HR91">
        <v>1.7220599999999999</v>
      </c>
      <c r="HS91">
        <v>3.7760899999999999</v>
      </c>
      <c r="HT91">
        <v>4.72</v>
      </c>
      <c r="HU91">
        <v>4.7852399999999999</v>
      </c>
      <c r="HV91">
        <v>0</v>
      </c>
      <c r="HW91">
        <v>0</v>
      </c>
      <c r="HX91">
        <v>0</v>
      </c>
      <c r="HY91">
        <v>-5.2378400000000003</v>
      </c>
      <c r="HZ91">
        <v>-0.69960500000000003</v>
      </c>
      <c r="IA91">
        <v>9.51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1.42594</v>
      </c>
      <c r="IP91">
        <v>2.7581899999999999</v>
      </c>
      <c r="IQ91">
        <v>2.6598799999999998</v>
      </c>
      <c r="IR91">
        <v>0</v>
      </c>
      <c r="IS91">
        <v>0</v>
      </c>
      <c r="IT91">
        <v>4.8545999999999996</v>
      </c>
      <c r="IU91">
        <v>3.11198</v>
      </c>
      <c r="IV91">
        <v>14.810600000000001</v>
      </c>
      <c r="IW91">
        <v>4.0195999999999996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18.830200000000001</v>
      </c>
      <c r="JD91">
        <v>0.54192499999999999</v>
      </c>
      <c r="JE91">
        <v>2.4711400000000001</v>
      </c>
      <c r="JF91">
        <v>1.3181099999999999</v>
      </c>
      <c r="JG91">
        <v>0</v>
      </c>
      <c r="JH91">
        <v>0</v>
      </c>
      <c r="JI91">
        <v>1.4465300000000001</v>
      </c>
      <c r="JJ91">
        <v>3.1719200000000001</v>
      </c>
      <c r="JK91">
        <v>3.9621599999999999</v>
      </c>
      <c r="JL91">
        <v>4.0195999999999996</v>
      </c>
      <c r="JM91">
        <v>0</v>
      </c>
      <c r="JN91">
        <v>0</v>
      </c>
      <c r="JO91">
        <v>0</v>
      </c>
      <c r="JP91">
        <v>-4.3997900000000003</v>
      </c>
      <c r="JQ91">
        <v>-0.587669</v>
      </c>
      <c r="JR91">
        <v>7.9817600000000004</v>
      </c>
    </row>
    <row r="92" spans="1:278" x14ac:dyDescent="0.3">
      <c r="B92" s="58">
        <v>45968.650763888902</v>
      </c>
      <c r="C92" t="s">
        <v>397</v>
      </c>
      <c r="E92" t="s">
        <v>917</v>
      </c>
      <c r="F92" t="s">
        <v>815</v>
      </c>
      <c r="G92">
        <v>22500</v>
      </c>
      <c r="H92">
        <v>22500</v>
      </c>
      <c r="I92" t="s">
        <v>816</v>
      </c>
      <c r="J92" s="24">
        <v>3.6805555555555598E-2</v>
      </c>
      <c r="K92" t="s">
        <v>817</v>
      </c>
      <c r="L92">
        <v>-39.92</v>
      </c>
      <c r="M92" t="s">
        <v>818</v>
      </c>
      <c r="N92" t="s">
        <v>818</v>
      </c>
      <c r="O92" t="s">
        <v>930</v>
      </c>
      <c r="P92">
        <v>0</v>
      </c>
      <c r="Q92">
        <v>87763</v>
      </c>
      <c r="R92">
        <v>84140</v>
      </c>
      <c r="S92">
        <v>0</v>
      </c>
      <c r="T92">
        <v>0</v>
      </c>
      <c r="U92">
        <v>0</v>
      </c>
      <c r="V92">
        <v>55659.5</v>
      </c>
      <c r="W92">
        <v>227563</v>
      </c>
      <c r="X92">
        <v>81817.899999999994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309380</v>
      </c>
      <c r="AE92">
        <v>275.42099999999999</v>
      </c>
      <c r="AF92">
        <v>0</v>
      </c>
      <c r="AG92">
        <v>0</v>
      </c>
      <c r="AH92">
        <v>0</v>
      </c>
      <c r="AI92">
        <v>0</v>
      </c>
      <c r="AJ92">
        <v>1214.1600000000001</v>
      </c>
      <c r="AK92">
        <v>0</v>
      </c>
      <c r="AL92">
        <v>1489.58</v>
      </c>
      <c r="AM92">
        <v>0</v>
      </c>
      <c r="AN92">
        <v>0</v>
      </c>
      <c r="AO92">
        <v>0</v>
      </c>
      <c r="AP92">
        <v>0</v>
      </c>
      <c r="AQ92">
        <v>1489.58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0.75109899999999996</v>
      </c>
      <c r="BF92">
        <v>18.103200000000001</v>
      </c>
      <c r="BG92">
        <v>18.773599999999998</v>
      </c>
      <c r="BH92">
        <v>0</v>
      </c>
      <c r="BI92">
        <v>0</v>
      </c>
      <c r="BJ92">
        <v>2.9121299999999999</v>
      </c>
      <c r="BK92">
        <v>12.454599999999999</v>
      </c>
      <c r="BL92">
        <v>0</v>
      </c>
      <c r="BM92">
        <v>52.994599999999998</v>
      </c>
      <c r="BN92">
        <v>17.659500000000001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70.6541</v>
      </c>
      <c r="BU92">
        <v>66.990899999999996</v>
      </c>
      <c r="BV92">
        <v>3.66323</v>
      </c>
      <c r="BW92">
        <v>0</v>
      </c>
      <c r="BX92">
        <v>0</v>
      </c>
      <c r="BZ92">
        <v>0</v>
      </c>
      <c r="CA92">
        <v>0</v>
      </c>
      <c r="CC92">
        <v>0</v>
      </c>
      <c r="CG92" t="s">
        <v>818</v>
      </c>
      <c r="CH92" t="s">
        <v>818</v>
      </c>
      <c r="CI92" t="s">
        <v>933</v>
      </c>
      <c r="CJ92">
        <v>3306.14</v>
      </c>
      <c r="CK92">
        <v>90364.7</v>
      </c>
      <c r="CL92">
        <v>29214</v>
      </c>
      <c r="CM92">
        <v>0</v>
      </c>
      <c r="CN92">
        <v>0</v>
      </c>
      <c r="CO92">
        <v>24942.2</v>
      </c>
      <c r="CP92">
        <v>57435.1</v>
      </c>
      <c r="CQ92">
        <v>31750</v>
      </c>
      <c r="CR92">
        <v>81817.899999999994</v>
      </c>
      <c r="CS92">
        <v>0</v>
      </c>
      <c r="CT92">
        <v>0</v>
      </c>
      <c r="CU92">
        <v>0</v>
      </c>
      <c r="CV92">
        <v>-174330</v>
      </c>
      <c r="CW92">
        <v>817.99300000000005</v>
      </c>
      <c r="CX92">
        <v>113568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1.0649900000000001</v>
      </c>
      <c r="DZ92">
        <v>18.668800000000001</v>
      </c>
      <c r="EA92">
        <v>6.3882099999999999</v>
      </c>
      <c r="EB92">
        <v>0</v>
      </c>
      <c r="EC92">
        <v>0</v>
      </c>
      <c r="ED92">
        <v>5.64933</v>
      </c>
      <c r="EE92">
        <v>12.805</v>
      </c>
      <c r="EF92">
        <v>13.072699999999999</v>
      </c>
      <c r="EG92">
        <v>17.659500000000001</v>
      </c>
      <c r="EH92">
        <v>0</v>
      </c>
      <c r="EI92">
        <v>0</v>
      </c>
      <c r="EJ92">
        <v>0</v>
      </c>
      <c r="EK92">
        <v>-31.156300000000002</v>
      </c>
      <c r="EL92">
        <v>-0.347298</v>
      </c>
      <c r="EM92">
        <v>30.732199999999999</v>
      </c>
      <c r="EN92">
        <v>30.732199999999999</v>
      </c>
      <c r="EO92">
        <v>0</v>
      </c>
      <c r="EP92">
        <v>0</v>
      </c>
      <c r="EQ92">
        <v>0</v>
      </c>
      <c r="ES92">
        <v>0</v>
      </c>
      <c r="ET92">
        <v>0</v>
      </c>
      <c r="EV92">
        <v>0</v>
      </c>
      <c r="EW92">
        <v>0</v>
      </c>
      <c r="EX92">
        <v>0.52515599999999996</v>
      </c>
      <c r="EY92">
        <v>2.18425</v>
      </c>
      <c r="EZ92">
        <v>0</v>
      </c>
      <c r="FA92">
        <v>0</v>
      </c>
      <c r="FB92">
        <v>0</v>
      </c>
      <c r="FC92">
        <v>1.4959</v>
      </c>
      <c r="FD92">
        <v>4.2053200000000004</v>
      </c>
      <c r="FE92">
        <v>1.6453100000000001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5.8506200000000002</v>
      </c>
      <c r="FL92">
        <v>1.16353</v>
      </c>
      <c r="FM92">
        <v>0.29924299999999998</v>
      </c>
      <c r="FN92">
        <v>0.44796599999999998</v>
      </c>
      <c r="FO92">
        <v>0</v>
      </c>
      <c r="FP92">
        <v>0</v>
      </c>
      <c r="FQ92">
        <v>1.0219800000000001</v>
      </c>
      <c r="FR92">
        <v>1.5008699999999999</v>
      </c>
      <c r="FS92">
        <v>2.9902500000000001</v>
      </c>
      <c r="FT92">
        <v>1.6453100000000001</v>
      </c>
      <c r="FU92">
        <v>0</v>
      </c>
      <c r="FV92">
        <v>0</v>
      </c>
      <c r="FW92">
        <v>0</v>
      </c>
      <c r="FX92">
        <v>-0.67159000000000002</v>
      </c>
      <c r="FY92">
        <v>-0.77175300000000002</v>
      </c>
      <c r="FZ92">
        <v>4.6355500000000003</v>
      </c>
      <c r="GA92" t="s">
        <v>821</v>
      </c>
      <c r="GB92" t="s">
        <v>822</v>
      </c>
      <c r="GC92" t="s">
        <v>823</v>
      </c>
      <c r="GD92" t="s">
        <v>824</v>
      </c>
      <c r="GE92" t="s">
        <v>825</v>
      </c>
      <c r="GF92" t="s">
        <v>826</v>
      </c>
      <c r="GG92" t="s">
        <v>827</v>
      </c>
      <c r="GH92" t="s">
        <v>828</v>
      </c>
      <c r="GK92">
        <v>0</v>
      </c>
      <c r="GL92">
        <v>2.9067699999999999</v>
      </c>
      <c r="GM92">
        <v>5.55891</v>
      </c>
      <c r="GN92">
        <v>0</v>
      </c>
      <c r="GO92">
        <v>0</v>
      </c>
      <c r="GP92">
        <v>0</v>
      </c>
      <c r="GQ92">
        <v>3.7047300000000001</v>
      </c>
      <c r="GR92">
        <v>12.17</v>
      </c>
      <c r="GS92">
        <v>4.7852399999999999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16.96</v>
      </c>
      <c r="GZ92">
        <v>1.50471</v>
      </c>
      <c r="HA92">
        <v>0</v>
      </c>
      <c r="HB92">
        <v>0</v>
      </c>
      <c r="HC92">
        <v>0</v>
      </c>
      <c r="HD92">
        <v>0</v>
      </c>
      <c r="HE92">
        <v>6.6333000000000002</v>
      </c>
      <c r="HF92">
        <v>0</v>
      </c>
      <c r="HG92">
        <v>8.1300000000000008</v>
      </c>
      <c r="HH92">
        <v>0</v>
      </c>
      <c r="HI92">
        <v>0</v>
      </c>
      <c r="HJ92">
        <v>0</v>
      </c>
      <c r="HK92">
        <v>0</v>
      </c>
      <c r="HL92">
        <v>8.1300000000000008</v>
      </c>
      <c r="HM92">
        <v>0.64514800000000005</v>
      </c>
      <c r="HN92">
        <v>2.9418199999999999</v>
      </c>
      <c r="HO92">
        <v>1.56918</v>
      </c>
      <c r="HP92">
        <v>0</v>
      </c>
      <c r="HQ92">
        <v>0</v>
      </c>
      <c r="HR92">
        <v>1.7220599999999999</v>
      </c>
      <c r="HS92">
        <v>3.7760899999999999</v>
      </c>
      <c r="HT92">
        <v>4.72</v>
      </c>
      <c r="HU92">
        <v>4.7852399999999999</v>
      </c>
      <c r="HV92">
        <v>0</v>
      </c>
      <c r="HW92">
        <v>0</v>
      </c>
      <c r="HX92">
        <v>0</v>
      </c>
      <c r="HY92">
        <v>-5.2378400000000003</v>
      </c>
      <c r="HZ92">
        <v>-0.69960500000000003</v>
      </c>
      <c r="IA92">
        <v>9.51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1.1012299999999999</v>
      </c>
      <c r="IP92">
        <v>2.4416899999999999</v>
      </c>
      <c r="IQ92">
        <v>4.6694899999999997</v>
      </c>
      <c r="IR92">
        <v>0</v>
      </c>
      <c r="IS92">
        <v>0</v>
      </c>
      <c r="IT92">
        <v>4.8545999999999996</v>
      </c>
      <c r="IU92">
        <v>3.11198</v>
      </c>
      <c r="IV92">
        <v>16.178999999999998</v>
      </c>
      <c r="IW92">
        <v>4.0195999999999996</v>
      </c>
      <c r="IX92">
        <v>0</v>
      </c>
      <c r="IY92">
        <v>0</v>
      </c>
      <c r="IZ92">
        <v>0</v>
      </c>
      <c r="JA92">
        <v>0</v>
      </c>
      <c r="JB92">
        <v>0</v>
      </c>
      <c r="JC92">
        <v>20.198599999999999</v>
      </c>
      <c r="JD92">
        <v>0.54192499999999999</v>
      </c>
      <c r="JE92">
        <v>2.4711400000000001</v>
      </c>
      <c r="JF92">
        <v>1.3181099999999999</v>
      </c>
      <c r="JG92">
        <v>0</v>
      </c>
      <c r="JH92">
        <v>0</v>
      </c>
      <c r="JI92">
        <v>1.4465300000000001</v>
      </c>
      <c r="JJ92">
        <v>3.1719200000000001</v>
      </c>
      <c r="JK92">
        <v>3.9621599999999999</v>
      </c>
      <c r="JL92">
        <v>4.0195999999999996</v>
      </c>
      <c r="JM92">
        <v>0</v>
      </c>
      <c r="JN92">
        <v>0</v>
      </c>
      <c r="JO92">
        <v>0</v>
      </c>
      <c r="JP92">
        <v>-4.3997900000000003</v>
      </c>
      <c r="JQ92">
        <v>-0.587669</v>
      </c>
      <c r="JR92">
        <v>7.9817600000000004</v>
      </c>
    </row>
    <row r="93" spans="1:278" x14ac:dyDescent="0.3">
      <c r="B93" s="58">
        <v>45968.651412036997</v>
      </c>
      <c r="C93" t="s">
        <v>402</v>
      </c>
      <c r="E93" t="s">
        <v>917</v>
      </c>
      <c r="F93" t="s">
        <v>815</v>
      </c>
      <c r="G93">
        <v>22500</v>
      </c>
      <c r="H93">
        <v>22500</v>
      </c>
      <c r="I93" t="s">
        <v>816</v>
      </c>
      <c r="J93" s="24">
        <v>3.6111111111111101E-2</v>
      </c>
      <c r="K93" t="s">
        <v>817</v>
      </c>
      <c r="L93">
        <v>-43.38</v>
      </c>
      <c r="M93" t="s">
        <v>818</v>
      </c>
      <c r="N93" t="s">
        <v>818</v>
      </c>
      <c r="O93" t="s">
        <v>930</v>
      </c>
      <c r="P93">
        <v>0</v>
      </c>
      <c r="Q93">
        <v>104579</v>
      </c>
      <c r="R93">
        <v>84140</v>
      </c>
      <c r="S93">
        <v>0</v>
      </c>
      <c r="T93">
        <v>0</v>
      </c>
      <c r="U93">
        <v>0</v>
      </c>
      <c r="V93">
        <v>55659.5</v>
      </c>
      <c r="W93">
        <v>244379</v>
      </c>
      <c r="X93">
        <v>81817.899999999994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326197</v>
      </c>
      <c r="AE93">
        <v>275.42099999999999</v>
      </c>
      <c r="AF93">
        <v>0</v>
      </c>
      <c r="AG93">
        <v>0</v>
      </c>
      <c r="AH93">
        <v>0</v>
      </c>
      <c r="AI93">
        <v>0</v>
      </c>
      <c r="AJ93">
        <v>1214.1600000000001</v>
      </c>
      <c r="AK93">
        <v>0</v>
      </c>
      <c r="AL93">
        <v>1489.58</v>
      </c>
      <c r="AM93">
        <v>0</v>
      </c>
      <c r="AN93">
        <v>0</v>
      </c>
      <c r="AO93">
        <v>0</v>
      </c>
      <c r="AP93">
        <v>0</v>
      </c>
      <c r="AQ93">
        <v>1489.58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0.75109899999999996</v>
      </c>
      <c r="BF93">
        <v>21.560700000000001</v>
      </c>
      <c r="BG93">
        <v>18.773599999999998</v>
      </c>
      <c r="BH93">
        <v>0</v>
      </c>
      <c r="BI93">
        <v>0</v>
      </c>
      <c r="BJ93">
        <v>2.9121299999999999</v>
      </c>
      <c r="BK93">
        <v>12.454599999999999</v>
      </c>
      <c r="BL93">
        <v>0</v>
      </c>
      <c r="BM93">
        <v>56.452100000000002</v>
      </c>
      <c r="BN93">
        <v>17.659500000000001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74.111599999999996</v>
      </c>
      <c r="BU93">
        <v>70.448400000000007</v>
      </c>
      <c r="BV93">
        <v>3.66323</v>
      </c>
      <c r="BW93">
        <v>0</v>
      </c>
      <c r="BX93">
        <v>0</v>
      </c>
      <c r="BZ93">
        <v>0</v>
      </c>
      <c r="CA93">
        <v>0</v>
      </c>
      <c r="CC93">
        <v>0</v>
      </c>
      <c r="CG93" t="s">
        <v>818</v>
      </c>
      <c r="CH93" t="s">
        <v>818</v>
      </c>
      <c r="CI93" t="s">
        <v>933</v>
      </c>
      <c r="CJ93">
        <v>3306.14</v>
      </c>
      <c r="CK93">
        <v>90364.7</v>
      </c>
      <c r="CL93">
        <v>29214</v>
      </c>
      <c r="CM93">
        <v>0</v>
      </c>
      <c r="CN93">
        <v>0</v>
      </c>
      <c r="CO93">
        <v>24942.2</v>
      </c>
      <c r="CP93">
        <v>57435.1</v>
      </c>
      <c r="CQ93">
        <v>31750</v>
      </c>
      <c r="CR93">
        <v>81817.899999999994</v>
      </c>
      <c r="CS93">
        <v>0</v>
      </c>
      <c r="CT93">
        <v>0</v>
      </c>
      <c r="CU93">
        <v>0</v>
      </c>
      <c r="CV93">
        <v>-174330</v>
      </c>
      <c r="CW93">
        <v>817.99300000000005</v>
      </c>
      <c r="CX93">
        <v>113568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1.0649900000000001</v>
      </c>
      <c r="DZ93">
        <v>18.668800000000001</v>
      </c>
      <c r="EA93">
        <v>6.3882099999999999</v>
      </c>
      <c r="EB93">
        <v>0</v>
      </c>
      <c r="EC93">
        <v>0</v>
      </c>
      <c r="ED93">
        <v>5.64933</v>
      </c>
      <c r="EE93">
        <v>12.805</v>
      </c>
      <c r="EF93">
        <v>13.072699999999999</v>
      </c>
      <c r="EG93">
        <v>17.659500000000001</v>
      </c>
      <c r="EH93">
        <v>0</v>
      </c>
      <c r="EI93">
        <v>0</v>
      </c>
      <c r="EJ93">
        <v>0</v>
      </c>
      <c r="EK93">
        <v>-31.156300000000002</v>
      </c>
      <c r="EL93">
        <v>-0.347298</v>
      </c>
      <c r="EM93">
        <v>30.732199999999999</v>
      </c>
      <c r="EN93">
        <v>30.732199999999999</v>
      </c>
      <c r="EO93">
        <v>0</v>
      </c>
      <c r="EP93">
        <v>0</v>
      </c>
      <c r="EQ93">
        <v>0</v>
      </c>
      <c r="ES93">
        <v>0</v>
      </c>
      <c r="ET93">
        <v>0</v>
      </c>
      <c r="EV93">
        <v>0</v>
      </c>
      <c r="EW93">
        <v>0</v>
      </c>
      <c r="EX93">
        <v>0.58510099999999998</v>
      </c>
      <c r="EY93">
        <v>2.18425</v>
      </c>
      <c r="EZ93">
        <v>0</v>
      </c>
      <c r="FA93">
        <v>0</v>
      </c>
      <c r="FB93">
        <v>0</v>
      </c>
      <c r="FC93">
        <v>1.4959</v>
      </c>
      <c r="FD93">
        <v>4.2652599999999996</v>
      </c>
      <c r="FE93">
        <v>1.6453100000000001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5.9105699999999999</v>
      </c>
      <c r="FL93">
        <v>1.16353</v>
      </c>
      <c r="FM93">
        <v>0.29924299999999998</v>
      </c>
      <c r="FN93">
        <v>0.44796599999999998</v>
      </c>
      <c r="FO93">
        <v>0</v>
      </c>
      <c r="FP93">
        <v>0</v>
      </c>
      <c r="FQ93">
        <v>1.0219800000000001</v>
      </c>
      <c r="FR93">
        <v>1.5008699999999999</v>
      </c>
      <c r="FS93">
        <v>2.9902500000000001</v>
      </c>
      <c r="FT93">
        <v>1.6453100000000001</v>
      </c>
      <c r="FU93">
        <v>0</v>
      </c>
      <c r="FV93">
        <v>0</v>
      </c>
      <c r="FW93">
        <v>0</v>
      </c>
      <c r="FX93">
        <v>-0.67159000000000002</v>
      </c>
      <c r="FY93">
        <v>-0.77175300000000002</v>
      </c>
      <c r="FZ93">
        <v>4.6355500000000003</v>
      </c>
      <c r="GA93" t="s">
        <v>821</v>
      </c>
      <c r="GB93" t="s">
        <v>822</v>
      </c>
      <c r="GC93" t="s">
        <v>823</v>
      </c>
      <c r="GD93" t="s">
        <v>824</v>
      </c>
      <c r="GE93" t="s">
        <v>825</v>
      </c>
      <c r="GF93" t="s">
        <v>826</v>
      </c>
      <c r="GG93" t="s">
        <v>827</v>
      </c>
      <c r="GH93" t="s">
        <v>828</v>
      </c>
      <c r="GK93">
        <v>0</v>
      </c>
      <c r="GL93">
        <v>3.4498199999999999</v>
      </c>
      <c r="GM93">
        <v>5.55891</v>
      </c>
      <c r="GN93">
        <v>0</v>
      </c>
      <c r="GO93">
        <v>0</v>
      </c>
      <c r="GP93">
        <v>0</v>
      </c>
      <c r="GQ93">
        <v>3.7047300000000001</v>
      </c>
      <c r="GR93">
        <v>12.71</v>
      </c>
      <c r="GS93">
        <v>4.7852399999999999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17.5</v>
      </c>
      <c r="GZ93">
        <v>1.50471</v>
      </c>
      <c r="HA93">
        <v>0</v>
      </c>
      <c r="HB93">
        <v>0</v>
      </c>
      <c r="HC93">
        <v>0</v>
      </c>
      <c r="HD93">
        <v>0</v>
      </c>
      <c r="HE93">
        <v>6.6333000000000002</v>
      </c>
      <c r="HF93">
        <v>0</v>
      </c>
      <c r="HG93">
        <v>8.1300000000000008</v>
      </c>
      <c r="HH93">
        <v>0</v>
      </c>
      <c r="HI93">
        <v>0</v>
      </c>
      <c r="HJ93">
        <v>0</v>
      </c>
      <c r="HK93">
        <v>0</v>
      </c>
      <c r="HL93">
        <v>8.1300000000000008</v>
      </c>
      <c r="HM93">
        <v>0.64514800000000005</v>
      </c>
      <c r="HN93">
        <v>2.9418199999999999</v>
      </c>
      <c r="HO93">
        <v>1.56918</v>
      </c>
      <c r="HP93">
        <v>0</v>
      </c>
      <c r="HQ93">
        <v>0</v>
      </c>
      <c r="HR93">
        <v>1.7220599999999999</v>
      </c>
      <c r="HS93">
        <v>3.7760899999999999</v>
      </c>
      <c r="HT93">
        <v>4.72</v>
      </c>
      <c r="HU93">
        <v>4.7852399999999999</v>
      </c>
      <c r="HV93">
        <v>0</v>
      </c>
      <c r="HW93">
        <v>0</v>
      </c>
      <c r="HX93">
        <v>0</v>
      </c>
      <c r="HY93">
        <v>-5.2378400000000003</v>
      </c>
      <c r="HZ93">
        <v>-0.69960500000000003</v>
      </c>
      <c r="IA93">
        <v>9.51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1.1012299999999999</v>
      </c>
      <c r="IP93">
        <v>2.89785</v>
      </c>
      <c r="IQ93">
        <v>4.6694899999999997</v>
      </c>
      <c r="IR93">
        <v>0</v>
      </c>
      <c r="IS93">
        <v>0</v>
      </c>
      <c r="IT93">
        <v>4.8545999999999996</v>
      </c>
      <c r="IU93">
        <v>3.11198</v>
      </c>
      <c r="IV93">
        <v>16.635200000000001</v>
      </c>
      <c r="IW93">
        <v>4.0195999999999996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20.654800000000002</v>
      </c>
      <c r="JD93">
        <v>0.54192499999999999</v>
      </c>
      <c r="JE93">
        <v>2.4711400000000001</v>
      </c>
      <c r="JF93">
        <v>1.3181099999999999</v>
      </c>
      <c r="JG93">
        <v>0</v>
      </c>
      <c r="JH93">
        <v>0</v>
      </c>
      <c r="JI93">
        <v>1.4465300000000001</v>
      </c>
      <c r="JJ93">
        <v>3.1719200000000001</v>
      </c>
      <c r="JK93">
        <v>3.9621599999999999</v>
      </c>
      <c r="JL93">
        <v>4.0195999999999996</v>
      </c>
      <c r="JM93">
        <v>0</v>
      </c>
      <c r="JN93">
        <v>0</v>
      </c>
      <c r="JO93">
        <v>0</v>
      </c>
      <c r="JP93">
        <v>-4.3997900000000003</v>
      </c>
      <c r="JQ93">
        <v>-0.587669</v>
      </c>
      <c r="JR93">
        <v>7.9817600000000004</v>
      </c>
    </row>
    <row r="94" spans="1:278" x14ac:dyDescent="0.3">
      <c r="B94" s="58">
        <v>45968.652048611097</v>
      </c>
      <c r="C94" t="s">
        <v>403</v>
      </c>
      <c r="E94" t="s">
        <v>917</v>
      </c>
      <c r="F94" t="s">
        <v>815</v>
      </c>
      <c r="G94">
        <v>22500</v>
      </c>
      <c r="H94">
        <v>22500</v>
      </c>
      <c r="I94" t="s">
        <v>816</v>
      </c>
      <c r="J94" s="24">
        <v>3.54166666666667E-2</v>
      </c>
      <c r="K94" t="s">
        <v>817</v>
      </c>
      <c r="L94">
        <v>-44.8</v>
      </c>
      <c r="M94" t="s">
        <v>818</v>
      </c>
      <c r="N94" t="s">
        <v>818</v>
      </c>
      <c r="O94" t="s">
        <v>930</v>
      </c>
      <c r="P94">
        <v>0</v>
      </c>
      <c r="Q94">
        <v>111357</v>
      </c>
      <c r="R94">
        <v>84140</v>
      </c>
      <c r="S94">
        <v>0</v>
      </c>
      <c r="T94">
        <v>0</v>
      </c>
      <c r="U94">
        <v>0</v>
      </c>
      <c r="V94">
        <v>55659.5</v>
      </c>
      <c r="W94">
        <v>251156</v>
      </c>
      <c r="X94">
        <v>81817.899999999994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332974</v>
      </c>
      <c r="AE94">
        <v>238.75700000000001</v>
      </c>
      <c r="AF94">
        <v>0</v>
      </c>
      <c r="AG94">
        <v>0</v>
      </c>
      <c r="AH94">
        <v>0</v>
      </c>
      <c r="AI94">
        <v>0</v>
      </c>
      <c r="AJ94">
        <v>1214.1500000000001</v>
      </c>
      <c r="AK94">
        <v>0</v>
      </c>
      <c r="AL94">
        <v>1452.91</v>
      </c>
      <c r="AM94">
        <v>0</v>
      </c>
      <c r="AN94">
        <v>0</v>
      </c>
      <c r="AO94">
        <v>0</v>
      </c>
      <c r="AP94">
        <v>0</v>
      </c>
      <c r="AQ94">
        <v>1452.91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0.64364900000000003</v>
      </c>
      <c r="BF94">
        <v>23.085999999999999</v>
      </c>
      <c r="BG94">
        <v>18.773599999999998</v>
      </c>
      <c r="BH94">
        <v>0</v>
      </c>
      <c r="BI94">
        <v>0</v>
      </c>
      <c r="BJ94">
        <v>2.9121299999999999</v>
      </c>
      <c r="BK94">
        <v>12.454599999999999</v>
      </c>
      <c r="BL94">
        <v>0</v>
      </c>
      <c r="BM94">
        <v>57.870100000000001</v>
      </c>
      <c r="BN94">
        <v>17.659500000000001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75.529600000000002</v>
      </c>
      <c r="BU94">
        <v>71.973799999999997</v>
      </c>
      <c r="BV94">
        <v>3.5557799999999999</v>
      </c>
      <c r="BW94">
        <v>0</v>
      </c>
      <c r="BX94">
        <v>0</v>
      </c>
      <c r="BZ94">
        <v>0</v>
      </c>
      <c r="CA94">
        <v>0</v>
      </c>
      <c r="CC94">
        <v>0</v>
      </c>
      <c r="CG94" t="s">
        <v>818</v>
      </c>
      <c r="CH94" t="s">
        <v>818</v>
      </c>
      <c r="CI94" t="s">
        <v>933</v>
      </c>
      <c r="CJ94">
        <v>3306.14</v>
      </c>
      <c r="CK94">
        <v>90364.7</v>
      </c>
      <c r="CL94">
        <v>29214</v>
      </c>
      <c r="CM94">
        <v>0</v>
      </c>
      <c r="CN94">
        <v>0</v>
      </c>
      <c r="CO94">
        <v>24942.2</v>
      </c>
      <c r="CP94">
        <v>57435.1</v>
      </c>
      <c r="CQ94">
        <v>31750</v>
      </c>
      <c r="CR94">
        <v>81817.899999999994</v>
      </c>
      <c r="CS94">
        <v>0</v>
      </c>
      <c r="CT94">
        <v>0</v>
      </c>
      <c r="CU94">
        <v>0</v>
      </c>
      <c r="CV94">
        <v>-174330</v>
      </c>
      <c r="CW94">
        <v>817.99300000000005</v>
      </c>
      <c r="CX94">
        <v>113568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1.0649900000000001</v>
      </c>
      <c r="DZ94">
        <v>18.668800000000001</v>
      </c>
      <c r="EA94">
        <v>6.3882099999999999</v>
      </c>
      <c r="EB94">
        <v>0</v>
      </c>
      <c r="EC94">
        <v>0</v>
      </c>
      <c r="ED94">
        <v>5.64933</v>
      </c>
      <c r="EE94">
        <v>12.805</v>
      </c>
      <c r="EF94">
        <v>13.072699999999999</v>
      </c>
      <c r="EG94">
        <v>17.659500000000001</v>
      </c>
      <c r="EH94">
        <v>0</v>
      </c>
      <c r="EI94">
        <v>0</v>
      </c>
      <c r="EJ94">
        <v>0</v>
      </c>
      <c r="EK94">
        <v>-31.156300000000002</v>
      </c>
      <c r="EL94">
        <v>-0.347298</v>
      </c>
      <c r="EM94">
        <v>30.732199999999999</v>
      </c>
      <c r="EN94">
        <v>30.732199999999999</v>
      </c>
      <c r="EO94">
        <v>0</v>
      </c>
      <c r="EP94">
        <v>0</v>
      </c>
      <c r="EQ94">
        <v>0</v>
      </c>
      <c r="ES94">
        <v>0</v>
      </c>
      <c r="ET94">
        <v>0</v>
      </c>
      <c r="EV94">
        <v>0</v>
      </c>
      <c r="EW94">
        <v>0</v>
      </c>
      <c r="EX94">
        <v>0.63218300000000005</v>
      </c>
      <c r="EY94">
        <v>2.18425</v>
      </c>
      <c r="EZ94">
        <v>0</v>
      </c>
      <c r="FA94">
        <v>0</v>
      </c>
      <c r="FB94">
        <v>0</v>
      </c>
      <c r="FC94">
        <v>1.4959</v>
      </c>
      <c r="FD94">
        <v>4.3123399999999998</v>
      </c>
      <c r="FE94">
        <v>1.6453100000000001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5.9576500000000001</v>
      </c>
      <c r="FL94">
        <v>1.16353</v>
      </c>
      <c r="FM94">
        <v>0.29924299999999998</v>
      </c>
      <c r="FN94">
        <v>0.44796599999999998</v>
      </c>
      <c r="FO94">
        <v>0</v>
      </c>
      <c r="FP94">
        <v>0</v>
      </c>
      <c r="FQ94">
        <v>1.0219800000000001</v>
      </c>
      <c r="FR94">
        <v>1.5008699999999999</v>
      </c>
      <c r="FS94">
        <v>2.9902500000000001</v>
      </c>
      <c r="FT94">
        <v>1.6453100000000001</v>
      </c>
      <c r="FU94">
        <v>0</v>
      </c>
      <c r="FV94">
        <v>0</v>
      </c>
      <c r="FW94">
        <v>0</v>
      </c>
      <c r="FX94">
        <v>-0.67159000000000002</v>
      </c>
      <c r="FY94">
        <v>-0.77175300000000002</v>
      </c>
      <c r="FZ94">
        <v>4.6355500000000003</v>
      </c>
      <c r="GA94" t="s">
        <v>821</v>
      </c>
      <c r="GB94" t="s">
        <v>822</v>
      </c>
      <c r="GC94" t="s">
        <v>823</v>
      </c>
      <c r="GD94" t="s">
        <v>824</v>
      </c>
      <c r="GE94" t="s">
        <v>825</v>
      </c>
      <c r="GF94" t="s">
        <v>826</v>
      </c>
      <c r="GG94" t="s">
        <v>827</v>
      </c>
      <c r="GH94" t="s">
        <v>828</v>
      </c>
      <c r="GK94">
        <v>0</v>
      </c>
      <c r="GL94">
        <v>3.9975399999999999</v>
      </c>
      <c r="GM94">
        <v>5.55891</v>
      </c>
      <c r="GN94">
        <v>0</v>
      </c>
      <c r="GO94">
        <v>0</v>
      </c>
      <c r="GP94">
        <v>0</v>
      </c>
      <c r="GQ94">
        <v>3.7047300000000001</v>
      </c>
      <c r="GR94">
        <v>13.26</v>
      </c>
      <c r="GS94">
        <v>4.7852399999999999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18.05</v>
      </c>
      <c r="GZ94">
        <v>1.3044</v>
      </c>
      <c r="HA94">
        <v>0</v>
      </c>
      <c r="HB94">
        <v>0</v>
      </c>
      <c r="HC94">
        <v>0</v>
      </c>
      <c r="HD94">
        <v>0</v>
      </c>
      <c r="HE94">
        <v>6.6332899999999997</v>
      </c>
      <c r="HF94">
        <v>0</v>
      </c>
      <c r="HG94">
        <v>7.93</v>
      </c>
      <c r="HH94">
        <v>0</v>
      </c>
      <c r="HI94">
        <v>0</v>
      </c>
      <c r="HJ94">
        <v>0</v>
      </c>
      <c r="HK94">
        <v>0</v>
      </c>
      <c r="HL94">
        <v>7.93</v>
      </c>
      <c r="HM94">
        <v>0.64514800000000005</v>
      </c>
      <c r="HN94">
        <v>2.9418199999999999</v>
      </c>
      <c r="HO94">
        <v>1.56918</v>
      </c>
      <c r="HP94">
        <v>0</v>
      </c>
      <c r="HQ94">
        <v>0</v>
      </c>
      <c r="HR94">
        <v>1.7220599999999999</v>
      </c>
      <c r="HS94">
        <v>3.7760899999999999</v>
      </c>
      <c r="HT94">
        <v>4.72</v>
      </c>
      <c r="HU94">
        <v>4.7852399999999999</v>
      </c>
      <c r="HV94">
        <v>0</v>
      </c>
      <c r="HW94">
        <v>0</v>
      </c>
      <c r="HX94">
        <v>0</v>
      </c>
      <c r="HY94">
        <v>-5.2378400000000003</v>
      </c>
      <c r="HZ94">
        <v>-0.69960500000000003</v>
      </c>
      <c r="IA94">
        <v>9.51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0.95463100000000001</v>
      </c>
      <c r="IP94">
        <v>3.3579400000000001</v>
      </c>
      <c r="IQ94">
        <v>4.6694899999999997</v>
      </c>
      <c r="IR94">
        <v>0</v>
      </c>
      <c r="IS94">
        <v>0</v>
      </c>
      <c r="IT94">
        <v>4.8545999999999996</v>
      </c>
      <c r="IU94">
        <v>3.11198</v>
      </c>
      <c r="IV94">
        <v>16.948599999999999</v>
      </c>
      <c r="IW94">
        <v>4.0195999999999996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20.9682</v>
      </c>
      <c r="JD94">
        <v>0.54192499999999999</v>
      </c>
      <c r="JE94">
        <v>2.4711400000000001</v>
      </c>
      <c r="JF94">
        <v>1.3181099999999999</v>
      </c>
      <c r="JG94">
        <v>0</v>
      </c>
      <c r="JH94">
        <v>0</v>
      </c>
      <c r="JI94">
        <v>1.4465300000000001</v>
      </c>
      <c r="JJ94">
        <v>3.1719200000000001</v>
      </c>
      <c r="JK94">
        <v>3.9621599999999999</v>
      </c>
      <c r="JL94">
        <v>4.0195999999999996</v>
      </c>
      <c r="JM94">
        <v>0</v>
      </c>
      <c r="JN94">
        <v>0</v>
      </c>
      <c r="JO94">
        <v>0</v>
      </c>
      <c r="JP94">
        <v>-4.3997900000000003</v>
      </c>
      <c r="JQ94">
        <v>-0.587669</v>
      </c>
      <c r="JR94">
        <v>7.9817600000000004</v>
      </c>
    </row>
    <row r="95" spans="1:278" x14ac:dyDescent="0.3">
      <c r="B95" s="58">
        <v>45968.652581018498</v>
      </c>
      <c r="C95" t="s">
        <v>430</v>
      </c>
      <c r="E95" t="s">
        <v>814</v>
      </c>
      <c r="F95" t="s">
        <v>815</v>
      </c>
      <c r="G95">
        <v>22500</v>
      </c>
      <c r="H95">
        <v>22500</v>
      </c>
      <c r="I95" t="s">
        <v>816</v>
      </c>
      <c r="J95" s="24">
        <v>2.8472222222222201E-2</v>
      </c>
      <c r="K95" t="s">
        <v>817</v>
      </c>
      <c r="L95">
        <v>-19.54</v>
      </c>
      <c r="M95" t="s">
        <v>818</v>
      </c>
      <c r="N95" t="s">
        <v>818</v>
      </c>
      <c r="O95" t="s">
        <v>930</v>
      </c>
      <c r="P95">
        <v>0</v>
      </c>
      <c r="Q95">
        <v>29816.400000000001</v>
      </c>
      <c r="R95">
        <v>64644.1</v>
      </c>
      <c r="S95">
        <v>0</v>
      </c>
      <c r="T95">
        <v>0</v>
      </c>
      <c r="U95">
        <v>0</v>
      </c>
      <c r="V95">
        <v>55448.2</v>
      </c>
      <c r="W95">
        <v>149909</v>
      </c>
      <c r="X95">
        <v>81817.899999999994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231727</v>
      </c>
      <c r="AE95">
        <v>631.30700000000002</v>
      </c>
      <c r="AF95">
        <v>0</v>
      </c>
      <c r="AG95">
        <v>0</v>
      </c>
      <c r="AH95">
        <v>0</v>
      </c>
      <c r="AI95">
        <v>0</v>
      </c>
      <c r="AJ95">
        <v>1388.93</v>
      </c>
      <c r="AK95">
        <v>0</v>
      </c>
      <c r="AL95">
        <v>2020.24</v>
      </c>
      <c r="AM95">
        <v>0</v>
      </c>
      <c r="AN95">
        <v>0</v>
      </c>
      <c r="AO95">
        <v>0</v>
      </c>
      <c r="AP95">
        <v>0</v>
      </c>
      <c r="AQ95">
        <v>2020.24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1.6823999999999999</v>
      </c>
      <c r="BF95">
        <v>5.8566099999999999</v>
      </c>
      <c r="BG95">
        <v>14.323700000000001</v>
      </c>
      <c r="BH95">
        <v>0</v>
      </c>
      <c r="BI95">
        <v>0</v>
      </c>
      <c r="BJ95">
        <v>3.3132600000000001</v>
      </c>
      <c r="BK95">
        <v>12.327500000000001</v>
      </c>
      <c r="BL95">
        <v>0</v>
      </c>
      <c r="BM95">
        <v>37.503500000000003</v>
      </c>
      <c r="BN95">
        <v>17.564399999999999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55.067900000000002</v>
      </c>
      <c r="BU95">
        <v>50.072200000000002</v>
      </c>
      <c r="BV95">
        <v>4.99566</v>
      </c>
      <c r="BW95">
        <v>0</v>
      </c>
      <c r="BX95">
        <v>0</v>
      </c>
      <c r="BZ95">
        <v>0</v>
      </c>
      <c r="CA95">
        <v>0</v>
      </c>
      <c r="CC95">
        <v>0</v>
      </c>
      <c r="CG95" t="s">
        <v>818</v>
      </c>
      <c r="CH95" t="s">
        <v>818</v>
      </c>
      <c r="CI95" t="s">
        <v>931</v>
      </c>
      <c r="CJ95">
        <v>4050.74</v>
      </c>
      <c r="CK95">
        <v>32532.9</v>
      </c>
      <c r="CL95">
        <v>63299.3</v>
      </c>
      <c r="CM95">
        <v>0</v>
      </c>
      <c r="CN95">
        <v>0</v>
      </c>
      <c r="CO95">
        <v>28941.5</v>
      </c>
      <c r="CP95">
        <v>57220.5</v>
      </c>
      <c r="CQ95">
        <v>63860.7</v>
      </c>
      <c r="CR95">
        <v>81817.899999999994</v>
      </c>
      <c r="CS95">
        <v>0</v>
      </c>
      <c r="CT95">
        <v>0</v>
      </c>
      <c r="CU95">
        <v>0</v>
      </c>
      <c r="CV95">
        <v>-122325</v>
      </c>
      <c r="CW95">
        <v>140.83799999999999</v>
      </c>
      <c r="CX95">
        <v>145679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1.1905600000000001</v>
      </c>
      <c r="DZ95">
        <v>6.3780599999999996</v>
      </c>
      <c r="EA95">
        <v>14.0253</v>
      </c>
      <c r="EB95">
        <v>0</v>
      </c>
      <c r="EC95">
        <v>0</v>
      </c>
      <c r="ED95">
        <v>6.5511999999999997</v>
      </c>
      <c r="EE95">
        <v>12.6761</v>
      </c>
      <c r="EF95">
        <v>17.953299999999999</v>
      </c>
      <c r="EG95">
        <v>17.564399999999999</v>
      </c>
      <c r="EH95">
        <v>0</v>
      </c>
      <c r="EI95">
        <v>0</v>
      </c>
      <c r="EJ95">
        <v>0</v>
      </c>
      <c r="EK95">
        <v>-22.786899999999999</v>
      </c>
      <c r="EL95">
        <v>-8.0859700000000007E-2</v>
      </c>
      <c r="EM95">
        <v>35.517800000000001</v>
      </c>
      <c r="EN95">
        <v>35.517800000000001</v>
      </c>
      <c r="EO95">
        <v>0</v>
      </c>
      <c r="EP95">
        <v>0</v>
      </c>
      <c r="EQ95">
        <v>0</v>
      </c>
      <c r="ES95">
        <v>0</v>
      </c>
      <c r="ET95">
        <v>0</v>
      </c>
      <c r="EV95">
        <v>0</v>
      </c>
      <c r="EW95">
        <v>0</v>
      </c>
      <c r="EX95">
        <v>0.142788</v>
      </c>
      <c r="EY95">
        <v>1.67797</v>
      </c>
      <c r="EZ95">
        <v>0</v>
      </c>
      <c r="FA95">
        <v>0</v>
      </c>
      <c r="FB95">
        <v>0</v>
      </c>
      <c r="FC95">
        <v>1.5017100000000001</v>
      </c>
      <c r="FD95">
        <v>3.32247</v>
      </c>
      <c r="FE95">
        <v>1.6453100000000001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4.9677800000000003</v>
      </c>
      <c r="FL95">
        <v>0.95760900000000004</v>
      </c>
      <c r="FM95">
        <v>3.47441E-2</v>
      </c>
      <c r="FN95">
        <v>1.60558</v>
      </c>
      <c r="FO95">
        <v>0</v>
      </c>
      <c r="FP95">
        <v>0</v>
      </c>
      <c r="FQ95">
        <v>1.16673</v>
      </c>
      <c r="FR95">
        <v>1.50562</v>
      </c>
      <c r="FS95">
        <v>4.8042400000000001</v>
      </c>
      <c r="FT95">
        <v>1.6453100000000001</v>
      </c>
      <c r="FU95">
        <v>0</v>
      </c>
      <c r="FV95">
        <v>0</v>
      </c>
      <c r="FW95">
        <v>0</v>
      </c>
      <c r="FX95">
        <v>-0.36250900000000003</v>
      </c>
      <c r="FY95">
        <v>-0.10353</v>
      </c>
      <c r="FZ95">
        <v>6.4495399999999998</v>
      </c>
      <c r="GA95" t="s">
        <v>821</v>
      </c>
      <c r="GB95" t="s">
        <v>822</v>
      </c>
      <c r="GC95" t="s">
        <v>823</v>
      </c>
      <c r="GD95" t="s">
        <v>824</v>
      </c>
      <c r="GE95" t="s">
        <v>825</v>
      </c>
      <c r="GF95" t="s">
        <v>826</v>
      </c>
      <c r="GG95" t="s">
        <v>827</v>
      </c>
      <c r="GH95" t="s">
        <v>828</v>
      </c>
      <c r="GK95">
        <v>0</v>
      </c>
      <c r="GL95">
        <v>0.87270199999999998</v>
      </c>
      <c r="GM95">
        <v>4.2691999999999997</v>
      </c>
      <c r="GN95">
        <v>0</v>
      </c>
      <c r="GO95">
        <v>0</v>
      </c>
      <c r="GP95">
        <v>0</v>
      </c>
      <c r="GQ95">
        <v>3.70139</v>
      </c>
      <c r="GR95">
        <v>8.84</v>
      </c>
      <c r="GS95">
        <v>4.7852399999999999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13.63</v>
      </c>
      <c r="GZ95">
        <v>3.44902</v>
      </c>
      <c r="HA95">
        <v>0</v>
      </c>
      <c r="HB95">
        <v>0</v>
      </c>
      <c r="HC95">
        <v>0</v>
      </c>
      <c r="HD95">
        <v>0</v>
      </c>
      <c r="HE95">
        <v>7.5881699999999999</v>
      </c>
      <c r="HF95">
        <v>0</v>
      </c>
      <c r="HG95">
        <v>11.04</v>
      </c>
      <c r="HH95">
        <v>0</v>
      </c>
      <c r="HI95">
        <v>0</v>
      </c>
      <c r="HJ95">
        <v>0</v>
      </c>
      <c r="HK95">
        <v>0</v>
      </c>
      <c r="HL95">
        <v>11.04</v>
      </c>
      <c r="HM95">
        <v>0.65184699999999995</v>
      </c>
      <c r="HN95">
        <v>0.91446799999999995</v>
      </c>
      <c r="HO95">
        <v>4.1335300000000004</v>
      </c>
      <c r="HP95">
        <v>0</v>
      </c>
      <c r="HQ95">
        <v>0</v>
      </c>
      <c r="HR95">
        <v>1.9620899999999999</v>
      </c>
      <c r="HS95">
        <v>3.76932</v>
      </c>
      <c r="HT95">
        <v>7.85</v>
      </c>
      <c r="HU95">
        <v>4.7852399999999999</v>
      </c>
      <c r="HV95">
        <v>0</v>
      </c>
      <c r="HW95">
        <v>0</v>
      </c>
      <c r="HX95">
        <v>0</v>
      </c>
      <c r="HY95">
        <v>-3.4580000000000002</v>
      </c>
      <c r="HZ95">
        <v>-0.109448</v>
      </c>
      <c r="IA95">
        <v>12.64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2.5241799999999999</v>
      </c>
      <c r="IP95">
        <v>0.73307</v>
      </c>
      <c r="IQ95">
        <v>3.5861299999999998</v>
      </c>
      <c r="IR95">
        <v>0</v>
      </c>
      <c r="IS95">
        <v>0</v>
      </c>
      <c r="IT95">
        <v>5.5534299999999996</v>
      </c>
      <c r="IU95">
        <v>3.1091700000000002</v>
      </c>
      <c r="IV95">
        <v>15.506</v>
      </c>
      <c r="IW95">
        <v>4.0195999999999996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19.525600000000001</v>
      </c>
      <c r="JD95">
        <v>0.54755200000000004</v>
      </c>
      <c r="JE95">
        <v>0.768154</v>
      </c>
      <c r="JF95">
        <v>3.4721700000000002</v>
      </c>
      <c r="JG95">
        <v>0</v>
      </c>
      <c r="JH95">
        <v>0</v>
      </c>
      <c r="JI95">
        <v>1.6481600000000001</v>
      </c>
      <c r="JJ95">
        <v>3.1662300000000001</v>
      </c>
      <c r="JK95">
        <v>6.6056100000000004</v>
      </c>
      <c r="JL95">
        <v>4.0195999999999996</v>
      </c>
      <c r="JM95">
        <v>0</v>
      </c>
      <c r="JN95">
        <v>0</v>
      </c>
      <c r="JO95">
        <v>0</v>
      </c>
      <c r="JP95">
        <v>-2.9047200000000002</v>
      </c>
      <c r="JQ95">
        <v>-9.1936400000000001E-2</v>
      </c>
      <c r="JR95">
        <v>10.6252</v>
      </c>
    </row>
    <row r="96" spans="1:278" x14ac:dyDescent="0.3">
      <c r="B96" s="58">
        <v>45968.653113425898</v>
      </c>
      <c r="C96" t="s">
        <v>435</v>
      </c>
      <c r="E96" t="s">
        <v>814</v>
      </c>
      <c r="F96" t="s">
        <v>815</v>
      </c>
      <c r="G96">
        <v>22500</v>
      </c>
      <c r="H96">
        <v>22500</v>
      </c>
      <c r="I96" t="s">
        <v>816</v>
      </c>
      <c r="J96" s="24">
        <v>2.8472222222222201E-2</v>
      </c>
      <c r="K96" t="s">
        <v>817</v>
      </c>
      <c r="L96">
        <v>-19.93</v>
      </c>
      <c r="M96" t="s">
        <v>818</v>
      </c>
      <c r="N96" t="s">
        <v>818</v>
      </c>
      <c r="O96" t="s">
        <v>930</v>
      </c>
      <c r="P96">
        <v>0</v>
      </c>
      <c r="Q96">
        <v>31839</v>
      </c>
      <c r="R96">
        <v>64644.1</v>
      </c>
      <c r="S96">
        <v>0</v>
      </c>
      <c r="T96">
        <v>0</v>
      </c>
      <c r="U96">
        <v>0</v>
      </c>
      <c r="V96">
        <v>55448.2</v>
      </c>
      <c r="W96">
        <v>151931</v>
      </c>
      <c r="X96">
        <v>81817.899999999994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233749</v>
      </c>
      <c r="AE96">
        <v>627.351</v>
      </c>
      <c r="AF96">
        <v>0</v>
      </c>
      <c r="AG96">
        <v>0</v>
      </c>
      <c r="AH96">
        <v>0</v>
      </c>
      <c r="AI96">
        <v>0</v>
      </c>
      <c r="AJ96">
        <v>1388.93</v>
      </c>
      <c r="AK96">
        <v>0</v>
      </c>
      <c r="AL96">
        <v>2016.29</v>
      </c>
      <c r="AM96">
        <v>0</v>
      </c>
      <c r="AN96">
        <v>0</v>
      </c>
      <c r="AO96">
        <v>0</v>
      </c>
      <c r="AP96">
        <v>0</v>
      </c>
      <c r="AQ96">
        <v>2016.29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1.6718599999999999</v>
      </c>
      <c r="BF96">
        <v>6.2569100000000004</v>
      </c>
      <c r="BG96">
        <v>14.323700000000001</v>
      </c>
      <c r="BH96">
        <v>0</v>
      </c>
      <c r="BI96">
        <v>0</v>
      </c>
      <c r="BJ96">
        <v>3.3132600000000001</v>
      </c>
      <c r="BK96">
        <v>12.327500000000001</v>
      </c>
      <c r="BL96">
        <v>0</v>
      </c>
      <c r="BM96">
        <v>37.8932</v>
      </c>
      <c r="BN96">
        <v>17.564399999999999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55.457700000000003</v>
      </c>
      <c r="BU96">
        <v>50.472499999999997</v>
      </c>
      <c r="BV96">
        <v>4.9851200000000002</v>
      </c>
      <c r="BW96">
        <v>0</v>
      </c>
      <c r="BX96">
        <v>0</v>
      </c>
      <c r="BZ96">
        <v>0</v>
      </c>
      <c r="CA96">
        <v>0</v>
      </c>
      <c r="CC96">
        <v>0</v>
      </c>
      <c r="CG96" t="s">
        <v>818</v>
      </c>
      <c r="CH96" t="s">
        <v>818</v>
      </c>
      <c r="CI96" t="s">
        <v>931</v>
      </c>
      <c r="CJ96">
        <v>4050.74</v>
      </c>
      <c r="CK96">
        <v>32532.9</v>
      </c>
      <c r="CL96">
        <v>63299.3</v>
      </c>
      <c r="CM96">
        <v>0</v>
      </c>
      <c r="CN96">
        <v>0</v>
      </c>
      <c r="CO96">
        <v>28941.5</v>
      </c>
      <c r="CP96">
        <v>57220.5</v>
      </c>
      <c r="CQ96">
        <v>63860.7</v>
      </c>
      <c r="CR96">
        <v>81817.899999999994</v>
      </c>
      <c r="CS96">
        <v>0</v>
      </c>
      <c r="CT96">
        <v>0</v>
      </c>
      <c r="CU96">
        <v>0</v>
      </c>
      <c r="CV96">
        <v>-122325</v>
      </c>
      <c r="CW96">
        <v>140.83799999999999</v>
      </c>
      <c r="CX96">
        <v>145679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1.1905600000000001</v>
      </c>
      <c r="DZ96">
        <v>6.3780599999999996</v>
      </c>
      <c r="EA96">
        <v>14.0253</v>
      </c>
      <c r="EB96">
        <v>0</v>
      </c>
      <c r="EC96">
        <v>0</v>
      </c>
      <c r="ED96">
        <v>6.5511999999999997</v>
      </c>
      <c r="EE96">
        <v>12.6761</v>
      </c>
      <c r="EF96">
        <v>17.953299999999999</v>
      </c>
      <c r="EG96">
        <v>17.564399999999999</v>
      </c>
      <c r="EH96">
        <v>0</v>
      </c>
      <c r="EI96">
        <v>0</v>
      </c>
      <c r="EJ96">
        <v>0</v>
      </c>
      <c r="EK96">
        <v>-22.786899999999999</v>
      </c>
      <c r="EL96">
        <v>-8.0859700000000007E-2</v>
      </c>
      <c r="EM96">
        <v>35.517800000000001</v>
      </c>
      <c r="EN96">
        <v>35.517800000000001</v>
      </c>
      <c r="EO96">
        <v>0</v>
      </c>
      <c r="EP96">
        <v>0</v>
      </c>
      <c r="EQ96">
        <v>0</v>
      </c>
      <c r="ES96">
        <v>0</v>
      </c>
      <c r="ET96">
        <v>0</v>
      </c>
      <c r="EV96">
        <v>0</v>
      </c>
      <c r="EW96">
        <v>0</v>
      </c>
      <c r="EX96">
        <v>0.14453199999999999</v>
      </c>
      <c r="EY96">
        <v>1.67797</v>
      </c>
      <c r="EZ96">
        <v>0</v>
      </c>
      <c r="FA96">
        <v>0</v>
      </c>
      <c r="FB96">
        <v>0</v>
      </c>
      <c r="FC96">
        <v>1.5017100000000001</v>
      </c>
      <c r="FD96">
        <v>3.32422</v>
      </c>
      <c r="FE96">
        <v>1.6453100000000001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4.9695200000000002</v>
      </c>
      <c r="FL96">
        <v>0.95760900000000004</v>
      </c>
      <c r="FM96">
        <v>3.47441E-2</v>
      </c>
      <c r="FN96">
        <v>1.60558</v>
      </c>
      <c r="FO96">
        <v>0</v>
      </c>
      <c r="FP96">
        <v>0</v>
      </c>
      <c r="FQ96">
        <v>1.16673</v>
      </c>
      <c r="FR96">
        <v>1.50562</v>
      </c>
      <c r="FS96">
        <v>4.8042400000000001</v>
      </c>
      <c r="FT96">
        <v>1.6453100000000001</v>
      </c>
      <c r="FU96">
        <v>0</v>
      </c>
      <c r="FV96">
        <v>0</v>
      </c>
      <c r="FW96">
        <v>0</v>
      </c>
      <c r="FX96">
        <v>-0.36250900000000003</v>
      </c>
      <c r="FY96">
        <v>-0.10353</v>
      </c>
      <c r="FZ96">
        <v>6.4495399999999998</v>
      </c>
      <c r="GA96" t="s">
        <v>821</v>
      </c>
      <c r="GB96" t="s">
        <v>822</v>
      </c>
      <c r="GC96" t="s">
        <v>823</v>
      </c>
      <c r="GD96" t="s">
        <v>824</v>
      </c>
      <c r="GE96" t="s">
        <v>825</v>
      </c>
      <c r="GF96" t="s">
        <v>826</v>
      </c>
      <c r="GG96" t="s">
        <v>827</v>
      </c>
      <c r="GH96" t="s">
        <v>828</v>
      </c>
      <c r="GK96">
        <v>0</v>
      </c>
      <c r="GL96">
        <v>0.92857100000000004</v>
      </c>
      <c r="GM96">
        <v>4.2691999999999997</v>
      </c>
      <c r="GN96">
        <v>0</v>
      </c>
      <c r="GO96">
        <v>0</v>
      </c>
      <c r="GP96">
        <v>0</v>
      </c>
      <c r="GQ96">
        <v>3.70139</v>
      </c>
      <c r="GR96">
        <v>8.9</v>
      </c>
      <c r="GS96">
        <v>4.7852399999999999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13.69</v>
      </c>
      <c r="GZ96">
        <v>3.4274100000000001</v>
      </c>
      <c r="HA96">
        <v>0</v>
      </c>
      <c r="HB96">
        <v>0</v>
      </c>
      <c r="HC96">
        <v>0</v>
      </c>
      <c r="HD96">
        <v>0</v>
      </c>
      <c r="HE96">
        <v>7.5881699999999999</v>
      </c>
      <c r="HF96">
        <v>0</v>
      </c>
      <c r="HG96">
        <v>11.02</v>
      </c>
      <c r="HH96">
        <v>0</v>
      </c>
      <c r="HI96">
        <v>0</v>
      </c>
      <c r="HJ96">
        <v>0</v>
      </c>
      <c r="HK96">
        <v>0</v>
      </c>
      <c r="HL96">
        <v>11.02</v>
      </c>
      <c r="HM96">
        <v>0.65184699999999995</v>
      </c>
      <c r="HN96">
        <v>0.91446799999999995</v>
      </c>
      <c r="HO96">
        <v>4.1335300000000004</v>
      </c>
      <c r="HP96">
        <v>0</v>
      </c>
      <c r="HQ96">
        <v>0</v>
      </c>
      <c r="HR96">
        <v>1.9620899999999999</v>
      </c>
      <c r="HS96">
        <v>3.76932</v>
      </c>
      <c r="HT96">
        <v>7.85</v>
      </c>
      <c r="HU96">
        <v>4.7852399999999999</v>
      </c>
      <c r="HV96">
        <v>0</v>
      </c>
      <c r="HW96">
        <v>0</v>
      </c>
      <c r="HX96">
        <v>0</v>
      </c>
      <c r="HY96">
        <v>-3.4580000000000002</v>
      </c>
      <c r="HZ96">
        <v>-0.109448</v>
      </c>
      <c r="IA96">
        <v>12.64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2.5083600000000001</v>
      </c>
      <c r="IP96">
        <v>0.78</v>
      </c>
      <c r="IQ96">
        <v>3.5861299999999998</v>
      </c>
      <c r="IR96">
        <v>0</v>
      </c>
      <c r="IS96">
        <v>0</v>
      </c>
      <c r="IT96">
        <v>5.5534299999999996</v>
      </c>
      <c r="IU96">
        <v>3.1091700000000002</v>
      </c>
      <c r="IV96">
        <v>15.537100000000001</v>
      </c>
      <c r="IW96">
        <v>4.0195999999999996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19.556699999999999</v>
      </c>
      <c r="JD96">
        <v>0.54755200000000004</v>
      </c>
      <c r="JE96">
        <v>0.768154</v>
      </c>
      <c r="JF96">
        <v>3.4721700000000002</v>
      </c>
      <c r="JG96">
        <v>0</v>
      </c>
      <c r="JH96">
        <v>0</v>
      </c>
      <c r="JI96">
        <v>1.6481600000000001</v>
      </c>
      <c r="JJ96">
        <v>3.1662300000000001</v>
      </c>
      <c r="JK96">
        <v>6.6056100000000004</v>
      </c>
      <c r="JL96">
        <v>4.0195999999999996</v>
      </c>
      <c r="JM96">
        <v>0</v>
      </c>
      <c r="JN96">
        <v>0</v>
      </c>
      <c r="JO96">
        <v>0</v>
      </c>
      <c r="JP96">
        <v>-2.9047200000000002</v>
      </c>
      <c r="JQ96">
        <v>-9.1936400000000001E-2</v>
      </c>
      <c r="JR96">
        <v>10.6252</v>
      </c>
    </row>
    <row r="97" spans="2:278" x14ac:dyDescent="0.3">
      <c r="B97" s="58">
        <v>45968.653634259303</v>
      </c>
      <c r="C97" t="s">
        <v>440</v>
      </c>
      <c r="E97" t="s">
        <v>814</v>
      </c>
      <c r="F97" t="s">
        <v>815</v>
      </c>
      <c r="G97">
        <v>22500</v>
      </c>
      <c r="H97">
        <v>22500</v>
      </c>
      <c r="I97" t="s">
        <v>816</v>
      </c>
      <c r="J97" s="24">
        <v>2.7777777777777801E-2</v>
      </c>
      <c r="K97" t="s">
        <v>817</v>
      </c>
      <c r="L97">
        <v>-22.54</v>
      </c>
      <c r="M97" t="s">
        <v>818</v>
      </c>
      <c r="N97" t="s">
        <v>818</v>
      </c>
      <c r="O97" t="s">
        <v>930</v>
      </c>
      <c r="P97">
        <v>0</v>
      </c>
      <c r="Q97">
        <v>46004.2</v>
      </c>
      <c r="R97">
        <v>64644.1</v>
      </c>
      <c r="S97">
        <v>0</v>
      </c>
      <c r="T97">
        <v>0</v>
      </c>
      <c r="U97">
        <v>0</v>
      </c>
      <c r="V97">
        <v>55448.2</v>
      </c>
      <c r="W97">
        <v>166097</v>
      </c>
      <c r="X97">
        <v>81817.899999999994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247914</v>
      </c>
      <c r="AE97">
        <v>515.875</v>
      </c>
      <c r="AF97">
        <v>0</v>
      </c>
      <c r="AG97">
        <v>0</v>
      </c>
      <c r="AH97">
        <v>0</v>
      </c>
      <c r="AI97">
        <v>0</v>
      </c>
      <c r="AJ97">
        <v>1388.93</v>
      </c>
      <c r="AK97">
        <v>0</v>
      </c>
      <c r="AL97">
        <v>1904.81</v>
      </c>
      <c r="AM97">
        <v>0</v>
      </c>
      <c r="AN97">
        <v>0</v>
      </c>
      <c r="AO97">
        <v>0</v>
      </c>
      <c r="AP97">
        <v>0</v>
      </c>
      <c r="AQ97">
        <v>1904.81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1.3676299999999999</v>
      </c>
      <c r="BF97">
        <v>9.1744500000000002</v>
      </c>
      <c r="BG97">
        <v>14.323700000000001</v>
      </c>
      <c r="BH97">
        <v>0</v>
      </c>
      <c r="BI97">
        <v>0</v>
      </c>
      <c r="BJ97">
        <v>3.3132600000000001</v>
      </c>
      <c r="BK97">
        <v>12.327500000000001</v>
      </c>
      <c r="BL97">
        <v>0</v>
      </c>
      <c r="BM97">
        <v>40.506500000000003</v>
      </c>
      <c r="BN97">
        <v>17.564399999999999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58.070999999999998</v>
      </c>
      <c r="BU97">
        <v>53.390099999999997</v>
      </c>
      <c r="BV97">
        <v>4.6808899999999998</v>
      </c>
      <c r="BW97">
        <v>0</v>
      </c>
      <c r="BX97">
        <v>0</v>
      </c>
      <c r="BZ97">
        <v>0</v>
      </c>
      <c r="CA97">
        <v>0</v>
      </c>
      <c r="CC97">
        <v>0</v>
      </c>
      <c r="CG97" t="s">
        <v>818</v>
      </c>
      <c r="CH97" t="s">
        <v>818</v>
      </c>
      <c r="CI97" t="s">
        <v>931</v>
      </c>
      <c r="CJ97">
        <v>4050.74</v>
      </c>
      <c r="CK97">
        <v>32532.9</v>
      </c>
      <c r="CL97">
        <v>63299.3</v>
      </c>
      <c r="CM97">
        <v>0</v>
      </c>
      <c r="CN97">
        <v>0</v>
      </c>
      <c r="CO97">
        <v>28941.5</v>
      </c>
      <c r="CP97">
        <v>57220.5</v>
      </c>
      <c r="CQ97">
        <v>63860.7</v>
      </c>
      <c r="CR97">
        <v>81817.899999999994</v>
      </c>
      <c r="CS97">
        <v>0</v>
      </c>
      <c r="CT97">
        <v>0</v>
      </c>
      <c r="CU97">
        <v>0</v>
      </c>
      <c r="CV97">
        <v>-122325</v>
      </c>
      <c r="CW97">
        <v>140.83799999999999</v>
      </c>
      <c r="CX97">
        <v>145679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1.1905600000000001</v>
      </c>
      <c r="DZ97">
        <v>6.3780599999999996</v>
      </c>
      <c r="EA97">
        <v>14.0253</v>
      </c>
      <c r="EB97">
        <v>0</v>
      </c>
      <c r="EC97">
        <v>0</v>
      </c>
      <c r="ED97">
        <v>6.5511999999999997</v>
      </c>
      <c r="EE97">
        <v>12.6761</v>
      </c>
      <c r="EF97">
        <v>17.953299999999999</v>
      </c>
      <c r="EG97">
        <v>17.564399999999999</v>
      </c>
      <c r="EH97">
        <v>0</v>
      </c>
      <c r="EI97">
        <v>0</v>
      </c>
      <c r="EJ97">
        <v>0</v>
      </c>
      <c r="EK97">
        <v>-22.786899999999999</v>
      </c>
      <c r="EL97">
        <v>-8.0859700000000007E-2</v>
      </c>
      <c r="EM97">
        <v>35.517800000000001</v>
      </c>
      <c r="EN97">
        <v>35.517800000000001</v>
      </c>
      <c r="EO97">
        <v>0</v>
      </c>
      <c r="EP97">
        <v>0</v>
      </c>
      <c r="EQ97">
        <v>0</v>
      </c>
      <c r="ES97">
        <v>0</v>
      </c>
      <c r="ET97">
        <v>0</v>
      </c>
      <c r="EV97">
        <v>0</v>
      </c>
      <c r="EW97">
        <v>0</v>
      </c>
      <c r="EX97">
        <v>0.209173</v>
      </c>
      <c r="EY97">
        <v>1.67797</v>
      </c>
      <c r="EZ97">
        <v>0</v>
      </c>
      <c r="FA97">
        <v>0</v>
      </c>
      <c r="FB97">
        <v>0</v>
      </c>
      <c r="FC97">
        <v>1.5017100000000001</v>
      </c>
      <c r="FD97">
        <v>3.3888600000000002</v>
      </c>
      <c r="FE97">
        <v>1.6453100000000001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5.0341699999999996</v>
      </c>
      <c r="FL97">
        <v>0.95760900000000004</v>
      </c>
      <c r="FM97">
        <v>3.47441E-2</v>
      </c>
      <c r="FN97">
        <v>1.60558</v>
      </c>
      <c r="FO97">
        <v>0</v>
      </c>
      <c r="FP97">
        <v>0</v>
      </c>
      <c r="FQ97">
        <v>1.16673</v>
      </c>
      <c r="FR97">
        <v>1.50562</v>
      </c>
      <c r="FS97">
        <v>4.8042400000000001</v>
      </c>
      <c r="FT97">
        <v>1.6453100000000001</v>
      </c>
      <c r="FU97">
        <v>0</v>
      </c>
      <c r="FV97">
        <v>0</v>
      </c>
      <c r="FW97">
        <v>0</v>
      </c>
      <c r="FX97">
        <v>-0.36250900000000003</v>
      </c>
      <c r="FY97">
        <v>-0.10353</v>
      </c>
      <c r="FZ97">
        <v>6.4495399999999998</v>
      </c>
      <c r="GA97" t="s">
        <v>821</v>
      </c>
      <c r="GB97" t="s">
        <v>822</v>
      </c>
      <c r="GC97" t="s">
        <v>823</v>
      </c>
      <c r="GD97" t="s">
        <v>824</v>
      </c>
      <c r="GE97" t="s">
        <v>825</v>
      </c>
      <c r="GF97" t="s">
        <v>826</v>
      </c>
      <c r="GG97" t="s">
        <v>827</v>
      </c>
      <c r="GH97" t="s">
        <v>828</v>
      </c>
      <c r="GK97">
        <v>0</v>
      </c>
      <c r="GL97">
        <v>1.56809</v>
      </c>
      <c r="GM97">
        <v>4.2691999999999997</v>
      </c>
      <c r="GN97">
        <v>0</v>
      </c>
      <c r="GO97">
        <v>0</v>
      </c>
      <c r="GP97">
        <v>0</v>
      </c>
      <c r="GQ97">
        <v>3.70139</v>
      </c>
      <c r="GR97">
        <v>9.5399999999999991</v>
      </c>
      <c r="GS97">
        <v>4.7852399999999999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14.33</v>
      </c>
      <c r="GZ97">
        <v>2.8183799999999999</v>
      </c>
      <c r="HA97">
        <v>0</v>
      </c>
      <c r="HB97">
        <v>0</v>
      </c>
      <c r="HC97">
        <v>0</v>
      </c>
      <c r="HD97">
        <v>0</v>
      </c>
      <c r="HE97">
        <v>7.5881600000000002</v>
      </c>
      <c r="HF97">
        <v>0</v>
      </c>
      <c r="HG97">
        <v>10.41</v>
      </c>
      <c r="HH97">
        <v>0</v>
      </c>
      <c r="HI97">
        <v>0</v>
      </c>
      <c r="HJ97">
        <v>0</v>
      </c>
      <c r="HK97">
        <v>0</v>
      </c>
      <c r="HL97">
        <v>10.41</v>
      </c>
      <c r="HM97">
        <v>0.65184699999999995</v>
      </c>
      <c r="HN97">
        <v>0.91446799999999995</v>
      </c>
      <c r="HO97">
        <v>4.1335300000000004</v>
      </c>
      <c r="HP97">
        <v>0</v>
      </c>
      <c r="HQ97">
        <v>0</v>
      </c>
      <c r="HR97">
        <v>1.9620899999999999</v>
      </c>
      <c r="HS97">
        <v>3.76932</v>
      </c>
      <c r="HT97">
        <v>7.85</v>
      </c>
      <c r="HU97">
        <v>4.7852399999999999</v>
      </c>
      <c r="HV97">
        <v>0</v>
      </c>
      <c r="HW97">
        <v>0</v>
      </c>
      <c r="HX97">
        <v>0</v>
      </c>
      <c r="HY97">
        <v>-3.4580000000000002</v>
      </c>
      <c r="HZ97">
        <v>-0.109448</v>
      </c>
      <c r="IA97">
        <v>12.64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2.06264</v>
      </c>
      <c r="IP97">
        <v>1.3171999999999999</v>
      </c>
      <c r="IQ97">
        <v>3.5861299999999998</v>
      </c>
      <c r="IR97">
        <v>0</v>
      </c>
      <c r="IS97">
        <v>0</v>
      </c>
      <c r="IT97">
        <v>5.5534299999999996</v>
      </c>
      <c r="IU97">
        <v>3.1091700000000002</v>
      </c>
      <c r="IV97">
        <v>15.6286</v>
      </c>
      <c r="IW97">
        <v>4.0195999999999996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19.648199999999999</v>
      </c>
      <c r="JD97">
        <v>0.54755200000000004</v>
      </c>
      <c r="JE97">
        <v>0.768154</v>
      </c>
      <c r="JF97">
        <v>3.4721700000000002</v>
      </c>
      <c r="JG97">
        <v>0</v>
      </c>
      <c r="JH97">
        <v>0</v>
      </c>
      <c r="JI97">
        <v>1.6481600000000001</v>
      </c>
      <c r="JJ97">
        <v>3.1662300000000001</v>
      </c>
      <c r="JK97">
        <v>6.6056100000000004</v>
      </c>
      <c r="JL97">
        <v>4.0195999999999996</v>
      </c>
      <c r="JM97">
        <v>0</v>
      </c>
      <c r="JN97">
        <v>0</v>
      </c>
      <c r="JO97">
        <v>0</v>
      </c>
      <c r="JP97">
        <v>-2.9047200000000002</v>
      </c>
      <c r="JQ97">
        <v>-9.1936400000000001E-2</v>
      </c>
      <c r="JR97">
        <v>10.6252</v>
      </c>
    </row>
    <row r="98" spans="2:278" x14ac:dyDescent="0.3">
      <c r="B98" s="58">
        <v>45968.6542708333</v>
      </c>
      <c r="C98" t="s">
        <v>460</v>
      </c>
      <c r="E98" t="s">
        <v>917</v>
      </c>
      <c r="F98" t="s">
        <v>815</v>
      </c>
      <c r="G98">
        <v>22500</v>
      </c>
      <c r="H98">
        <v>22500</v>
      </c>
      <c r="I98" t="s">
        <v>816</v>
      </c>
      <c r="J98" s="24">
        <v>3.54166666666667E-2</v>
      </c>
      <c r="K98" t="s">
        <v>817</v>
      </c>
      <c r="L98">
        <v>-33.090000000000003</v>
      </c>
      <c r="M98" t="s">
        <v>818</v>
      </c>
      <c r="N98" t="s">
        <v>818</v>
      </c>
      <c r="O98" t="s">
        <v>932</v>
      </c>
      <c r="P98">
        <v>9519.6200000000008</v>
      </c>
      <c r="Q98">
        <v>82687.899999999994</v>
      </c>
      <c r="R98">
        <v>47973.9</v>
      </c>
      <c r="S98">
        <v>0</v>
      </c>
      <c r="T98">
        <v>0</v>
      </c>
      <c r="U98">
        <v>0</v>
      </c>
      <c r="V98">
        <v>55659.5</v>
      </c>
      <c r="W98">
        <v>195841</v>
      </c>
      <c r="X98">
        <v>81817.899999999994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277659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1214.1600000000001</v>
      </c>
      <c r="AK98">
        <v>0</v>
      </c>
      <c r="AL98">
        <v>1214.1600000000001</v>
      </c>
      <c r="AM98">
        <v>0</v>
      </c>
      <c r="AN98">
        <v>0</v>
      </c>
      <c r="AO98">
        <v>0</v>
      </c>
      <c r="AP98">
        <v>0</v>
      </c>
      <c r="AQ98">
        <v>1214.1600000000001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2.96461</v>
      </c>
      <c r="BF98">
        <v>17.130099999999999</v>
      </c>
      <c r="BG98">
        <v>10.696999999999999</v>
      </c>
      <c r="BH98">
        <v>0</v>
      </c>
      <c r="BI98">
        <v>0</v>
      </c>
      <c r="BJ98">
        <v>2.9121299999999999</v>
      </c>
      <c r="BK98">
        <v>12.454599999999999</v>
      </c>
      <c r="BL98">
        <v>0</v>
      </c>
      <c r="BM98">
        <v>46.1584</v>
      </c>
      <c r="BN98">
        <v>17.659500000000001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63.817900000000002</v>
      </c>
      <c r="BU98">
        <v>60.905700000000003</v>
      </c>
      <c r="BV98">
        <v>2.9121299999999999</v>
      </c>
      <c r="BW98">
        <v>0</v>
      </c>
      <c r="BX98">
        <v>0</v>
      </c>
      <c r="BZ98">
        <v>0</v>
      </c>
      <c r="CA98">
        <v>0</v>
      </c>
      <c r="CC98">
        <v>0</v>
      </c>
      <c r="CG98" t="s">
        <v>818</v>
      </c>
      <c r="CH98" t="s">
        <v>818</v>
      </c>
      <c r="CI98" t="s">
        <v>933</v>
      </c>
      <c r="CJ98">
        <v>3306.14</v>
      </c>
      <c r="CK98">
        <v>90364.7</v>
      </c>
      <c r="CL98">
        <v>29214</v>
      </c>
      <c r="CM98">
        <v>0</v>
      </c>
      <c r="CN98">
        <v>0</v>
      </c>
      <c r="CO98">
        <v>24942.2</v>
      </c>
      <c r="CP98">
        <v>57435.1</v>
      </c>
      <c r="CQ98">
        <v>31750</v>
      </c>
      <c r="CR98">
        <v>81817.899999999994</v>
      </c>
      <c r="CS98">
        <v>0</v>
      </c>
      <c r="CT98">
        <v>0</v>
      </c>
      <c r="CU98">
        <v>0</v>
      </c>
      <c r="CV98">
        <v>-174330</v>
      </c>
      <c r="CW98">
        <v>817.99300000000005</v>
      </c>
      <c r="CX98">
        <v>113568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1.0649900000000001</v>
      </c>
      <c r="DZ98">
        <v>18.668800000000001</v>
      </c>
      <c r="EA98">
        <v>6.3882099999999999</v>
      </c>
      <c r="EB98">
        <v>0</v>
      </c>
      <c r="EC98">
        <v>0</v>
      </c>
      <c r="ED98">
        <v>5.64933</v>
      </c>
      <c r="EE98">
        <v>12.805</v>
      </c>
      <c r="EF98">
        <v>13.072699999999999</v>
      </c>
      <c r="EG98">
        <v>17.659500000000001</v>
      </c>
      <c r="EH98">
        <v>0</v>
      </c>
      <c r="EI98">
        <v>0</v>
      </c>
      <c r="EJ98">
        <v>0</v>
      </c>
      <c r="EK98">
        <v>-31.156300000000002</v>
      </c>
      <c r="EL98">
        <v>-0.347298</v>
      </c>
      <c r="EM98">
        <v>30.732199999999999</v>
      </c>
      <c r="EN98">
        <v>30.732199999999999</v>
      </c>
      <c r="EO98">
        <v>0</v>
      </c>
      <c r="EP98">
        <v>0</v>
      </c>
      <c r="EQ98">
        <v>0</v>
      </c>
      <c r="ES98">
        <v>0</v>
      </c>
      <c r="ET98">
        <v>0</v>
      </c>
      <c r="EV98">
        <v>0</v>
      </c>
      <c r="EW98">
        <v>3.2191900000000002</v>
      </c>
      <c r="EX98">
        <v>0.73690299999999997</v>
      </c>
      <c r="EY98">
        <v>1.2561199999999999</v>
      </c>
      <c r="EZ98">
        <v>0</v>
      </c>
      <c r="FA98">
        <v>0</v>
      </c>
      <c r="FB98">
        <v>0</v>
      </c>
      <c r="FC98">
        <v>1.4959</v>
      </c>
      <c r="FD98">
        <v>6.7081200000000001</v>
      </c>
      <c r="FE98">
        <v>1.6453100000000001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8.3534299999999995</v>
      </c>
      <c r="FL98">
        <v>1.16353</v>
      </c>
      <c r="FM98">
        <v>0.29924299999999998</v>
      </c>
      <c r="FN98">
        <v>0.44796599999999998</v>
      </c>
      <c r="FO98">
        <v>0</v>
      </c>
      <c r="FP98">
        <v>0</v>
      </c>
      <c r="FQ98">
        <v>1.0219800000000001</v>
      </c>
      <c r="FR98">
        <v>1.5008699999999999</v>
      </c>
      <c r="FS98">
        <v>2.9902500000000001</v>
      </c>
      <c r="FT98">
        <v>1.6453100000000001</v>
      </c>
      <c r="FU98">
        <v>0</v>
      </c>
      <c r="FV98">
        <v>0</v>
      </c>
      <c r="FW98">
        <v>0</v>
      </c>
      <c r="FX98">
        <v>-0.67159000000000002</v>
      </c>
      <c r="FY98">
        <v>-0.77175300000000002</v>
      </c>
      <c r="FZ98">
        <v>4.6355500000000003</v>
      </c>
      <c r="GA98" t="s">
        <v>821</v>
      </c>
      <c r="GB98" t="s">
        <v>822</v>
      </c>
      <c r="GC98" t="s">
        <v>823</v>
      </c>
      <c r="GD98" t="s">
        <v>824</v>
      </c>
      <c r="GE98" t="s">
        <v>825</v>
      </c>
      <c r="GF98" t="s">
        <v>826</v>
      </c>
      <c r="GG98" t="s">
        <v>827</v>
      </c>
      <c r="GH98" t="s">
        <v>828</v>
      </c>
      <c r="GK98">
        <v>1.6975499999999999</v>
      </c>
      <c r="GL98">
        <v>2.7830599999999999</v>
      </c>
      <c r="GM98">
        <v>3.1665299999999998</v>
      </c>
      <c r="GN98">
        <v>0</v>
      </c>
      <c r="GO98">
        <v>0</v>
      </c>
      <c r="GP98">
        <v>0</v>
      </c>
      <c r="GQ98">
        <v>3.7047300000000001</v>
      </c>
      <c r="GR98">
        <v>11.35</v>
      </c>
      <c r="GS98">
        <v>4.7852399999999999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16.14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6.6332899999999997</v>
      </c>
      <c r="HF98">
        <v>0</v>
      </c>
      <c r="HG98">
        <v>6.63</v>
      </c>
      <c r="HH98">
        <v>0</v>
      </c>
      <c r="HI98">
        <v>0</v>
      </c>
      <c r="HJ98">
        <v>0</v>
      </c>
      <c r="HK98">
        <v>0</v>
      </c>
      <c r="HL98">
        <v>6.63</v>
      </c>
      <c r="HM98">
        <v>0.64514800000000005</v>
      </c>
      <c r="HN98">
        <v>2.9418199999999999</v>
      </c>
      <c r="HO98">
        <v>1.56918</v>
      </c>
      <c r="HP98">
        <v>0</v>
      </c>
      <c r="HQ98">
        <v>0</v>
      </c>
      <c r="HR98">
        <v>1.7220599999999999</v>
      </c>
      <c r="HS98">
        <v>3.7760899999999999</v>
      </c>
      <c r="HT98">
        <v>4.72</v>
      </c>
      <c r="HU98">
        <v>4.7852399999999999</v>
      </c>
      <c r="HV98">
        <v>0</v>
      </c>
      <c r="HW98">
        <v>0</v>
      </c>
      <c r="HX98">
        <v>0</v>
      </c>
      <c r="HY98">
        <v>-5.2378400000000003</v>
      </c>
      <c r="HZ98">
        <v>-0.69960500000000003</v>
      </c>
      <c r="IA98">
        <v>9.51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1.42594</v>
      </c>
      <c r="IP98">
        <v>2.3377699999999999</v>
      </c>
      <c r="IQ98">
        <v>2.6598799999999998</v>
      </c>
      <c r="IR98">
        <v>0</v>
      </c>
      <c r="IS98">
        <v>0</v>
      </c>
      <c r="IT98">
        <v>4.8545999999999996</v>
      </c>
      <c r="IU98">
        <v>3.11198</v>
      </c>
      <c r="IV98">
        <v>14.3902</v>
      </c>
      <c r="IW98">
        <v>4.0195999999999996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18.409800000000001</v>
      </c>
      <c r="JD98">
        <v>0.54192499999999999</v>
      </c>
      <c r="JE98">
        <v>2.4711400000000001</v>
      </c>
      <c r="JF98">
        <v>1.3181099999999999</v>
      </c>
      <c r="JG98">
        <v>0</v>
      </c>
      <c r="JH98">
        <v>0</v>
      </c>
      <c r="JI98">
        <v>1.4465300000000001</v>
      </c>
      <c r="JJ98">
        <v>3.1719200000000001</v>
      </c>
      <c r="JK98">
        <v>3.9621599999999999</v>
      </c>
      <c r="JL98">
        <v>4.0195999999999996</v>
      </c>
      <c r="JM98">
        <v>0</v>
      </c>
      <c r="JN98">
        <v>0</v>
      </c>
      <c r="JO98">
        <v>0</v>
      </c>
      <c r="JP98">
        <v>-4.3997900000000003</v>
      </c>
      <c r="JQ98">
        <v>-0.587669</v>
      </c>
      <c r="JR98">
        <v>7.9817600000000004</v>
      </c>
    </row>
    <row r="99" spans="2:278" x14ac:dyDescent="0.3">
      <c r="B99" s="58">
        <v>45968.654803240701</v>
      </c>
      <c r="C99" t="s">
        <v>484</v>
      </c>
      <c r="E99" t="s">
        <v>814</v>
      </c>
      <c r="F99" t="s">
        <v>815</v>
      </c>
      <c r="G99">
        <v>22500</v>
      </c>
      <c r="H99">
        <v>22500</v>
      </c>
      <c r="I99" t="s">
        <v>816</v>
      </c>
      <c r="J99" s="24">
        <v>2.8472222222222201E-2</v>
      </c>
      <c r="K99" t="s">
        <v>817</v>
      </c>
      <c r="L99">
        <v>-16.52</v>
      </c>
      <c r="M99" t="s">
        <v>818</v>
      </c>
      <c r="N99" t="s">
        <v>818</v>
      </c>
      <c r="O99" t="s">
        <v>932</v>
      </c>
      <c r="P99">
        <v>20650.3</v>
      </c>
      <c r="Q99">
        <v>24744.2</v>
      </c>
      <c r="R99">
        <v>36954.199999999997</v>
      </c>
      <c r="S99">
        <v>0</v>
      </c>
      <c r="T99">
        <v>0</v>
      </c>
      <c r="U99">
        <v>0</v>
      </c>
      <c r="V99">
        <v>55448.2</v>
      </c>
      <c r="W99">
        <v>137797</v>
      </c>
      <c r="X99">
        <v>81817.899999999994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219615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1388.94</v>
      </c>
      <c r="AK99">
        <v>0</v>
      </c>
      <c r="AL99">
        <v>1388.94</v>
      </c>
      <c r="AM99">
        <v>0</v>
      </c>
      <c r="AN99">
        <v>0</v>
      </c>
      <c r="AO99">
        <v>0</v>
      </c>
      <c r="AP99">
        <v>0</v>
      </c>
      <c r="AQ99">
        <v>1388.94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5.7383600000000001</v>
      </c>
      <c r="BF99">
        <v>4.9123700000000001</v>
      </c>
      <c r="BG99">
        <v>8.1868999999999996</v>
      </c>
      <c r="BH99">
        <v>0</v>
      </c>
      <c r="BI99">
        <v>0</v>
      </c>
      <c r="BJ99">
        <v>3.3132700000000002</v>
      </c>
      <c r="BK99">
        <v>12.327500000000001</v>
      </c>
      <c r="BL99">
        <v>0</v>
      </c>
      <c r="BM99">
        <v>34.478400000000001</v>
      </c>
      <c r="BN99">
        <v>17.564399999999999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52.042900000000003</v>
      </c>
      <c r="BU99">
        <v>48.729599999999998</v>
      </c>
      <c r="BV99">
        <v>3.3132700000000002</v>
      </c>
      <c r="BW99">
        <v>0</v>
      </c>
      <c r="BX99">
        <v>0</v>
      </c>
      <c r="BZ99">
        <v>0</v>
      </c>
      <c r="CA99">
        <v>0</v>
      </c>
      <c r="CC99">
        <v>0</v>
      </c>
      <c r="CG99" t="s">
        <v>818</v>
      </c>
      <c r="CH99" t="s">
        <v>818</v>
      </c>
      <c r="CI99" t="s">
        <v>931</v>
      </c>
      <c r="CJ99">
        <v>4050.74</v>
      </c>
      <c r="CK99">
        <v>32532.9</v>
      </c>
      <c r="CL99">
        <v>63299.3</v>
      </c>
      <c r="CM99">
        <v>0</v>
      </c>
      <c r="CN99">
        <v>0</v>
      </c>
      <c r="CO99">
        <v>28941.5</v>
      </c>
      <c r="CP99">
        <v>57220.5</v>
      </c>
      <c r="CQ99">
        <v>63860.7</v>
      </c>
      <c r="CR99">
        <v>81817.899999999994</v>
      </c>
      <c r="CS99">
        <v>0</v>
      </c>
      <c r="CT99">
        <v>0</v>
      </c>
      <c r="CU99">
        <v>0</v>
      </c>
      <c r="CV99">
        <v>-122325</v>
      </c>
      <c r="CW99">
        <v>140.83799999999999</v>
      </c>
      <c r="CX99">
        <v>145679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1.1905600000000001</v>
      </c>
      <c r="DZ99">
        <v>6.3780599999999996</v>
      </c>
      <c r="EA99">
        <v>14.0253</v>
      </c>
      <c r="EB99">
        <v>0</v>
      </c>
      <c r="EC99">
        <v>0</v>
      </c>
      <c r="ED99">
        <v>6.5511999999999997</v>
      </c>
      <c r="EE99">
        <v>12.6761</v>
      </c>
      <c r="EF99">
        <v>17.953299999999999</v>
      </c>
      <c r="EG99">
        <v>17.564399999999999</v>
      </c>
      <c r="EH99">
        <v>0</v>
      </c>
      <c r="EI99">
        <v>0</v>
      </c>
      <c r="EJ99">
        <v>0</v>
      </c>
      <c r="EK99">
        <v>-22.786899999999999</v>
      </c>
      <c r="EL99">
        <v>-8.0859700000000007E-2</v>
      </c>
      <c r="EM99">
        <v>35.517800000000001</v>
      </c>
      <c r="EN99">
        <v>35.517800000000001</v>
      </c>
      <c r="EO99">
        <v>0</v>
      </c>
      <c r="EP99">
        <v>0</v>
      </c>
      <c r="EQ99">
        <v>0</v>
      </c>
      <c r="ES99">
        <v>0</v>
      </c>
      <c r="ET99">
        <v>0</v>
      </c>
      <c r="EV99">
        <v>0</v>
      </c>
      <c r="EW99">
        <v>3.92089</v>
      </c>
      <c r="EX99">
        <v>0.24537300000000001</v>
      </c>
      <c r="EY99">
        <v>0.97215799999999997</v>
      </c>
      <c r="EZ99">
        <v>0</v>
      </c>
      <c r="FA99">
        <v>0</v>
      </c>
      <c r="FB99">
        <v>0</v>
      </c>
      <c r="FC99">
        <v>1.5017100000000001</v>
      </c>
      <c r="FD99">
        <v>6.6401300000000001</v>
      </c>
      <c r="FE99">
        <v>1.6453100000000001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8.2854399999999995</v>
      </c>
      <c r="FL99">
        <v>0.95760900000000004</v>
      </c>
      <c r="FM99">
        <v>3.47441E-2</v>
      </c>
      <c r="FN99">
        <v>1.60558</v>
      </c>
      <c r="FO99">
        <v>0</v>
      </c>
      <c r="FP99">
        <v>0</v>
      </c>
      <c r="FQ99">
        <v>1.16673</v>
      </c>
      <c r="FR99">
        <v>1.50562</v>
      </c>
      <c r="FS99">
        <v>4.8042400000000001</v>
      </c>
      <c r="FT99">
        <v>1.6453100000000001</v>
      </c>
      <c r="FU99">
        <v>0</v>
      </c>
      <c r="FV99">
        <v>0</v>
      </c>
      <c r="FW99">
        <v>0</v>
      </c>
      <c r="FX99">
        <v>-0.36250900000000003</v>
      </c>
      <c r="FY99">
        <v>-0.10353</v>
      </c>
      <c r="FZ99">
        <v>6.4495399999999998</v>
      </c>
      <c r="GA99" t="s">
        <v>821</v>
      </c>
      <c r="GB99" t="s">
        <v>822</v>
      </c>
      <c r="GC99" t="s">
        <v>823</v>
      </c>
      <c r="GD99" t="s">
        <v>824</v>
      </c>
      <c r="GE99" t="s">
        <v>825</v>
      </c>
      <c r="GF99" t="s">
        <v>826</v>
      </c>
      <c r="GG99" t="s">
        <v>827</v>
      </c>
      <c r="GH99" t="s">
        <v>828</v>
      </c>
      <c r="GK99">
        <v>2.8039800000000001</v>
      </c>
      <c r="GL99">
        <v>0.79345699999999997</v>
      </c>
      <c r="GM99">
        <v>2.4378199999999999</v>
      </c>
      <c r="GN99">
        <v>0</v>
      </c>
      <c r="GO99">
        <v>0</v>
      </c>
      <c r="GP99">
        <v>0</v>
      </c>
      <c r="GQ99">
        <v>3.70139</v>
      </c>
      <c r="GR99">
        <v>9.73</v>
      </c>
      <c r="GS99">
        <v>4.7852399999999999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14.52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7.5881699999999999</v>
      </c>
      <c r="HF99">
        <v>0</v>
      </c>
      <c r="HG99">
        <v>7.59</v>
      </c>
      <c r="HH99">
        <v>0</v>
      </c>
      <c r="HI99">
        <v>0</v>
      </c>
      <c r="HJ99">
        <v>0</v>
      </c>
      <c r="HK99">
        <v>0</v>
      </c>
      <c r="HL99">
        <v>7.59</v>
      </c>
      <c r="HM99">
        <v>0.65184699999999995</v>
      </c>
      <c r="HN99">
        <v>0.91446799999999995</v>
      </c>
      <c r="HO99">
        <v>4.1335300000000004</v>
      </c>
      <c r="HP99">
        <v>0</v>
      </c>
      <c r="HQ99">
        <v>0</v>
      </c>
      <c r="HR99">
        <v>1.9620899999999999</v>
      </c>
      <c r="HS99">
        <v>3.76932</v>
      </c>
      <c r="HT99">
        <v>7.85</v>
      </c>
      <c r="HU99">
        <v>4.7852399999999999</v>
      </c>
      <c r="HV99">
        <v>0</v>
      </c>
      <c r="HW99">
        <v>0</v>
      </c>
      <c r="HX99">
        <v>0</v>
      </c>
      <c r="HY99">
        <v>-3.4580000000000002</v>
      </c>
      <c r="HZ99">
        <v>-0.109448</v>
      </c>
      <c r="IA99">
        <v>12.64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2.35534</v>
      </c>
      <c r="IP99">
        <v>0.66650500000000001</v>
      </c>
      <c r="IQ99">
        <v>2.0477699999999999</v>
      </c>
      <c r="IR99">
        <v>0</v>
      </c>
      <c r="IS99">
        <v>0</v>
      </c>
      <c r="IT99">
        <v>5.5534400000000002</v>
      </c>
      <c r="IU99">
        <v>3.1091700000000002</v>
      </c>
      <c r="IV99">
        <v>13.732200000000001</v>
      </c>
      <c r="IW99">
        <v>4.0195999999999996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17.751799999999999</v>
      </c>
      <c r="JD99">
        <v>0.54755200000000004</v>
      </c>
      <c r="JE99">
        <v>0.768154</v>
      </c>
      <c r="JF99">
        <v>3.4721700000000002</v>
      </c>
      <c r="JG99">
        <v>0</v>
      </c>
      <c r="JH99">
        <v>0</v>
      </c>
      <c r="JI99">
        <v>1.6481600000000001</v>
      </c>
      <c r="JJ99">
        <v>3.1662300000000001</v>
      </c>
      <c r="JK99">
        <v>6.6056100000000004</v>
      </c>
      <c r="JL99">
        <v>4.0195999999999996</v>
      </c>
      <c r="JM99">
        <v>0</v>
      </c>
      <c r="JN99">
        <v>0</v>
      </c>
      <c r="JO99">
        <v>0</v>
      </c>
      <c r="JP99">
        <v>-2.9047200000000002</v>
      </c>
      <c r="JQ99">
        <v>-9.1936400000000001E-2</v>
      </c>
      <c r="JR99">
        <v>10.6252</v>
      </c>
    </row>
    <row r="100" spans="2:278" x14ac:dyDescent="0.3">
      <c r="B100" s="58">
        <v>45968.655567129601</v>
      </c>
      <c r="C100" t="s">
        <v>466</v>
      </c>
      <c r="E100" t="s">
        <v>917</v>
      </c>
      <c r="F100" t="s">
        <v>815</v>
      </c>
      <c r="G100">
        <v>22500</v>
      </c>
      <c r="H100">
        <v>22500</v>
      </c>
      <c r="I100" t="s">
        <v>816</v>
      </c>
      <c r="J100" s="24">
        <v>4.3055555555555597E-2</v>
      </c>
      <c r="K100" t="s">
        <v>817</v>
      </c>
      <c r="L100">
        <v>-35.340000000000003</v>
      </c>
      <c r="M100" t="s">
        <v>818</v>
      </c>
      <c r="N100" t="s">
        <v>818</v>
      </c>
      <c r="O100" t="s">
        <v>934</v>
      </c>
      <c r="P100">
        <v>2.4483700000000002</v>
      </c>
      <c r="Q100">
        <v>67656.399999999994</v>
      </c>
      <c r="R100">
        <v>59815.5</v>
      </c>
      <c r="S100">
        <v>874.61099999999999</v>
      </c>
      <c r="T100">
        <v>20389.3</v>
      </c>
      <c r="U100">
        <v>0</v>
      </c>
      <c r="V100">
        <v>55659.5</v>
      </c>
      <c r="W100">
        <v>204398</v>
      </c>
      <c r="X100">
        <v>81817.899999999994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286216</v>
      </c>
      <c r="AE100">
        <v>437.28800000000001</v>
      </c>
      <c r="AF100">
        <v>0</v>
      </c>
      <c r="AG100">
        <v>0</v>
      </c>
      <c r="AH100">
        <v>0</v>
      </c>
      <c r="AI100">
        <v>0</v>
      </c>
      <c r="AJ100">
        <v>1214.1600000000001</v>
      </c>
      <c r="AK100">
        <v>0</v>
      </c>
      <c r="AL100">
        <v>1651.44</v>
      </c>
      <c r="AM100">
        <v>0</v>
      </c>
      <c r="AN100">
        <v>0</v>
      </c>
      <c r="AO100">
        <v>0</v>
      </c>
      <c r="AP100">
        <v>0</v>
      </c>
      <c r="AQ100">
        <v>1651.44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1.2114799999999999</v>
      </c>
      <c r="BF100">
        <v>14.0236</v>
      </c>
      <c r="BG100">
        <v>13.3184</v>
      </c>
      <c r="BH100">
        <v>0.18434400000000001</v>
      </c>
      <c r="BI100">
        <v>4.3076299999999996</v>
      </c>
      <c r="BJ100">
        <v>2.9121299999999999</v>
      </c>
      <c r="BK100">
        <v>12.454599999999999</v>
      </c>
      <c r="BL100">
        <v>0</v>
      </c>
      <c r="BM100">
        <v>48.412199999999999</v>
      </c>
      <c r="BN100">
        <v>17.659500000000001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66.071700000000007</v>
      </c>
      <c r="BU100">
        <v>61.948799999999999</v>
      </c>
      <c r="BV100">
        <v>4.1228400000000001</v>
      </c>
      <c r="BW100">
        <v>0</v>
      </c>
      <c r="BX100">
        <v>0</v>
      </c>
      <c r="BZ100">
        <v>0</v>
      </c>
      <c r="CA100">
        <v>0</v>
      </c>
      <c r="CC100">
        <v>0</v>
      </c>
      <c r="CG100" t="s">
        <v>818</v>
      </c>
      <c r="CH100" t="s">
        <v>818</v>
      </c>
      <c r="CI100" t="s">
        <v>933</v>
      </c>
      <c r="CJ100">
        <v>3306.14</v>
      </c>
      <c r="CK100">
        <v>90364.7</v>
      </c>
      <c r="CL100">
        <v>29214</v>
      </c>
      <c r="CM100">
        <v>0</v>
      </c>
      <c r="CN100">
        <v>0</v>
      </c>
      <c r="CO100">
        <v>24942.2</v>
      </c>
      <c r="CP100">
        <v>57435.1</v>
      </c>
      <c r="CQ100">
        <v>31750</v>
      </c>
      <c r="CR100">
        <v>81817.899999999994</v>
      </c>
      <c r="CS100">
        <v>0</v>
      </c>
      <c r="CT100">
        <v>0</v>
      </c>
      <c r="CU100">
        <v>0</v>
      </c>
      <c r="CV100">
        <v>-174330</v>
      </c>
      <c r="CW100">
        <v>817.99300000000005</v>
      </c>
      <c r="CX100">
        <v>113568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1.0649900000000001</v>
      </c>
      <c r="DZ100">
        <v>18.668800000000001</v>
      </c>
      <c r="EA100">
        <v>6.3882099999999999</v>
      </c>
      <c r="EB100">
        <v>0</v>
      </c>
      <c r="EC100">
        <v>0</v>
      </c>
      <c r="ED100">
        <v>5.64933</v>
      </c>
      <c r="EE100">
        <v>12.805</v>
      </c>
      <c r="EF100">
        <v>13.072699999999999</v>
      </c>
      <c r="EG100">
        <v>17.659500000000001</v>
      </c>
      <c r="EH100">
        <v>0</v>
      </c>
      <c r="EI100">
        <v>0</v>
      </c>
      <c r="EJ100">
        <v>0</v>
      </c>
      <c r="EK100">
        <v>-31.156300000000002</v>
      </c>
      <c r="EL100">
        <v>-0.347298</v>
      </c>
      <c r="EM100">
        <v>30.732199999999999</v>
      </c>
      <c r="EN100">
        <v>30.732199999999999</v>
      </c>
      <c r="EO100">
        <v>0</v>
      </c>
      <c r="EP100">
        <v>0</v>
      </c>
      <c r="EQ100">
        <v>0</v>
      </c>
      <c r="ES100">
        <v>0</v>
      </c>
      <c r="ET100">
        <v>0</v>
      </c>
      <c r="EV100">
        <v>0</v>
      </c>
      <c r="EW100">
        <v>8.8024299999999995E-4</v>
      </c>
      <c r="EX100">
        <v>0.35866199999999998</v>
      </c>
      <c r="EY100">
        <v>1.5535699999999999</v>
      </c>
      <c r="EZ100">
        <v>1.12327E-3</v>
      </c>
      <c r="FA100">
        <v>0.20340900000000001</v>
      </c>
      <c r="FB100">
        <v>0</v>
      </c>
      <c r="FC100">
        <v>1.4959</v>
      </c>
      <c r="FD100">
        <v>3.61355</v>
      </c>
      <c r="FE100">
        <v>1.6453100000000001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5.2588499999999998</v>
      </c>
      <c r="FL100">
        <v>1.16353</v>
      </c>
      <c r="FM100">
        <v>0.29924299999999998</v>
      </c>
      <c r="FN100">
        <v>0.44796599999999998</v>
      </c>
      <c r="FO100">
        <v>0</v>
      </c>
      <c r="FP100">
        <v>0</v>
      </c>
      <c r="FQ100">
        <v>1.0219800000000001</v>
      </c>
      <c r="FR100">
        <v>1.5008699999999999</v>
      </c>
      <c r="FS100">
        <v>2.9902500000000001</v>
      </c>
      <c r="FT100">
        <v>1.6453100000000001</v>
      </c>
      <c r="FU100">
        <v>0</v>
      </c>
      <c r="FV100">
        <v>0</v>
      </c>
      <c r="FW100">
        <v>0</v>
      </c>
      <c r="FX100">
        <v>-0.67159000000000002</v>
      </c>
      <c r="FY100">
        <v>-0.77175300000000002</v>
      </c>
      <c r="FZ100">
        <v>4.6355500000000003</v>
      </c>
      <c r="GA100" t="s">
        <v>821</v>
      </c>
      <c r="GB100" t="s">
        <v>822</v>
      </c>
      <c r="GC100" t="s">
        <v>823</v>
      </c>
      <c r="GD100" t="s">
        <v>824</v>
      </c>
      <c r="GE100" t="s">
        <v>825</v>
      </c>
      <c r="GF100" t="s">
        <v>826</v>
      </c>
      <c r="GG100" t="s">
        <v>827</v>
      </c>
      <c r="GH100" t="s">
        <v>828</v>
      </c>
      <c r="GK100">
        <v>4.3971199999999998E-4</v>
      </c>
      <c r="GL100">
        <v>2.4531000000000001</v>
      </c>
      <c r="GM100">
        <v>3.92422</v>
      </c>
      <c r="GN100">
        <v>2.7684199999999999E-2</v>
      </c>
      <c r="GO100">
        <v>0.85833899999999996</v>
      </c>
      <c r="GP100">
        <v>0</v>
      </c>
      <c r="GQ100">
        <v>3.7047300000000001</v>
      </c>
      <c r="GR100">
        <v>10.96</v>
      </c>
      <c r="GS100">
        <v>4.7852399999999999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15.75</v>
      </c>
      <c r="GZ100">
        <v>2.3890400000000001</v>
      </c>
      <c r="HA100">
        <v>0</v>
      </c>
      <c r="HB100">
        <v>0</v>
      </c>
      <c r="HC100">
        <v>0</v>
      </c>
      <c r="HD100">
        <v>0</v>
      </c>
      <c r="HE100">
        <v>6.6332899999999997</v>
      </c>
      <c r="HF100">
        <v>0</v>
      </c>
      <c r="HG100">
        <v>9.02</v>
      </c>
      <c r="HH100">
        <v>0</v>
      </c>
      <c r="HI100">
        <v>0</v>
      </c>
      <c r="HJ100">
        <v>0</v>
      </c>
      <c r="HK100">
        <v>0</v>
      </c>
      <c r="HL100">
        <v>9.02</v>
      </c>
      <c r="HM100">
        <v>0.64514800000000005</v>
      </c>
      <c r="HN100">
        <v>2.9418199999999999</v>
      </c>
      <c r="HO100">
        <v>1.56918</v>
      </c>
      <c r="HP100">
        <v>0</v>
      </c>
      <c r="HQ100">
        <v>0</v>
      </c>
      <c r="HR100">
        <v>1.7220599999999999</v>
      </c>
      <c r="HS100">
        <v>3.7760899999999999</v>
      </c>
      <c r="HT100">
        <v>4.72</v>
      </c>
      <c r="HU100">
        <v>4.7852399999999999</v>
      </c>
      <c r="HV100">
        <v>0</v>
      </c>
      <c r="HW100">
        <v>0</v>
      </c>
      <c r="HX100">
        <v>0</v>
      </c>
      <c r="HY100">
        <v>-5.2378400000000003</v>
      </c>
      <c r="HZ100">
        <v>-0.69960500000000003</v>
      </c>
      <c r="IA100">
        <v>9.51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1.7487999999999999</v>
      </c>
      <c r="IP100">
        <v>2.0606100000000001</v>
      </c>
      <c r="IQ100">
        <v>3.2963499999999999</v>
      </c>
      <c r="IR100">
        <v>2.32547E-2</v>
      </c>
      <c r="IS100">
        <v>0.72100600000000004</v>
      </c>
      <c r="IT100">
        <v>4.8545999999999996</v>
      </c>
      <c r="IU100">
        <v>3.11198</v>
      </c>
      <c r="IV100">
        <v>15.816599999999999</v>
      </c>
      <c r="IW100">
        <v>4.0195999999999996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19.836200000000002</v>
      </c>
      <c r="JD100">
        <v>0.54192499999999999</v>
      </c>
      <c r="JE100">
        <v>2.4711400000000001</v>
      </c>
      <c r="JF100">
        <v>1.3181099999999999</v>
      </c>
      <c r="JG100">
        <v>0</v>
      </c>
      <c r="JH100">
        <v>0</v>
      </c>
      <c r="JI100">
        <v>1.4465300000000001</v>
      </c>
      <c r="JJ100">
        <v>3.1719200000000001</v>
      </c>
      <c r="JK100">
        <v>3.9621599999999999</v>
      </c>
      <c r="JL100">
        <v>4.0195999999999996</v>
      </c>
      <c r="JM100">
        <v>0</v>
      </c>
      <c r="JN100">
        <v>0</v>
      </c>
      <c r="JO100">
        <v>0</v>
      </c>
      <c r="JP100">
        <v>-4.3997900000000003</v>
      </c>
      <c r="JQ100">
        <v>-0.587669</v>
      </c>
      <c r="JR100">
        <v>7.9817600000000004</v>
      </c>
    </row>
    <row r="101" spans="2:278" x14ac:dyDescent="0.3">
      <c r="B101" s="58">
        <v>45968.656145833302</v>
      </c>
      <c r="C101" t="s">
        <v>489</v>
      </c>
      <c r="E101" t="s">
        <v>814</v>
      </c>
      <c r="F101" t="s">
        <v>815</v>
      </c>
      <c r="G101">
        <v>22500</v>
      </c>
      <c r="H101">
        <v>22500</v>
      </c>
      <c r="I101" t="s">
        <v>816</v>
      </c>
      <c r="J101" s="24">
        <v>3.125E-2</v>
      </c>
      <c r="K101" t="s">
        <v>817</v>
      </c>
      <c r="L101">
        <v>-14.83</v>
      </c>
      <c r="M101" t="s">
        <v>818</v>
      </c>
      <c r="N101" t="s">
        <v>818</v>
      </c>
      <c r="O101" t="s">
        <v>935</v>
      </c>
      <c r="P101">
        <v>5.9635899999999999</v>
      </c>
      <c r="Q101">
        <v>21511.4</v>
      </c>
      <c r="R101">
        <v>37485.699999999997</v>
      </c>
      <c r="S101">
        <v>474.03699999999998</v>
      </c>
      <c r="T101">
        <v>8294.2800000000007</v>
      </c>
      <c r="U101">
        <v>0</v>
      </c>
      <c r="V101">
        <v>55448.2</v>
      </c>
      <c r="W101">
        <v>123220</v>
      </c>
      <c r="X101">
        <v>81817.899999999994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205038</v>
      </c>
      <c r="AE101">
        <v>1062.3599999999999</v>
      </c>
      <c r="AF101">
        <v>0</v>
      </c>
      <c r="AG101">
        <v>0</v>
      </c>
      <c r="AH101">
        <v>0</v>
      </c>
      <c r="AI101">
        <v>0</v>
      </c>
      <c r="AJ101">
        <v>1388.94</v>
      </c>
      <c r="AK101">
        <v>0</v>
      </c>
      <c r="AL101">
        <v>2451.29</v>
      </c>
      <c r="AM101">
        <v>0</v>
      </c>
      <c r="AN101">
        <v>0</v>
      </c>
      <c r="AO101">
        <v>0</v>
      </c>
      <c r="AP101">
        <v>0</v>
      </c>
      <c r="AQ101">
        <v>2451.29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2.82117</v>
      </c>
      <c r="BF101">
        <v>4.2564799999999998</v>
      </c>
      <c r="BG101">
        <v>8.2925599999999999</v>
      </c>
      <c r="BH101">
        <v>9.0270900000000001E-2</v>
      </c>
      <c r="BI101">
        <v>1.6924600000000001</v>
      </c>
      <c r="BJ101">
        <v>3.3132700000000002</v>
      </c>
      <c r="BK101">
        <v>12.327500000000001</v>
      </c>
      <c r="BL101">
        <v>0</v>
      </c>
      <c r="BM101">
        <v>32.793799999999997</v>
      </c>
      <c r="BN101">
        <v>17.564399999999999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50.358199999999997</v>
      </c>
      <c r="BU101">
        <v>44.2254</v>
      </c>
      <c r="BV101">
        <v>6.1327800000000003</v>
      </c>
      <c r="BW101">
        <v>0</v>
      </c>
      <c r="BX101">
        <v>0</v>
      </c>
      <c r="BZ101">
        <v>0</v>
      </c>
      <c r="CA101">
        <v>0</v>
      </c>
      <c r="CC101">
        <v>0</v>
      </c>
      <c r="CG101" t="s">
        <v>818</v>
      </c>
      <c r="CH101" t="s">
        <v>818</v>
      </c>
      <c r="CI101" t="s">
        <v>931</v>
      </c>
      <c r="CJ101">
        <v>4050.74</v>
      </c>
      <c r="CK101">
        <v>32532.9</v>
      </c>
      <c r="CL101">
        <v>63299.3</v>
      </c>
      <c r="CM101">
        <v>0</v>
      </c>
      <c r="CN101">
        <v>0</v>
      </c>
      <c r="CO101">
        <v>28941.5</v>
      </c>
      <c r="CP101">
        <v>57220.5</v>
      </c>
      <c r="CQ101">
        <v>63860.7</v>
      </c>
      <c r="CR101">
        <v>81817.899999999994</v>
      </c>
      <c r="CS101">
        <v>0</v>
      </c>
      <c r="CT101">
        <v>0</v>
      </c>
      <c r="CU101">
        <v>0</v>
      </c>
      <c r="CV101">
        <v>-122325</v>
      </c>
      <c r="CW101">
        <v>140.83799999999999</v>
      </c>
      <c r="CX101">
        <v>145679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1.1905600000000001</v>
      </c>
      <c r="DZ101">
        <v>6.3780599999999996</v>
      </c>
      <c r="EA101">
        <v>14.0253</v>
      </c>
      <c r="EB101">
        <v>0</v>
      </c>
      <c r="EC101">
        <v>0</v>
      </c>
      <c r="ED101">
        <v>6.5511999999999997</v>
      </c>
      <c r="EE101">
        <v>12.6761</v>
      </c>
      <c r="EF101">
        <v>17.953299999999999</v>
      </c>
      <c r="EG101">
        <v>17.564399999999999</v>
      </c>
      <c r="EH101">
        <v>0</v>
      </c>
      <c r="EI101">
        <v>0</v>
      </c>
      <c r="EJ101">
        <v>0</v>
      </c>
      <c r="EK101">
        <v>-22.786899999999999</v>
      </c>
      <c r="EL101">
        <v>-8.0859700000000007E-2</v>
      </c>
      <c r="EM101">
        <v>35.517800000000001</v>
      </c>
      <c r="EN101">
        <v>35.517800000000001</v>
      </c>
      <c r="EO101">
        <v>0</v>
      </c>
      <c r="EP101">
        <v>0</v>
      </c>
      <c r="EQ101">
        <v>0</v>
      </c>
      <c r="ES101">
        <v>0</v>
      </c>
      <c r="ET101">
        <v>0</v>
      </c>
      <c r="EV101">
        <v>0</v>
      </c>
      <c r="EW101">
        <v>1.1442100000000001E-3</v>
      </c>
      <c r="EX101">
        <v>2.8722399999999999E-2</v>
      </c>
      <c r="EY101">
        <v>0.98233800000000004</v>
      </c>
      <c r="EZ101">
        <v>1.3454100000000001E-4</v>
      </c>
      <c r="FA101">
        <v>8.2848699999999997E-2</v>
      </c>
      <c r="FB101">
        <v>0</v>
      </c>
      <c r="FC101">
        <v>1.5017100000000001</v>
      </c>
      <c r="FD101">
        <v>2.5969000000000002</v>
      </c>
      <c r="FE101">
        <v>1.6453100000000001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4.24221</v>
      </c>
      <c r="FL101">
        <v>0.95760900000000004</v>
      </c>
      <c r="FM101">
        <v>3.47441E-2</v>
      </c>
      <c r="FN101">
        <v>1.60558</v>
      </c>
      <c r="FO101">
        <v>0</v>
      </c>
      <c r="FP101">
        <v>0</v>
      </c>
      <c r="FQ101">
        <v>1.16673</v>
      </c>
      <c r="FR101">
        <v>1.50562</v>
      </c>
      <c r="FS101">
        <v>4.8042400000000001</v>
      </c>
      <c r="FT101">
        <v>1.6453100000000001</v>
      </c>
      <c r="FU101">
        <v>0</v>
      </c>
      <c r="FV101">
        <v>0</v>
      </c>
      <c r="FW101">
        <v>0</v>
      </c>
      <c r="FX101">
        <v>-0.36250900000000003</v>
      </c>
      <c r="FY101">
        <v>-0.10353</v>
      </c>
      <c r="FZ101">
        <v>6.4495399999999998</v>
      </c>
      <c r="GA101" t="s">
        <v>821</v>
      </c>
      <c r="GB101" t="s">
        <v>822</v>
      </c>
      <c r="GC101" t="s">
        <v>823</v>
      </c>
      <c r="GD101" t="s">
        <v>824</v>
      </c>
      <c r="GE101" t="s">
        <v>825</v>
      </c>
      <c r="GF101" t="s">
        <v>826</v>
      </c>
      <c r="GG101" t="s">
        <v>827</v>
      </c>
      <c r="GH101" t="s">
        <v>828</v>
      </c>
      <c r="GK101">
        <v>8.0873700000000002E-4</v>
      </c>
      <c r="GL101">
        <v>0.61957300000000004</v>
      </c>
      <c r="GM101">
        <v>2.4571499999999999</v>
      </c>
      <c r="GN101">
        <v>1.2020299999999999E-2</v>
      </c>
      <c r="GO101">
        <v>0.31266699999999997</v>
      </c>
      <c r="GP101">
        <v>0</v>
      </c>
      <c r="GQ101">
        <v>3.70139</v>
      </c>
      <c r="GR101">
        <v>7.1</v>
      </c>
      <c r="GS101">
        <v>4.7852399999999999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11.89</v>
      </c>
      <c r="GZ101">
        <v>5.8039800000000001</v>
      </c>
      <c r="HA101">
        <v>0</v>
      </c>
      <c r="HB101">
        <v>0</v>
      </c>
      <c r="HC101">
        <v>0</v>
      </c>
      <c r="HD101">
        <v>0</v>
      </c>
      <c r="HE101">
        <v>7.5881699999999999</v>
      </c>
      <c r="HF101">
        <v>0</v>
      </c>
      <c r="HG101">
        <v>13.39</v>
      </c>
      <c r="HH101">
        <v>0</v>
      </c>
      <c r="HI101">
        <v>0</v>
      </c>
      <c r="HJ101">
        <v>0</v>
      </c>
      <c r="HK101">
        <v>0</v>
      </c>
      <c r="HL101">
        <v>13.39</v>
      </c>
      <c r="HM101">
        <v>0.65184699999999995</v>
      </c>
      <c r="HN101">
        <v>0.91446799999999995</v>
      </c>
      <c r="HO101">
        <v>4.1335300000000004</v>
      </c>
      <c r="HP101">
        <v>0</v>
      </c>
      <c r="HQ101">
        <v>0</v>
      </c>
      <c r="HR101">
        <v>1.9620899999999999</v>
      </c>
      <c r="HS101">
        <v>3.76932</v>
      </c>
      <c r="HT101">
        <v>7.85</v>
      </c>
      <c r="HU101">
        <v>4.7852399999999999</v>
      </c>
      <c r="HV101">
        <v>0</v>
      </c>
      <c r="HW101">
        <v>0</v>
      </c>
      <c r="HX101">
        <v>0</v>
      </c>
      <c r="HY101">
        <v>-3.4580000000000002</v>
      </c>
      <c r="HZ101">
        <v>-0.109448</v>
      </c>
      <c r="IA101">
        <v>12.64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4.2483500000000003</v>
      </c>
      <c r="IP101">
        <v>0.52044199999999996</v>
      </c>
      <c r="IQ101">
        <v>2.0640100000000001</v>
      </c>
      <c r="IR101">
        <v>1.0097E-2</v>
      </c>
      <c r="IS101">
        <v>0.26264100000000001</v>
      </c>
      <c r="IT101">
        <v>5.5534400000000002</v>
      </c>
      <c r="IU101">
        <v>3.1091700000000002</v>
      </c>
      <c r="IV101">
        <v>15.7681</v>
      </c>
      <c r="IW101">
        <v>4.0195999999999996</v>
      </c>
      <c r="IX101">
        <v>0</v>
      </c>
      <c r="IY101">
        <v>0</v>
      </c>
      <c r="IZ101">
        <v>0</v>
      </c>
      <c r="JA101">
        <v>0</v>
      </c>
      <c r="JB101">
        <v>0</v>
      </c>
      <c r="JC101">
        <v>19.787700000000001</v>
      </c>
      <c r="JD101">
        <v>0.54755200000000004</v>
      </c>
      <c r="JE101">
        <v>0.768154</v>
      </c>
      <c r="JF101">
        <v>3.4721700000000002</v>
      </c>
      <c r="JG101">
        <v>0</v>
      </c>
      <c r="JH101">
        <v>0</v>
      </c>
      <c r="JI101">
        <v>1.6481600000000001</v>
      </c>
      <c r="JJ101">
        <v>3.1662300000000001</v>
      </c>
      <c r="JK101">
        <v>6.6056100000000004</v>
      </c>
      <c r="JL101">
        <v>4.0195999999999996</v>
      </c>
      <c r="JM101">
        <v>0</v>
      </c>
      <c r="JN101">
        <v>0</v>
      </c>
      <c r="JO101">
        <v>0</v>
      </c>
      <c r="JP101">
        <v>-2.9047200000000002</v>
      </c>
      <c r="JQ101">
        <v>-9.1936400000000001E-2</v>
      </c>
      <c r="JR101">
        <v>10.6252</v>
      </c>
    </row>
    <row r="102" spans="2:278" x14ac:dyDescent="0.3">
      <c r="B102" s="58">
        <v>45968.656817129602</v>
      </c>
      <c r="C102" t="s">
        <v>411</v>
      </c>
      <c r="E102" t="s">
        <v>917</v>
      </c>
      <c r="F102" t="s">
        <v>815</v>
      </c>
      <c r="G102">
        <v>22500</v>
      </c>
      <c r="H102">
        <v>22500</v>
      </c>
      <c r="I102" t="s">
        <v>816</v>
      </c>
      <c r="J102" s="24">
        <v>3.6805555555555598E-2</v>
      </c>
      <c r="K102" t="s">
        <v>817</v>
      </c>
      <c r="L102">
        <v>-33.630000000000003</v>
      </c>
      <c r="M102" t="s">
        <v>818</v>
      </c>
      <c r="N102" t="s">
        <v>818</v>
      </c>
      <c r="O102" t="s">
        <v>936</v>
      </c>
      <c r="P102">
        <v>0</v>
      </c>
      <c r="Q102">
        <v>57315.1</v>
      </c>
      <c r="R102">
        <v>84140.3</v>
      </c>
      <c r="S102">
        <v>0</v>
      </c>
      <c r="T102">
        <v>0</v>
      </c>
      <c r="U102">
        <v>0</v>
      </c>
      <c r="V102">
        <v>55659.5</v>
      </c>
      <c r="W102">
        <v>197115</v>
      </c>
      <c r="X102">
        <v>81817.899999999994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278933</v>
      </c>
      <c r="AE102">
        <v>275.56599999999997</v>
      </c>
      <c r="AF102">
        <v>0</v>
      </c>
      <c r="AG102">
        <v>0</v>
      </c>
      <c r="AH102">
        <v>0</v>
      </c>
      <c r="AI102">
        <v>0</v>
      </c>
      <c r="AJ102">
        <v>1214.1600000000001</v>
      </c>
      <c r="AK102">
        <v>0</v>
      </c>
      <c r="AL102">
        <v>1489.72</v>
      </c>
      <c r="AM102">
        <v>0</v>
      </c>
      <c r="AN102">
        <v>0</v>
      </c>
      <c r="AO102">
        <v>0</v>
      </c>
      <c r="AP102">
        <v>0</v>
      </c>
      <c r="AQ102">
        <v>1489.72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0.75140499999999999</v>
      </c>
      <c r="BF102">
        <v>11.8086</v>
      </c>
      <c r="BG102">
        <v>18.773700000000002</v>
      </c>
      <c r="BH102">
        <v>0</v>
      </c>
      <c r="BI102">
        <v>0</v>
      </c>
      <c r="BJ102">
        <v>2.9121299999999999</v>
      </c>
      <c r="BK102">
        <v>12.454599999999999</v>
      </c>
      <c r="BL102">
        <v>0</v>
      </c>
      <c r="BM102">
        <v>46.700400000000002</v>
      </c>
      <c r="BN102">
        <v>17.659500000000001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64.359899999999996</v>
      </c>
      <c r="BU102">
        <v>60.696300000000001</v>
      </c>
      <c r="BV102">
        <v>3.6635399999999998</v>
      </c>
      <c r="BW102">
        <v>0</v>
      </c>
      <c r="BX102">
        <v>0</v>
      </c>
      <c r="BZ102">
        <v>0</v>
      </c>
      <c r="CA102">
        <v>0</v>
      </c>
      <c r="CC102">
        <v>0</v>
      </c>
      <c r="CG102" t="s">
        <v>818</v>
      </c>
      <c r="CH102" t="s">
        <v>818</v>
      </c>
      <c r="CI102" t="s">
        <v>933</v>
      </c>
      <c r="CJ102">
        <v>3306.14</v>
      </c>
      <c r="CK102">
        <v>90364.7</v>
      </c>
      <c r="CL102">
        <v>29214</v>
      </c>
      <c r="CM102">
        <v>0</v>
      </c>
      <c r="CN102">
        <v>0</v>
      </c>
      <c r="CO102">
        <v>24942.2</v>
      </c>
      <c r="CP102">
        <v>57435.1</v>
      </c>
      <c r="CQ102">
        <v>31750</v>
      </c>
      <c r="CR102">
        <v>81817.899999999994</v>
      </c>
      <c r="CS102">
        <v>0</v>
      </c>
      <c r="CT102">
        <v>0</v>
      </c>
      <c r="CU102">
        <v>0</v>
      </c>
      <c r="CV102">
        <v>-174330</v>
      </c>
      <c r="CW102">
        <v>817.99300000000005</v>
      </c>
      <c r="CX102">
        <v>113568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1.0649900000000001</v>
      </c>
      <c r="DZ102">
        <v>18.668800000000001</v>
      </c>
      <c r="EA102">
        <v>6.3882099999999999</v>
      </c>
      <c r="EB102">
        <v>0</v>
      </c>
      <c r="EC102">
        <v>0</v>
      </c>
      <c r="ED102">
        <v>5.64933</v>
      </c>
      <c r="EE102">
        <v>12.805</v>
      </c>
      <c r="EF102">
        <v>13.072699999999999</v>
      </c>
      <c r="EG102">
        <v>17.659500000000001</v>
      </c>
      <c r="EH102">
        <v>0</v>
      </c>
      <c r="EI102">
        <v>0</v>
      </c>
      <c r="EJ102">
        <v>0</v>
      </c>
      <c r="EK102">
        <v>-31.156300000000002</v>
      </c>
      <c r="EL102">
        <v>-0.347298</v>
      </c>
      <c r="EM102">
        <v>30.732199999999999</v>
      </c>
      <c r="EN102">
        <v>30.732199999999999</v>
      </c>
      <c r="EO102">
        <v>0</v>
      </c>
      <c r="EP102">
        <v>0</v>
      </c>
      <c r="EQ102">
        <v>0</v>
      </c>
      <c r="ES102">
        <v>0</v>
      </c>
      <c r="ET102">
        <v>0</v>
      </c>
      <c r="EV102">
        <v>0</v>
      </c>
      <c r="EW102">
        <v>0</v>
      </c>
      <c r="EX102">
        <v>0.31625399999999998</v>
      </c>
      <c r="EY102">
        <v>2.18425</v>
      </c>
      <c r="EZ102">
        <v>0</v>
      </c>
      <c r="FA102">
        <v>0</v>
      </c>
      <c r="FB102">
        <v>0</v>
      </c>
      <c r="FC102">
        <v>1.4959</v>
      </c>
      <c r="FD102">
        <v>3.99641</v>
      </c>
      <c r="FE102">
        <v>1.6453100000000001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5.6417200000000003</v>
      </c>
      <c r="FL102">
        <v>1.16353</v>
      </c>
      <c r="FM102">
        <v>0.29924299999999998</v>
      </c>
      <c r="FN102">
        <v>0.44796599999999998</v>
      </c>
      <c r="FO102">
        <v>0</v>
      </c>
      <c r="FP102">
        <v>0</v>
      </c>
      <c r="FQ102">
        <v>1.0219800000000001</v>
      </c>
      <c r="FR102">
        <v>1.5008699999999999</v>
      </c>
      <c r="FS102">
        <v>2.9902500000000001</v>
      </c>
      <c r="FT102">
        <v>1.6453100000000001</v>
      </c>
      <c r="FU102">
        <v>0</v>
      </c>
      <c r="FV102">
        <v>0</v>
      </c>
      <c r="FW102">
        <v>0</v>
      </c>
      <c r="FX102">
        <v>-0.67159000000000002</v>
      </c>
      <c r="FY102">
        <v>-0.77175300000000002</v>
      </c>
      <c r="FZ102">
        <v>4.6355500000000003</v>
      </c>
      <c r="GA102" t="s">
        <v>821</v>
      </c>
      <c r="GB102" t="s">
        <v>822</v>
      </c>
      <c r="GC102" t="s">
        <v>823</v>
      </c>
      <c r="GD102" t="s">
        <v>824</v>
      </c>
      <c r="GE102" t="s">
        <v>825</v>
      </c>
      <c r="GF102" t="s">
        <v>826</v>
      </c>
      <c r="GG102" t="s">
        <v>827</v>
      </c>
      <c r="GH102" t="s">
        <v>828</v>
      </c>
      <c r="GK102">
        <v>0</v>
      </c>
      <c r="GL102">
        <v>1.76454</v>
      </c>
      <c r="GM102">
        <v>5.5589300000000001</v>
      </c>
      <c r="GN102">
        <v>0</v>
      </c>
      <c r="GO102">
        <v>0</v>
      </c>
      <c r="GP102">
        <v>0</v>
      </c>
      <c r="GQ102">
        <v>3.7047300000000001</v>
      </c>
      <c r="GR102">
        <v>11.02</v>
      </c>
      <c r="GS102">
        <v>4.7852399999999999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15.81</v>
      </c>
      <c r="GZ102">
        <v>1.5055000000000001</v>
      </c>
      <c r="HA102">
        <v>0</v>
      </c>
      <c r="HB102">
        <v>0</v>
      </c>
      <c r="HC102">
        <v>0</v>
      </c>
      <c r="HD102">
        <v>0</v>
      </c>
      <c r="HE102">
        <v>6.6333000000000002</v>
      </c>
      <c r="HF102">
        <v>0</v>
      </c>
      <c r="HG102">
        <v>8.14</v>
      </c>
      <c r="HH102">
        <v>0</v>
      </c>
      <c r="HI102">
        <v>0</v>
      </c>
      <c r="HJ102">
        <v>0</v>
      </c>
      <c r="HK102">
        <v>0</v>
      </c>
      <c r="HL102">
        <v>8.14</v>
      </c>
      <c r="HM102">
        <v>0.64514800000000005</v>
      </c>
      <c r="HN102">
        <v>2.9418199999999999</v>
      </c>
      <c r="HO102">
        <v>1.56918</v>
      </c>
      <c r="HP102">
        <v>0</v>
      </c>
      <c r="HQ102">
        <v>0</v>
      </c>
      <c r="HR102">
        <v>1.7220599999999999</v>
      </c>
      <c r="HS102">
        <v>3.7760899999999999</v>
      </c>
      <c r="HT102">
        <v>4.72</v>
      </c>
      <c r="HU102">
        <v>4.7852399999999999</v>
      </c>
      <c r="HV102">
        <v>0</v>
      </c>
      <c r="HW102">
        <v>0</v>
      </c>
      <c r="HX102">
        <v>0</v>
      </c>
      <c r="HY102">
        <v>-5.2378400000000003</v>
      </c>
      <c r="HZ102">
        <v>-0.69960500000000003</v>
      </c>
      <c r="IA102">
        <v>9.51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1.10181</v>
      </c>
      <c r="IP102">
        <v>1.48221</v>
      </c>
      <c r="IQ102">
        <v>4.6695000000000002</v>
      </c>
      <c r="IR102">
        <v>0</v>
      </c>
      <c r="IS102">
        <v>0</v>
      </c>
      <c r="IT102">
        <v>4.8545999999999996</v>
      </c>
      <c r="IU102">
        <v>3.11198</v>
      </c>
      <c r="IV102">
        <v>15.2201</v>
      </c>
      <c r="IW102">
        <v>4.0195999999999996</v>
      </c>
      <c r="IX102">
        <v>0</v>
      </c>
      <c r="IY102">
        <v>0</v>
      </c>
      <c r="IZ102">
        <v>0</v>
      </c>
      <c r="JA102">
        <v>0</v>
      </c>
      <c r="JB102">
        <v>0</v>
      </c>
      <c r="JC102">
        <v>19.239699999999999</v>
      </c>
      <c r="JD102">
        <v>0.54192499999999999</v>
      </c>
      <c r="JE102">
        <v>2.4711400000000001</v>
      </c>
      <c r="JF102">
        <v>1.3181099999999999</v>
      </c>
      <c r="JG102">
        <v>0</v>
      </c>
      <c r="JH102">
        <v>0</v>
      </c>
      <c r="JI102">
        <v>1.4465300000000001</v>
      </c>
      <c r="JJ102">
        <v>3.1719200000000001</v>
      </c>
      <c r="JK102">
        <v>3.9621599999999999</v>
      </c>
      <c r="JL102">
        <v>4.0195999999999996</v>
      </c>
      <c r="JM102">
        <v>0</v>
      </c>
      <c r="JN102">
        <v>0</v>
      </c>
      <c r="JO102">
        <v>0</v>
      </c>
      <c r="JP102">
        <v>-4.3997900000000003</v>
      </c>
      <c r="JQ102">
        <v>-0.587669</v>
      </c>
      <c r="JR102">
        <v>7.9817600000000004</v>
      </c>
    </row>
    <row r="103" spans="2:278" x14ac:dyDescent="0.3">
      <c r="B103" s="58">
        <v>45968.6573263889</v>
      </c>
      <c r="C103" t="s">
        <v>447</v>
      </c>
      <c r="E103" t="s">
        <v>814</v>
      </c>
      <c r="F103" t="s">
        <v>815</v>
      </c>
      <c r="G103">
        <v>22500</v>
      </c>
      <c r="H103">
        <v>22500</v>
      </c>
      <c r="I103" t="s">
        <v>816</v>
      </c>
      <c r="J103" s="24">
        <v>2.8472222222222201E-2</v>
      </c>
      <c r="K103" t="s">
        <v>817</v>
      </c>
      <c r="L103">
        <v>-17.09</v>
      </c>
      <c r="M103" t="s">
        <v>818</v>
      </c>
      <c r="N103" t="s">
        <v>818</v>
      </c>
      <c r="O103" t="s">
        <v>936</v>
      </c>
      <c r="P103">
        <v>0</v>
      </c>
      <c r="Q103">
        <v>17883.5</v>
      </c>
      <c r="R103">
        <v>64644.1</v>
      </c>
      <c r="S103">
        <v>0</v>
      </c>
      <c r="T103">
        <v>0</v>
      </c>
      <c r="U103">
        <v>0</v>
      </c>
      <c r="V103">
        <v>55448.2</v>
      </c>
      <c r="W103">
        <v>137976</v>
      </c>
      <c r="X103">
        <v>81817.899999999994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219794</v>
      </c>
      <c r="AE103">
        <v>631.31700000000001</v>
      </c>
      <c r="AF103">
        <v>0</v>
      </c>
      <c r="AG103">
        <v>0</v>
      </c>
      <c r="AH103">
        <v>0</v>
      </c>
      <c r="AI103">
        <v>0</v>
      </c>
      <c r="AJ103">
        <v>1388.93</v>
      </c>
      <c r="AK103">
        <v>0</v>
      </c>
      <c r="AL103">
        <v>2020.25</v>
      </c>
      <c r="AM103">
        <v>0</v>
      </c>
      <c r="AN103">
        <v>0</v>
      </c>
      <c r="AO103">
        <v>0</v>
      </c>
      <c r="AP103">
        <v>0</v>
      </c>
      <c r="AQ103">
        <v>2020.25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1.6824300000000001</v>
      </c>
      <c r="BF103">
        <v>3.4138600000000001</v>
      </c>
      <c r="BG103">
        <v>14.323700000000001</v>
      </c>
      <c r="BH103">
        <v>0</v>
      </c>
      <c r="BI103">
        <v>0</v>
      </c>
      <c r="BJ103">
        <v>3.3132600000000001</v>
      </c>
      <c r="BK103">
        <v>12.327500000000001</v>
      </c>
      <c r="BL103">
        <v>0</v>
      </c>
      <c r="BM103">
        <v>35.060699999999997</v>
      </c>
      <c r="BN103">
        <v>17.564399999999999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52.6252</v>
      </c>
      <c r="BU103">
        <v>47.6295</v>
      </c>
      <c r="BV103">
        <v>4.9956899999999997</v>
      </c>
      <c r="BW103">
        <v>0</v>
      </c>
      <c r="BX103">
        <v>0</v>
      </c>
      <c r="BZ103">
        <v>0</v>
      </c>
      <c r="CA103">
        <v>0</v>
      </c>
      <c r="CC103">
        <v>0</v>
      </c>
      <c r="CG103" t="s">
        <v>818</v>
      </c>
      <c r="CH103" t="s">
        <v>818</v>
      </c>
      <c r="CI103" t="s">
        <v>931</v>
      </c>
      <c r="CJ103">
        <v>4050.74</v>
      </c>
      <c r="CK103">
        <v>32532.9</v>
      </c>
      <c r="CL103">
        <v>63299.3</v>
      </c>
      <c r="CM103">
        <v>0</v>
      </c>
      <c r="CN103">
        <v>0</v>
      </c>
      <c r="CO103">
        <v>28941.5</v>
      </c>
      <c r="CP103">
        <v>57220.5</v>
      </c>
      <c r="CQ103">
        <v>63860.7</v>
      </c>
      <c r="CR103">
        <v>81817.899999999994</v>
      </c>
      <c r="CS103">
        <v>0</v>
      </c>
      <c r="CT103">
        <v>0</v>
      </c>
      <c r="CU103">
        <v>0</v>
      </c>
      <c r="CV103">
        <v>-122325</v>
      </c>
      <c r="CW103">
        <v>140.83799999999999</v>
      </c>
      <c r="CX103">
        <v>145679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1.1905600000000001</v>
      </c>
      <c r="DZ103">
        <v>6.3780599999999996</v>
      </c>
      <c r="EA103">
        <v>14.0253</v>
      </c>
      <c r="EB103">
        <v>0</v>
      </c>
      <c r="EC103">
        <v>0</v>
      </c>
      <c r="ED103">
        <v>6.5511999999999997</v>
      </c>
      <c r="EE103">
        <v>12.6761</v>
      </c>
      <c r="EF103">
        <v>17.953299999999999</v>
      </c>
      <c r="EG103">
        <v>17.564399999999999</v>
      </c>
      <c r="EH103">
        <v>0</v>
      </c>
      <c r="EI103">
        <v>0</v>
      </c>
      <c r="EJ103">
        <v>0</v>
      </c>
      <c r="EK103">
        <v>-22.786899999999999</v>
      </c>
      <c r="EL103">
        <v>-8.0859700000000007E-2</v>
      </c>
      <c r="EM103">
        <v>35.517800000000001</v>
      </c>
      <c r="EN103">
        <v>35.517800000000001</v>
      </c>
      <c r="EO103">
        <v>0</v>
      </c>
      <c r="EP103">
        <v>0</v>
      </c>
      <c r="EQ103">
        <v>0</v>
      </c>
      <c r="ES103">
        <v>0</v>
      </c>
      <c r="ET103">
        <v>0</v>
      </c>
      <c r="EV103">
        <v>0</v>
      </c>
      <c r="EW103">
        <v>0</v>
      </c>
      <c r="EX103">
        <v>0.126749</v>
      </c>
      <c r="EY103">
        <v>1.67797</v>
      </c>
      <c r="EZ103">
        <v>0</v>
      </c>
      <c r="FA103">
        <v>0</v>
      </c>
      <c r="FB103">
        <v>0</v>
      </c>
      <c r="FC103">
        <v>1.5017100000000001</v>
      </c>
      <c r="FD103">
        <v>3.3064399999999998</v>
      </c>
      <c r="FE103">
        <v>1.6453100000000001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4.95174</v>
      </c>
      <c r="FL103">
        <v>0.95760900000000004</v>
      </c>
      <c r="FM103">
        <v>3.47441E-2</v>
      </c>
      <c r="FN103">
        <v>1.60558</v>
      </c>
      <c r="FO103">
        <v>0</v>
      </c>
      <c r="FP103">
        <v>0</v>
      </c>
      <c r="FQ103">
        <v>1.16673</v>
      </c>
      <c r="FR103">
        <v>1.50562</v>
      </c>
      <c r="FS103">
        <v>4.8042400000000001</v>
      </c>
      <c r="FT103">
        <v>1.6453100000000001</v>
      </c>
      <c r="FU103">
        <v>0</v>
      </c>
      <c r="FV103">
        <v>0</v>
      </c>
      <c r="FW103">
        <v>0</v>
      </c>
      <c r="FX103">
        <v>-0.36250900000000003</v>
      </c>
      <c r="FY103">
        <v>-0.10353</v>
      </c>
      <c r="FZ103">
        <v>6.4495399999999998</v>
      </c>
      <c r="GA103" t="s">
        <v>821</v>
      </c>
      <c r="GB103" t="s">
        <v>822</v>
      </c>
      <c r="GC103" t="s">
        <v>823</v>
      </c>
      <c r="GD103" t="s">
        <v>824</v>
      </c>
      <c r="GE103" t="s">
        <v>825</v>
      </c>
      <c r="GF103" t="s">
        <v>826</v>
      </c>
      <c r="GG103" t="s">
        <v>827</v>
      </c>
      <c r="GH103" t="s">
        <v>828</v>
      </c>
      <c r="GK103">
        <v>0</v>
      </c>
      <c r="GL103">
        <v>0.48360700000000001</v>
      </c>
      <c r="GM103">
        <v>4.2691999999999997</v>
      </c>
      <c r="GN103">
        <v>0</v>
      </c>
      <c r="GO103">
        <v>0</v>
      </c>
      <c r="GP103">
        <v>0</v>
      </c>
      <c r="GQ103">
        <v>3.70139</v>
      </c>
      <c r="GR103">
        <v>8.4499999999999993</v>
      </c>
      <c r="GS103">
        <v>4.7852399999999999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13.24</v>
      </c>
      <c r="GZ103">
        <v>3.4490699999999999</v>
      </c>
      <c r="HA103">
        <v>0</v>
      </c>
      <c r="HB103">
        <v>0</v>
      </c>
      <c r="HC103">
        <v>0</v>
      </c>
      <c r="HD103">
        <v>0</v>
      </c>
      <c r="HE103">
        <v>7.5881699999999999</v>
      </c>
      <c r="HF103">
        <v>0</v>
      </c>
      <c r="HG103">
        <v>11.04</v>
      </c>
      <c r="HH103">
        <v>0</v>
      </c>
      <c r="HI103">
        <v>0</v>
      </c>
      <c r="HJ103">
        <v>0</v>
      </c>
      <c r="HK103">
        <v>0</v>
      </c>
      <c r="HL103">
        <v>11.04</v>
      </c>
      <c r="HM103">
        <v>0.65184699999999995</v>
      </c>
      <c r="HN103">
        <v>0.91446799999999995</v>
      </c>
      <c r="HO103">
        <v>4.1335300000000004</v>
      </c>
      <c r="HP103">
        <v>0</v>
      </c>
      <c r="HQ103">
        <v>0</v>
      </c>
      <c r="HR103">
        <v>1.9620899999999999</v>
      </c>
      <c r="HS103">
        <v>3.76932</v>
      </c>
      <c r="HT103">
        <v>7.85</v>
      </c>
      <c r="HU103">
        <v>4.7852399999999999</v>
      </c>
      <c r="HV103">
        <v>0</v>
      </c>
      <c r="HW103">
        <v>0</v>
      </c>
      <c r="HX103">
        <v>0</v>
      </c>
      <c r="HY103">
        <v>-3.4580000000000002</v>
      </c>
      <c r="HZ103">
        <v>-0.109448</v>
      </c>
      <c r="IA103">
        <v>12.64</v>
      </c>
      <c r="IB103">
        <v>0</v>
      </c>
      <c r="IC103">
        <v>0</v>
      </c>
      <c r="ID103">
        <v>0</v>
      </c>
      <c r="IE103">
        <v>0</v>
      </c>
      <c r="IF103">
        <v>0</v>
      </c>
      <c r="IG103">
        <v>0</v>
      </c>
      <c r="IH103">
        <v>0</v>
      </c>
      <c r="II103">
        <v>0</v>
      </c>
      <c r="IJ103">
        <v>0</v>
      </c>
      <c r="IK103">
        <v>0</v>
      </c>
      <c r="IL103">
        <v>0</v>
      </c>
      <c r="IM103">
        <v>0</v>
      </c>
      <c r="IN103">
        <v>0</v>
      </c>
      <c r="IO103">
        <v>2.5242200000000001</v>
      </c>
      <c r="IP103">
        <v>0.40622999999999998</v>
      </c>
      <c r="IQ103">
        <v>3.5861299999999998</v>
      </c>
      <c r="IR103">
        <v>0</v>
      </c>
      <c r="IS103">
        <v>0</v>
      </c>
      <c r="IT103">
        <v>5.5534299999999996</v>
      </c>
      <c r="IU103">
        <v>3.1091700000000002</v>
      </c>
      <c r="IV103">
        <v>15.1792</v>
      </c>
      <c r="IW103">
        <v>4.0195999999999996</v>
      </c>
      <c r="IX103">
        <v>0</v>
      </c>
      <c r="IY103">
        <v>0</v>
      </c>
      <c r="IZ103">
        <v>0</v>
      </c>
      <c r="JA103">
        <v>0</v>
      </c>
      <c r="JB103">
        <v>0</v>
      </c>
      <c r="JC103">
        <v>19.198799999999999</v>
      </c>
      <c r="JD103">
        <v>0.54755200000000004</v>
      </c>
      <c r="JE103">
        <v>0.768154</v>
      </c>
      <c r="JF103">
        <v>3.4721700000000002</v>
      </c>
      <c r="JG103">
        <v>0</v>
      </c>
      <c r="JH103">
        <v>0</v>
      </c>
      <c r="JI103">
        <v>1.6481600000000001</v>
      </c>
      <c r="JJ103">
        <v>3.1662300000000001</v>
      </c>
      <c r="JK103">
        <v>6.6056100000000004</v>
      </c>
      <c r="JL103">
        <v>4.0195999999999996</v>
      </c>
      <c r="JM103">
        <v>0</v>
      </c>
      <c r="JN103">
        <v>0</v>
      </c>
      <c r="JO103">
        <v>0</v>
      </c>
      <c r="JP103">
        <v>-2.9047200000000002</v>
      </c>
      <c r="JQ103">
        <v>-9.1936400000000001E-2</v>
      </c>
      <c r="JR103">
        <v>10.6252</v>
      </c>
    </row>
    <row r="104" spans="2:278" x14ac:dyDescent="0.3">
      <c r="B104" s="58">
        <v>45968.658090277801</v>
      </c>
      <c r="C104" t="s">
        <v>475</v>
      </c>
      <c r="E104" t="s">
        <v>917</v>
      </c>
      <c r="F104" t="s">
        <v>815</v>
      </c>
      <c r="G104">
        <v>22500</v>
      </c>
      <c r="H104">
        <v>22500</v>
      </c>
      <c r="I104" t="s">
        <v>816</v>
      </c>
      <c r="J104" s="24">
        <v>4.2361111111111099E-2</v>
      </c>
      <c r="K104" t="s">
        <v>817</v>
      </c>
      <c r="L104">
        <v>-32.36</v>
      </c>
      <c r="M104" t="s">
        <v>818</v>
      </c>
      <c r="N104" t="s">
        <v>818</v>
      </c>
      <c r="O104" t="s">
        <v>937</v>
      </c>
      <c r="P104">
        <v>384.60700000000003</v>
      </c>
      <c r="Q104">
        <v>94731.5</v>
      </c>
      <c r="R104">
        <v>37119</v>
      </c>
      <c r="S104">
        <v>3.4365399999999999</v>
      </c>
      <c r="T104">
        <v>3280.76</v>
      </c>
      <c r="U104">
        <v>0</v>
      </c>
      <c r="V104">
        <v>55659.5</v>
      </c>
      <c r="W104">
        <v>191179</v>
      </c>
      <c r="X104">
        <v>81817.899999999994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272997</v>
      </c>
      <c r="AE104">
        <v>495.25</v>
      </c>
      <c r="AF104">
        <v>0</v>
      </c>
      <c r="AG104">
        <v>0</v>
      </c>
      <c r="AH104">
        <v>0</v>
      </c>
      <c r="AI104">
        <v>0</v>
      </c>
      <c r="AJ104">
        <v>1214.1500000000001</v>
      </c>
      <c r="AK104">
        <v>0</v>
      </c>
      <c r="AL104">
        <v>1709.4</v>
      </c>
      <c r="AM104">
        <v>0</v>
      </c>
      <c r="AN104">
        <v>0</v>
      </c>
      <c r="AO104">
        <v>0</v>
      </c>
      <c r="AP104">
        <v>0</v>
      </c>
      <c r="AQ104">
        <v>1709.4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1.4898499999999999</v>
      </c>
      <c r="BF104">
        <v>19.503399999999999</v>
      </c>
      <c r="BG104">
        <v>8.2808299999999999</v>
      </c>
      <c r="BH104">
        <v>7.7990999999999998E-4</v>
      </c>
      <c r="BI104">
        <v>0.78970899999999999</v>
      </c>
      <c r="BJ104">
        <v>2.9121299999999999</v>
      </c>
      <c r="BK104">
        <v>12.454599999999999</v>
      </c>
      <c r="BL104">
        <v>0</v>
      </c>
      <c r="BM104">
        <v>45.431399999999996</v>
      </c>
      <c r="BN104">
        <v>17.659500000000001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63.090800000000002</v>
      </c>
      <c r="BU104">
        <v>58.807699999999997</v>
      </c>
      <c r="BV104">
        <v>4.28315</v>
      </c>
      <c r="BW104">
        <v>0</v>
      </c>
      <c r="BX104">
        <v>0</v>
      </c>
      <c r="BZ104">
        <v>0</v>
      </c>
      <c r="CA104">
        <v>0</v>
      </c>
      <c r="CC104">
        <v>0</v>
      </c>
      <c r="CG104" t="s">
        <v>818</v>
      </c>
      <c r="CH104" t="s">
        <v>818</v>
      </c>
      <c r="CI104" t="s">
        <v>933</v>
      </c>
      <c r="CJ104">
        <v>3306.14</v>
      </c>
      <c r="CK104">
        <v>90364.7</v>
      </c>
      <c r="CL104">
        <v>29214</v>
      </c>
      <c r="CM104">
        <v>0</v>
      </c>
      <c r="CN104">
        <v>0</v>
      </c>
      <c r="CO104">
        <v>24942.2</v>
      </c>
      <c r="CP104">
        <v>57435.1</v>
      </c>
      <c r="CQ104">
        <v>31750</v>
      </c>
      <c r="CR104">
        <v>81817.899999999994</v>
      </c>
      <c r="CS104">
        <v>0</v>
      </c>
      <c r="CT104">
        <v>0</v>
      </c>
      <c r="CU104">
        <v>0</v>
      </c>
      <c r="CV104">
        <v>-174330</v>
      </c>
      <c r="CW104">
        <v>817.99300000000005</v>
      </c>
      <c r="CX104">
        <v>113568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1.0649900000000001</v>
      </c>
      <c r="DZ104">
        <v>18.668800000000001</v>
      </c>
      <c r="EA104">
        <v>6.3882099999999999</v>
      </c>
      <c r="EB104">
        <v>0</v>
      </c>
      <c r="EC104">
        <v>0</v>
      </c>
      <c r="ED104">
        <v>5.64933</v>
      </c>
      <c r="EE104">
        <v>12.805</v>
      </c>
      <c r="EF104">
        <v>13.072699999999999</v>
      </c>
      <c r="EG104">
        <v>17.659500000000001</v>
      </c>
      <c r="EH104">
        <v>0</v>
      </c>
      <c r="EI104">
        <v>0</v>
      </c>
      <c r="EJ104">
        <v>0</v>
      </c>
      <c r="EK104">
        <v>-31.156300000000002</v>
      </c>
      <c r="EL104">
        <v>-0.347298</v>
      </c>
      <c r="EM104">
        <v>30.732199999999999</v>
      </c>
      <c r="EN104">
        <v>30.732199999999999</v>
      </c>
      <c r="EO104">
        <v>0</v>
      </c>
      <c r="EP104">
        <v>0</v>
      </c>
      <c r="EQ104">
        <v>0</v>
      </c>
      <c r="ES104">
        <v>0</v>
      </c>
      <c r="ET104">
        <v>0</v>
      </c>
      <c r="EV104">
        <v>0</v>
      </c>
      <c r="EW104">
        <v>0.120158</v>
      </c>
      <c r="EX104">
        <v>0.49349599999999999</v>
      </c>
      <c r="EY104">
        <v>0.97625600000000001</v>
      </c>
      <c r="EZ104" s="59" t="s">
        <v>938</v>
      </c>
      <c r="FA104">
        <v>0.138211</v>
      </c>
      <c r="FB104">
        <v>0</v>
      </c>
      <c r="FC104">
        <v>1.4959</v>
      </c>
      <c r="FD104">
        <v>3.22411</v>
      </c>
      <c r="FE104">
        <v>1.6453100000000001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4.8694100000000002</v>
      </c>
      <c r="FL104">
        <v>1.16353</v>
      </c>
      <c r="FM104">
        <v>0.29924299999999998</v>
      </c>
      <c r="FN104">
        <v>0.44796599999999998</v>
      </c>
      <c r="FO104">
        <v>0</v>
      </c>
      <c r="FP104">
        <v>0</v>
      </c>
      <c r="FQ104">
        <v>1.0219800000000001</v>
      </c>
      <c r="FR104">
        <v>1.5008699999999999</v>
      </c>
      <c r="FS104">
        <v>2.9902500000000001</v>
      </c>
      <c r="FT104">
        <v>1.6453100000000001</v>
      </c>
      <c r="FU104">
        <v>0</v>
      </c>
      <c r="FV104">
        <v>0</v>
      </c>
      <c r="FW104">
        <v>0</v>
      </c>
      <c r="FX104">
        <v>-0.67159000000000002</v>
      </c>
      <c r="FY104">
        <v>-0.77175300000000002</v>
      </c>
      <c r="FZ104">
        <v>4.6355500000000003</v>
      </c>
      <c r="GA104" t="s">
        <v>821</v>
      </c>
      <c r="GB104" t="s">
        <v>822</v>
      </c>
      <c r="GC104" t="s">
        <v>823</v>
      </c>
      <c r="GD104" t="s">
        <v>824</v>
      </c>
      <c r="GE104" t="s">
        <v>825</v>
      </c>
      <c r="GF104" t="s">
        <v>826</v>
      </c>
      <c r="GG104" t="s">
        <v>827</v>
      </c>
      <c r="GH104" t="s">
        <v>828</v>
      </c>
      <c r="GK104">
        <v>6.9142999999999996E-2</v>
      </c>
      <c r="GL104">
        <v>3.06982</v>
      </c>
      <c r="GM104">
        <v>2.45031</v>
      </c>
      <c r="GN104">
        <v>2.6865999999999999E-4</v>
      </c>
      <c r="GO104">
        <v>0.22098599999999999</v>
      </c>
      <c r="GP104">
        <v>0</v>
      </c>
      <c r="GQ104">
        <v>3.7047300000000001</v>
      </c>
      <c r="GR104">
        <v>9.51</v>
      </c>
      <c r="GS104">
        <v>4.7852399999999999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14.3</v>
      </c>
      <c r="GZ104">
        <v>2.7057000000000002</v>
      </c>
      <c r="HA104">
        <v>0</v>
      </c>
      <c r="HB104">
        <v>0</v>
      </c>
      <c r="HC104">
        <v>0</v>
      </c>
      <c r="HD104">
        <v>0</v>
      </c>
      <c r="HE104">
        <v>6.6332899999999997</v>
      </c>
      <c r="HF104">
        <v>0</v>
      </c>
      <c r="HG104">
        <v>9.34</v>
      </c>
      <c r="HH104">
        <v>0</v>
      </c>
      <c r="HI104">
        <v>0</v>
      </c>
      <c r="HJ104">
        <v>0</v>
      </c>
      <c r="HK104">
        <v>0</v>
      </c>
      <c r="HL104">
        <v>9.34</v>
      </c>
      <c r="HM104">
        <v>0.64514800000000005</v>
      </c>
      <c r="HN104">
        <v>2.9418199999999999</v>
      </c>
      <c r="HO104">
        <v>1.56918</v>
      </c>
      <c r="HP104">
        <v>0</v>
      </c>
      <c r="HQ104">
        <v>0</v>
      </c>
      <c r="HR104">
        <v>1.7220599999999999</v>
      </c>
      <c r="HS104">
        <v>3.7760899999999999</v>
      </c>
      <c r="HT104">
        <v>4.72</v>
      </c>
      <c r="HU104">
        <v>4.7852399999999999</v>
      </c>
      <c r="HV104">
        <v>0</v>
      </c>
      <c r="HW104">
        <v>0</v>
      </c>
      <c r="HX104">
        <v>0</v>
      </c>
      <c r="HY104">
        <v>-5.2378400000000003</v>
      </c>
      <c r="HZ104">
        <v>-0.69960500000000003</v>
      </c>
      <c r="IA104">
        <v>9.51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0</v>
      </c>
      <c r="IH104">
        <v>0</v>
      </c>
      <c r="II104">
        <v>0</v>
      </c>
      <c r="IJ104">
        <v>0</v>
      </c>
      <c r="IK104">
        <v>0</v>
      </c>
      <c r="IL104">
        <v>0</v>
      </c>
      <c r="IM104">
        <v>0</v>
      </c>
      <c r="IN104">
        <v>0</v>
      </c>
      <c r="IO104">
        <v>2.0382600000000002</v>
      </c>
      <c r="IP104">
        <v>2.5786500000000001</v>
      </c>
      <c r="IQ104">
        <v>2.0582699999999998</v>
      </c>
      <c r="IR104">
        <v>2.25675E-4</v>
      </c>
      <c r="IS104">
        <v>0.18562799999999999</v>
      </c>
      <c r="IT104">
        <v>4.8545999999999996</v>
      </c>
      <c r="IU104">
        <v>3.11198</v>
      </c>
      <c r="IV104">
        <v>14.8276</v>
      </c>
      <c r="IW104">
        <v>4.0195999999999996</v>
      </c>
      <c r="IX104">
        <v>0</v>
      </c>
      <c r="IY104">
        <v>0</v>
      </c>
      <c r="IZ104">
        <v>0</v>
      </c>
      <c r="JA104">
        <v>0</v>
      </c>
      <c r="JB104">
        <v>0</v>
      </c>
      <c r="JC104">
        <v>18.847200000000001</v>
      </c>
      <c r="JD104">
        <v>0.54192499999999999</v>
      </c>
      <c r="JE104">
        <v>2.4711400000000001</v>
      </c>
      <c r="JF104">
        <v>1.3181099999999999</v>
      </c>
      <c r="JG104">
        <v>0</v>
      </c>
      <c r="JH104">
        <v>0</v>
      </c>
      <c r="JI104">
        <v>1.4465300000000001</v>
      </c>
      <c r="JJ104">
        <v>3.1719200000000001</v>
      </c>
      <c r="JK104">
        <v>3.9621599999999999</v>
      </c>
      <c r="JL104">
        <v>4.0195999999999996</v>
      </c>
      <c r="JM104">
        <v>0</v>
      </c>
      <c r="JN104">
        <v>0</v>
      </c>
      <c r="JO104">
        <v>0</v>
      </c>
      <c r="JP104">
        <v>-4.3997900000000003</v>
      </c>
      <c r="JQ104">
        <v>-0.587669</v>
      </c>
      <c r="JR104">
        <v>7.9817600000000004</v>
      </c>
    </row>
    <row r="105" spans="2:278" x14ac:dyDescent="0.3">
      <c r="B105" s="58">
        <v>45968.658668981501</v>
      </c>
      <c r="C105" t="s">
        <v>498</v>
      </c>
      <c r="E105" t="s">
        <v>814</v>
      </c>
      <c r="F105" t="s">
        <v>815</v>
      </c>
      <c r="G105">
        <v>22500</v>
      </c>
      <c r="H105">
        <v>22500</v>
      </c>
      <c r="I105" t="s">
        <v>816</v>
      </c>
      <c r="J105" s="24">
        <v>3.125E-2</v>
      </c>
      <c r="K105" t="s">
        <v>817</v>
      </c>
      <c r="L105">
        <v>-14.9</v>
      </c>
      <c r="M105" t="s">
        <v>818</v>
      </c>
      <c r="N105" t="s">
        <v>818</v>
      </c>
      <c r="O105" t="s">
        <v>939</v>
      </c>
      <c r="P105">
        <v>784.94200000000001</v>
      </c>
      <c r="Q105">
        <v>29043.7</v>
      </c>
      <c r="R105">
        <v>36904.6</v>
      </c>
      <c r="S105">
        <v>9.5887600000000003E-2</v>
      </c>
      <c r="T105">
        <v>1796.86</v>
      </c>
      <c r="U105">
        <v>0</v>
      </c>
      <c r="V105">
        <v>55448.2</v>
      </c>
      <c r="W105">
        <v>123978</v>
      </c>
      <c r="X105">
        <v>81817.899999999994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205796</v>
      </c>
      <c r="AE105">
        <v>995.35799999999995</v>
      </c>
      <c r="AF105">
        <v>0</v>
      </c>
      <c r="AG105">
        <v>0</v>
      </c>
      <c r="AH105">
        <v>0</v>
      </c>
      <c r="AI105">
        <v>0</v>
      </c>
      <c r="AJ105">
        <v>1388.94</v>
      </c>
      <c r="AK105">
        <v>0</v>
      </c>
      <c r="AL105">
        <v>2384.29</v>
      </c>
      <c r="AM105">
        <v>0</v>
      </c>
      <c r="AN105">
        <v>0</v>
      </c>
      <c r="AO105">
        <v>0</v>
      </c>
      <c r="AP105">
        <v>0</v>
      </c>
      <c r="AQ105">
        <v>2384.29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2.85914</v>
      </c>
      <c r="BF105">
        <v>5.6957599999999999</v>
      </c>
      <c r="BG105">
        <v>8.1837999999999997</v>
      </c>
      <c r="BH105" s="59" t="s">
        <v>940</v>
      </c>
      <c r="BI105">
        <v>0.48066999999999999</v>
      </c>
      <c r="BJ105">
        <v>3.3132700000000002</v>
      </c>
      <c r="BK105">
        <v>12.327500000000001</v>
      </c>
      <c r="BL105">
        <v>0</v>
      </c>
      <c r="BM105">
        <v>32.860199999999999</v>
      </c>
      <c r="BN105">
        <v>17.564399999999999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50.424599999999998</v>
      </c>
      <c r="BU105">
        <v>44.471499999999999</v>
      </c>
      <c r="BV105">
        <v>5.9531200000000002</v>
      </c>
      <c r="BW105">
        <v>0</v>
      </c>
      <c r="BX105">
        <v>0</v>
      </c>
      <c r="BZ105">
        <v>0</v>
      </c>
      <c r="CA105">
        <v>0</v>
      </c>
      <c r="CC105">
        <v>0</v>
      </c>
      <c r="CG105" t="s">
        <v>818</v>
      </c>
      <c r="CH105" t="s">
        <v>818</v>
      </c>
      <c r="CI105" t="s">
        <v>931</v>
      </c>
      <c r="CJ105">
        <v>4050.74</v>
      </c>
      <c r="CK105">
        <v>32532.9</v>
      </c>
      <c r="CL105">
        <v>63299.3</v>
      </c>
      <c r="CM105">
        <v>0</v>
      </c>
      <c r="CN105">
        <v>0</v>
      </c>
      <c r="CO105">
        <v>28941.5</v>
      </c>
      <c r="CP105">
        <v>57220.5</v>
      </c>
      <c r="CQ105">
        <v>63860.7</v>
      </c>
      <c r="CR105">
        <v>81817.899999999994</v>
      </c>
      <c r="CS105">
        <v>0</v>
      </c>
      <c r="CT105">
        <v>0</v>
      </c>
      <c r="CU105">
        <v>0</v>
      </c>
      <c r="CV105">
        <v>-122325</v>
      </c>
      <c r="CW105">
        <v>140.83799999999999</v>
      </c>
      <c r="CX105">
        <v>145679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1.1905600000000001</v>
      </c>
      <c r="DZ105">
        <v>6.3780599999999996</v>
      </c>
      <c r="EA105">
        <v>14.0253</v>
      </c>
      <c r="EB105">
        <v>0</v>
      </c>
      <c r="EC105">
        <v>0</v>
      </c>
      <c r="ED105">
        <v>6.5511999999999997</v>
      </c>
      <c r="EE105">
        <v>12.6761</v>
      </c>
      <c r="EF105">
        <v>17.953299999999999</v>
      </c>
      <c r="EG105">
        <v>17.564399999999999</v>
      </c>
      <c r="EH105">
        <v>0</v>
      </c>
      <c r="EI105">
        <v>0</v>
      </c>
      <c r="EJ105">
        <v>0</v>
      </c>
      <c r="EK105">
        <v>-22.786899999999999</v>
      </c>
      <c r="EL105">
        <v>-8.0859700000000007E-2</v>
      </c>
      <c r="EM105">
        <v>35.517800000000001</v>
      </c>
      <c r="EN105">
        <v>35.517800000000001</v>
      </c>
      <c r="EO105">
        <v>0</v>
      </c>
      <c r="EP105">
        <v>0</v>
      </c>
      <c r="EQ105">
        <v>0</v>
      </c>
      <c r="ES105">
        <v>0</v>
      </c>
      <c r="ET105">
        <v>0</v>
      </c>
      <c r="EV105">
        <v>0</v>
      </c>
      <c r="EW105">
        <v>0.13341500000000001</v>
      </c>
      <c r="EX105">
        <v>0.134988</v>
      </c>
      <c r="EY105">
        <v>0.97575400000000001</v>
      </c>
      <c r="EZ105" s="59" t="s">
        <v>941</v>
      </c>
      <c r="FA105">
        <v>0.139514</v>
      </c>
      <c r="FB105">
        <v>0</v>
      </c>
      <c r="FC105">
        <v>1.5017100000000001</v>
      </c>
      <c r="FD105">
        <v>2.8853900000000001</v>
      </c>
      <c r="FE105">
        <v>1.6453100000000001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4.5306899999999999</v>
      </c>
      <c r="FL105">
        <v>0.95760900000000004</v>
      </c>
      <c r="FM105">
        <v>3.47441E-2</v>
      </c>
      <c r="FN105">
        <v>1.60558</v>
      </c>
      <c r="FO105">
        <v>0</v>
      </c>
      <c r="FP105">
        <v>0</v>
      </c>
      <c r="FQ105">
        <v>1.16673</v>
      </c>
      <c r="FR105">
        <v>1.50562</v>
      </c>
      <c r="FS105">
        <v>4.8042400000000001</v>
      </c>
      <c r="FT105">
        <v>1.6453100000000001</v>
      </c>
      <c r="FU105">
        <v>0</v>
      </c>
      <c r="FV105">
        <v>0</v>
      </c>
      <c r="FW105">
        <v>0</v>
      </c>
      <c r="FX105">
        <v>-0.36250900000000003</v>
      </c>
      <c r="FY105">
        <v>-0.10353</v>
      </c>
      <c r="FZ105">
        <v>6.4495399999999998</v>
      </c>
      <c r="GA105" t="s">
        <v>821</v>
      </c>
      <c r="GB105" t="s">
        <v>822</v>
      </c>
      <c r="GC105" t="s">
        <v>823</v>
      </c>
      <c r="GD105" t="s">
        <v>824</v>
      </c>
      <c r="GE105" t="s">
        <v>825</v>
      </c>
      <c r="GF105" t="s">
        <v>826</v>
      </c>
      <c r="GG105" t="s">
        <v>827</v>
      </c>
      <c r="GH105" t="s">
        <v>828</v>
      </c>
      <c r="GK105">
        <v>0.10744099999999999</v>
      </c>
      <c r="GL105">
        <v>0.83526800000000001</v>
      </c>
      <c r="GM105">
        <v>2.44503</v>
      </c>
      <c r="GN105" s="59" t="s">
        <v>942</v>
      </c>
      <c r="GO105">
        <v>0.211477</v>
      </c>
      <c r="GP105">
        <v>0</v>
      </c>
      <c r="GQ105">
        <v>3.70139</v>
      </c>
      <c r="GR105">
        <v>7.31</v>
      </c>
      <c r="GS105">
        <v>4.7852399999999999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12.1</v>
      </c>
      <c r="GZ105">
        <v>5.4379400000000002</v>
      </c>
      <c r="HA105">
        <v>0</v>
      </c>
      <c r="HB105">
        <v>0</v>
      </c>
      <c r="HC105">
        <v>0</v>
      </c>
      <c r="HD105">
        <v>0</v>
      </c>
      <c r="HE105">
        <v>7.5881800000000004</v>
      </c>
      <c r="HF105">
        <v>0</v>
      </c>
      <c r="HG105">
        <v>13.03</v>
      </c>
      <c r="HH105">
        <v>0</v>
      </c>
      <c r="HI105">
        <v>0</v>
      </c>
      <c r="HJ105">
        <v>0</v>
      </c>
      <c r="HK105">
        <v>0</v>
      </c>
      <c r="HL105">
        <v>13.03</v>
      </c>
      <c r="HM105">
        <v>0.65184699999999995</v>
      </c>
      <c r="HN105">
        <v>0.91446799999999995</v>
      </c>
      <c r="HO105">
        <v>4.1335300000000004</v>
      </c>
      <c r="HP105">
        <v>0</v>
      </c>
      <c r="HQ105">
        <v>0</v>
      </c>
      <c r="HR105">
        <v>1.9620899999999999</v>
      </c>
      <c r="HS105">
        <v>3.76932</v>
      </c>
      <c r="HT105">
        <v>7.85</v>
      </c>
      <c r="HU105">
        <v>4.7852399999999999</v>
      </c>
      <c r="HV105">
        <v>0</v>
      </c>
      <c r="HW105">
        <v>0</v>
      </c>
      <c r="HX105">
        <v>0</v>
      </c>
      <c r="HY105">
        <v>-3.4580000000000002</v>
      </c>
      <c r="HZ105">
        <v>-0.109448</v>
      </c>
      <c r="IA105">
        <v>12.64</v>
      </c>
      <c r="IB105">
        <v>0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I105">
        <v>0</v>
      </c>
      <c r="IJ105">
        <v>0</v>
      </c>
      <c r="IK105">
        <v>0</v>
      </c>
      <c r="IL105">
        <v>0</v>
      </c>
      <c r="IM105">
        <v>0</v>
      </c>
      <c r="IN105">
        <v>0</v>
      </c>
      <c r="IO105">
        <v>4.07003</v>
      </c>
      <c r="IP105">
        <v>0.70162599999999997</v>
      </c>
      <c r="IQ105">
        <v>2.05382</v>
      </c>
      <c r="IR105" s="59" t="s">
        <v>943</v>
      </c>
      <c r="IS105">
        <v>0.17763999999999999</v>
      </c>
      <c r="IT105">
        <v>5.5534400000000002</v>
      </c>
      <c r="IU105">
        <v>3.1091700000000002</v>
      </c>
      <c r="IV105">
        <v>15.665699999999999</v>
      </c>
      <c r="IW105">
        <v>4.0195999999999996</v>
      </c>
      <c r="IX105">
        <v>0</v>
      </c>
      <c r="IY105">
        <v>0</v>
      </c>
      <c r="IZ105">
        <v>0</v>
      </c>
      <c r="JA105">
        <v>0</v>
      </c>
      <c r="JB105">
        <v>0</v>
      </c>
      <c r="JC105">
        <v>19.685300000000002</v>
      </c>
      <c r="JD105">
        <v>0.54755200000000004</v>
      </c>
      <c r="JE105">
        <v>0.768154</v>
      </c>
      <c r="JF105">
        <v>3.4721700000000002</v>
      </c>
      <c r="JG105">
        <v>0</v>
      </c>
      <c r="JH105">
        <v>0</v>
      </c>
      <c r="JI105">
        <v>1.6481600000000001</v>
      </c>
      <c r="JJ105">
        <v>3.1662300000000001</v>
      </c>
      <c r="JK105">
        <v>6.6056100000000004</v>
      </c>
      <c r="JL105">
        <v>4.0195999999999996</v>
      </c>
      <c r="JM105">
        <v>0</v>
      </c>
      <c r="JN105">
        <v>0</v>
      </c>
      <c r="JO105">
        <v>0</v>
      </c>
      <c r="JP105">
        <v>-2.9047200000000002</v>
      </c>
      <c r="JQ105">
        <v>-9.1936400000000001E-2</v>
      </c>
      <c r="JR105">
        <v>10.6252</v>
      </c>
    </row>
    <row r="106" spans="2:278" x14ac:dyDescent="0.3">
      <c r="B106" s="58">
        <v>45968.661307870403</v>
      </c>
      <c r="C106" t="s">
        <v>644</v>
      </c>
      <c r="D106" t="s">
        <v>944</v>
      </c>
      <c r="E106" t="s">
        <v>945</v>
      </c>
      <c r="F106" t="s">
        <v>815</v>
      </c>
      <c r="G106">
        <v>39264</v>
      </c>
      <c r="H106">
        <v>39372</v>
      </c>
      <c r="I106" t="s">
        <v>816</v>
      </c>
      <c r="J106" s="24">
        <v>0.15486111111111101</v>
      </c>
      <c r="K106" t="s">
        <v>817</v>
      </c>
      <c r="L106">
        <v>-1.98</v>
      </c>
      <c r="M106" t="s">
        <v>818</v>
      </c>
      <c r="N106" t="s">
        <v>818</v>
      </c>
      <c r="O106" t="s">
        <v>946</v>
      </c>
      <c r="P106">
        <v>5483.15</v>
      </c>
      <c r="Q106">
        <v>11314.7</v>
      </c>
      <c r="R106">
        <v>22443.8</v>
      </c>
      <c r="S106">
        <v>0</v>
      </c>
      <c r="T106">
        <v>1264.6600000000001</v>
      </c>
      <c r="U106">
        <v>418.387</v>
      </c>
      <c r="V106">
        <v>22939</v>
      </c>
      <c r="W106">
        <v>-47060.3</v>
      </c>
      <c r="X106">
        <v>58722.1</v>
      </c>
      <c r="Y106">
        <v>25900</v>
      </c>
      <c r="Z106">
        <v>9447.57</v>
      </c>
      <c r="AA106">
        <v>0</v>
      </c>
      <c r="AB106">
        <v>-110924</v>
      </c>
      <c r="AC106">
        <v>0</v>
      </c>
      <c r="AD106">
        <v>47009.4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3461.24</v>
      </c>
      <c r="AK106">
        <v>0</v>
      </c>
      <c r="AL106">
        <v>3461.24</v>
      </c>
      <c r="AM106">
        <v>0</v>
      </c>
      <c r="AN106">
        <v>1349.87</v>
      </c>
      <c r="AO106">
        <v>0</v>
      </c>
      <c r="AP106">
        <v>0</v>
      </c>
      <c r="AQ106">
        <v>4811.1099999999997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1.16337</v>
      </c>
      <c r="BF106">
        <v>2.0818300000000001</v>
      </c>
      <c r="BG106">
        <v>3.88503</v>
      </c>
      <c r="BH106">
        <v>0</v>
      </c>
      <c r="BI106">
        <v>0.24687999999999999</v>
      </c>
      <c r="BJ106">
        <v>10.6812</v>
      </c>
      <c r="BK106">
        <v>3.89072</v>
      </c>
      <c r="BL106">
        <v>0</v>
      </c>
      <c r="BM106">
        <v>7.5552200000000003</v>
      </c>
      <c r="BN106">
        <v>10.2422</v>
      </c>
      <c r="BO106">
        <v>8.48062</v>
      </c>
      <c r="BP106">
        <v>1.7531300000000001</v>
      </c>
      <c r="BQ106">
        <v>0</v>
      </c>
      <c r="BR106">
        <v>-14.393800000000001</v>
      </c>
      <c r="BS106">
        <v>0</v>
      </c>
      <c r="BT106">
        <v>28.031199999999998</v>
      </c>
      <c r="BU106">
        <v>13.3116</v>
      </c>
      <c r="BV106">
        <v>14.7196</v>
      </c>
      <c r="BW106">
        <v>0</v>
      </c>
      <c r="BX106">
        <v>0</v>
      </c>
      <c r="BZ106">
        <v>0</v>
      </c>
      <c r="CA106">
        <v>0</v>
      </c>
      <c r="CC106">
        <v>0</v>
      </c>
      <c r="CE106">
        <v>0.34399999999999997</v>
      </c>
      <c r="CG106" t="s">
        <v>818</v>
      </c>
      <c r="CH106" t="s">
        <v>818</v>
      </c>
      <c r="CI106" t="s">
        <v>946</v>
      </c>
      <c r="CJ106">
        <v>5504.92</v>
      </c>
      <c r="CK106">
        <v>11332.7</v>
      </c>
      <c r="CL106">
        <v>22466.799999999999</v>
      </c>
      <c r="CM106">
        <v>0</v>
      </c>
      <c r="CN106">
        <v>1264.56</v>
      </c>
      <c r="CO106">
        <v>51416</v>
      </c>
      <c r="CP106">
        <v>22939</v>
      </c>
      <c r="CQ106">
        <v>3965.98</v>
      </c>
      <c r="CR106">
        <v>58722.1</v>
      </c>
      <c r="CS106">
        <v>25898.7</v>
      </c>
      <c r="CT106">
        <v>9447.57</v>
      </c>
      <c r="CU106">
        <v>0</v>
      </c>
      <c r="CV106">
        <v>-110958</v>
      </c>
      <c r="CW106">
        <v>0</v>
      </c>
      <c r="CX106">
        <v>98034.4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1349.87</v>
      </c>
      <c r="DI106">
        <v>0</v>
      </c>
      <c r="DJ106">
        <v>0</v>
      </c>
      <c r="DK106">
        <v>1349.87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1.1680600000000001</v>
      </c>
      <c r="DZ106">
        <v>2.0840399999999999</v>
      </c>
      <c r="EA106">
        <v>3.8889399999999998</v>
      </c>
      <c r="EB106">
        <v>0</v>
      </c>
      <c r="EC106">
        <v>0.24685599999999999</v>
      </c>
      <c r="ED106">
        <v>8.6990499999999997</v>
      </c>
      <c r="EE106">
        <v>3.89072</v>
      </c>
      <c r="EF106">
        <v>5.5794600000000001</v>
      </c>
      <c r="EG106">
        <v>10.2422</v>
      </c>
      <c r="EH106">
        <v>8.4804200000000005</v>
      </c>
      <c r="EI106">
        <v>1.7531300000000001</v>
      </c>
      <c r="EJ106">
        <v>0</v>
      </c>
      <c r="EK106">
        <v>-14.398199999999999</v>
      </c>
      <c r="EL106">
        <v>0</v>
      </c>
      <c r="EM106">
        <v>26.055199999999999</v>
      </c>
      <c r="EN106">
        <v>21.9542</v>
      </c>
      <c r="EO106">
        <v>4.1010200000000001</v>
      </c>
      <c r="EP106">
        <v>0</v>
      </c>
      <c r="EQ106">
        <v>0</v>
      </c>
      <c r="ES106">
        <v>0</v>
      </c>
      <c r="ET106">
        <v>0</v>
      </c>
      <c r="EV106">
        <v>0</v>
      </c>
      <c r="EW106">
        <v>2.1692900000000002</v>
      </c>
      <c r="EX106">
        <v>0.32034099999999999</v>
      </c>
      <c r="EY106">
        <v>2.5590999999999999</v>
      </c>
      <c r="EZ106">
        <v>0</v>
      </c>
      <c r="FA106">
        <v>0.31081700000000001</v>
      </c>
      <c r="FB106">
        <v>2.2312200000000001E-2</v>
      </c>
      <c r="FC106">
        <v>2.4754700000000001</v>
      </c>
      <c r="FD106">
        <v>7.6738099999999996</v>
      </c>
      <c r="FE106">
        <v>6.7444300000000004</v>
      </c>
      <c r="FF106">
        <v>2.3343099999999999</v>
      </c>
      <c r="FG106">
        <v>1.0952500000000001</v>
      </c>
      <c r="FH106">
        <v>0</v>
      </c>
      <c r="FI106">
        <v>-0.18351999999999999</v>
      </c>
      <c r="FJ106">
        <v>0</v>
      </c>
      <c r="FK106">
        <v>17.847799999999999</v>
      </c>
      <c r="FL106">
        <v>2.1788400000000001</v>
      </c>
      <c r="FM106">
        <v>0.31783299999999998</v>
      </c>
      <c r="FN106">
        <v>2.56182</v>
      </c>
      <c r="FO106">
        <v>0</v>
      </c>
      <c r="FP106">
        <v>0.31074000000000002</v>
      </c>
      <c r="FQ106">
        <v>4.3693</v>
      </c>
      <c r="FR106">
        <v>2.4754700000000001</v>
      </c>
      <c r="FS106">
        <v>12.0304</v>
      </c>
      <c r="FT106">
        <v>6.7444300000000004</v>
      </c>
      <c r="FU106">
        <v>2.3341599999999998</v>
      </c>
      <c r="FV106">
        <v>1.0952500000000001</v>
      </c>
      <c r="FW106">
        <v>0</v>
      </c>
      <c r="FX106">
        <v>-0.18357699999999999</v>
      </c>
      <c r="FY106">
        <v>0</v>
      </c>
      <c r="FZ106">
        <v>22.2043</v>
      </c>
      <c r="GA106" t="s">
        <v>821</v>
      </c>
      <c r="GB106" t="s">
        <v>822</v>
      </c>
      <c r="GC106" t="s">
        <v>823</v>
      </c>
      <c r="GF106" t="s">
        <v>826</v>
      </c>
      <c r="GG106" t="s">
        <v>827</v>
      </c>
      <c r="GH106" t="s">
        <v>828</v>
      </c>
      <c r="GK106">
        <v>1.0106200000000001</v>
      </c>
      <c r="GL106">
        <v>0.61324199999999995</v>
      </c>
      <c r="GM106">
        <v>2.0116000000000001</v>
      </c>
      <c r="GN106">
        <v>0</v>
      </c>
      <c r="GO106">
        <v>0.19870699999999999</v>
      </c>
      <c r="GP106">
        <v>2.2841E-2</v>
      </c>
      <c r="GQ106">
        <v>2.02406</v>
      </c>
      <c r="GR106">
        <v>3.34</v>
      </c>
      <c r="GS106">
        <v>5.5391300000000001</v>
      </c>
      <c r="GT106">
        <v>2.1944400000000002</v>
      </c>
      <c r="GU106">
        <v>1.03128</v>
      </c>
      <c r="GV106">
        <v>0</v>
      </c>
      <c r="GW106">
        <v>-2.5264500000000001</v>
      </c>
      <c r="GX106">
        <v>0</v>
      </c>
      <c r="GY106">
        <v>12.1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20.7851</v>
      </c>
      <c r="HF106">
        <v>0</v>
      </c>
      <c r="HG106">
        <v>20.79</v>
      </c>
      <c r="HH106">
        <v>0</v>
      </c>
      <c r="HI106">
        <v>8.1061300000000003</v>
      </c>
      <c r="HJ106">
        <v>0</v>
      </c>
      <c r="HK106">
        <v>0</v>
      </c>
      <c r="HL106">
        <v>28.9</v>
      </c>
      <c r="HM106">
        <v>1.0147200000000001</v>
      </c>
      <c r="HN106">
        <v>0.61357099999999998</v>
      </c>
      <c r="HO106">
        <v>2.01376</v>
      </c>
      <c r="HP106">
        <v>0</v>
      </c>
      <c r="HQ106">
        <v>0.198687</v>
      </c>
      <c r="HR106">
        <v>4.7815399999999997</v>
      </c>
      <c r="HS106">
        <v>2.02406</v>
      </c>
      <c r="HT106">
        <v>8.1</v>
      </c>
      <c r="HU106">
        <v>5.5391300000000001</v>
      </c>
      <c r="HV106">
        <v>2.1943299999999999</v>
      </c>
      <c r="HW106">
        <v>1.03128</v>
      </c>
      <c r="HX106">
        <v>0</v>
      </c>
      <c r="HY106">
        <v>-2.5272199999999998</v>
      </c>
      <c r="HZ106">
        <v>0</v>
      </c>
      <c r="IA106">
        <v>16.86</v>
      </c>
      <c r="IB106">
        <v>0</v>
      </c>
      <c r="IC106">
        <v>0</v>
      </c>
      <c r="ID106">
        <v>0</v>
      </c>
      <c r="IE106">
        <v>0</v>
      </c>
      <c r="IF106">
        <v>0</v>
      </c>
      <c r="IG106">
        <v>0</v>
      </c>
      <c r="IH106">
        <v>0</v>
      </c>
      <c r="II106">
        <v>0</v>
      </c>
      <c r="IJ106">
        <v>0</v>
      </c>
      <c r="IK106">
        <v>8.1061300000000003</v>
      </c>
      <c r="IL106">
        <v>0</v>
      </c>
      <c r="IM106">
        <v>0</v>
      </c>
      <c r="IN106">
        <v>8.11</v>
      </c>
      <c r="IO106">
        <v>0.48647000000000001</v>
      </c>
      <c r="IP106">
        <v>0.29518800000000001</v>
      </c>
      <c r="IQ106">
        <v>0.96829600000000005</v>
      </c>
      <c r="IR106">
        <v>0</v>
      </c>
      <c r="IS106">
        <v>9.5649100000000001E-2</v>
      </c>
      <c r="IT106">
        <v>7.9921300000000004</v>
      </c>
      <c r="IU106">
        <v>0.97429699999999997</v>
      </c>
      <c r="IV106">
        <v>9.5959000000000003</v>
      </c>
      <c r="IW106">
        <v>2.6663000000000001</v>
      </c>
      <c r="IX106">
        <v>4.1689299999999996</v>
      </c>
      <c r="IY106">
        <v>0.49641299999999999</v>
      </c>
      <c r="IZ106">
        <v>0</v>
      </c>
      <c r="JA106">
        <v>-1.2161299999999999</v>
      </c>
      <c r="JB106">
        <v>0</v>
      </c>
      <c r="JC106">
        <v>16.927499999999998</v>
      </c>
      <c r="JD106">
        <v>0.48844100000000001</v>
      </c>
      <c r="JE106">
        <v>0.29534700000000003</v>
      </c>
      <c r="JF106">
        <v>0.969337</v>
      </c>
      <c r="JG106">
        <v>0</v>
      </c>
      <c r="JH106">
        <v>9.5639299999999997E-2</v>
      </c>
      <c r="JI106">
        <v>2.3016299999999998</v>
      </c>
      <c r="JJ106">
        <v>0.97429699999999997</v>
      </c>
      <c r="JK106">
        <v>3.9081899999999998</v>
      </c>
      <c r="JL106">
        <v>2.6663000000000001</v>
      </c>
      <c r="JM106">
        <v>4.1688799999999997</v>
      </c>
      <c r="JN106">
        <v>0.49641299999999999</v>
      </c>
      <c r="JO106">
        <v>0</v>
      </c>
      <c r="JP106">
        <v>-1.2164999999999999</v>
      </c>
      <c r="JQ106">
        <v>0</v>
      </c>
      <c r="JR106">
        <v>11.239800000000001</v>
      </c>
    </row>
    <row r="107" spans="2:278" x14ac:dyDescent="0.3">
      <c r="B107" s="58">
        <v>45968.664027777799</v>
      </c>
      <c r="C107" t="s">
        <v>645</v>
      </c>
      <c r="D107" t="s">
        <v>944</v>
      </c>
      <c r="E107" t="s">
        <v>945</v>
      </c>
      <c r="F107" t="s">
        <v>815</v>
      </c>
      <c r="G107">
        <v>39264</v>
      </c>
      <c r="H107">
        <v>39372</v>
      </c>
      <c r="I107" t="s">
        <v>816</v>
      </c>
      <c r="J107" s="24">
        <v>0.15902777777777799</v>
      </c>
      <c r="K107" t="s">
        <v>817</v>
      </c>
      <c r="L107">
        <v>-0.8</v>
      </c>
      <c r="M107" t="s">
        <v>818</v>
      </c>
      <c r="N107" t="s">
        <v>818</v>
      </c>
      <c r="O107" t="s">
        <v>946</v>
      </c>
      <c r="P107">
        <v>5483.15</v>
      </c>
      <c r="Q107">
        <v>11314.7</v>
      </c>
      <c r="R107">
        <v>22443.8</v>
      </c>
      <c r="S107">
        <v>0</v>
      </c>
      <c r="T107">
        <v>1264.6600000000001</v>
      </c>
      <c r="U107">
        <v>418.387</v>
      </c>
      <c r="V107">
        <v>22939</v>
      </c>
      <c r="W107">
        <v>-47060.3</v>
      </c>
      <c r="X107">
        <v>58722.1</v>
      </c>
      <c r="Y107">
        <v>25900</v>
      </c>
      <c r="Z107">
        <v>9447.57</v>
      </c>
      <c r="AA107">
        <v>0</v>
      </c>
      <c r="AB107">
        <v>-110924</v>
      </c>
      <c r="AC107">
        <v>0</v>
      </c>
      <c r="AD107">
        <v>47009.4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3076.66</v>
      </c>
      <c r="AK107">
        <v>0</v>
      </c>
      <c r="AL107">
        <v>3076.66</v>
      </c>
      <c r="AM107">
        <v>0</v>
      </c>
      <c r="AN107">
        <v>1349.87</v>
      </c>
      <c r="AO107">
        <v>0</v>
      </c>
      <c r="AP107">
        <v>0</v>
      </c>
      <c r="AQ107">
        <v>4426.53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1.16337</v>
      </c>
      <c r="BF107">
        <v>2.0818300000000001</v>
      </c>
      <c r="BG107">
        <v>3.88503</v>
      </c>
      <c r="BH107">
        <v>0</v>
      </c>
      <c r="BI107">
        <v>0.24687999999999999</v>
      </c>
      <c r="BJ107">
        <v>9.5013500000000004</v>
      </c>
      <c r="BK107">
        <v>3.89072</v>
      </c>
      <c r="BL107">
        <v>0</v>
      </c>
      <c r="BM107">
        <v>6.3753799999999998</v>
      </c>
      <c r="BN107">
        <v>10.2422</v>
      </c>
      <c r="BO107">
        <v>8.48062</v>
      </c>
      <c r="BP107">
        <v>1.7531300000000001</v>
      </c>
      <c r="BQ107">
        <v>0</v>
      </c>
      <c r="BR107">
        <v>-14.393800000000001</v>
      </c>
      <c r="BS107">
        <v>0</v>
      </c>
      <c r="BT107">
        <v>26.851299999999998</v>
      </c>
      <c r="BU107">
        <v>13.3116</v>
      </c>
      <c r="BV107">
        <v>13.5398</v>
      </c>
      <c r="BW107">
        <v>0</v>
      </c>
      <c r="BX107">
        <v>0</v>
      </c>
      <c r="BZ107">
        <v>0</v>
      </c>
      <c r="CA107">
        <v>0</v>
      </c>
      <c r="CC107">
        <v>0</v>
      </c>
      <c r="CE107">
        <v>0.34399999999999997</v>
      </c>
      <c r="CG107" t="s">
        <v>818</v>
      </c>
      <c r="CH107" t="s">
        <v>818</v>
      </c>
      <c r="CI107" t="s">
        <v>946</v>
      </c>
      <c r="CJ107">
        <v>5504.92</v>
      </c>
      <c r="CK107">
        <v>11332.7</v>
      </c>
      <c r="CL107">
        <v>22466.799999999999</v>
      </c>
      <c r="CM107">
        <v>0</v>
      </c>
      <c r="CN107">
        <v>1264.56</v>
      </c>
      <c r="CO107">
        <v>51416</v>
      </c>
      <c r="CP107">
        <v>22939</v>
      </c>
      <c r="CQ107">
        <v>3965.98</v>
      </c>
      <c r="CR107">
        <v>58722.1</v>
      </c>
      <c r="CS107">
        <v>25898.7</v>
      </c>
      <c r="CT107">
        <v>9447.57</v>
      </c>
      <c r="CU107">
        <v>0</v>
      </c>
      <c r="CV107">
        <v>-110958</v>
      </c>
      <c r="CW107">
        <v>0</v>
      </c>
      <c r="CX107">
        <v>98034.4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1349.87</v>
      </c>
      <c r="DI107">
        <v>0</v>
      </c>
      <c r="DJ107">
        <v>0</v>
      </c>
      <c r="DK107">
        <v>1349.87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1.1680600000000001</v>
      </c>
      <c r="DZ107">
        <v>2.0840399999999999</v>
      </c>
      <c r="EA107">
        <v>3.8889399999999998</v>
      </c>
      <c r="EB107">
        <v>0</v>
      </c>
      <c r="EC107">
        <v>0.24685599999999999</v>
      </c>
      <c r="ED107">
        <v>8.6990499999999997</v>
      </c>
      <c r="EE107">
        <v>3.89072</v>
      </c>
      <c r="EF107">
        <v>5.5794600000000001</v>
      </c>
      <c r="EG107">
        <v>10.2422</v>
      </c>
      <c r="EH107">
        <v>8.4804200000000005</v>
      </c>
      <c r="EI107">
        <v>1.7531300000000001</v>
      </c>
      <c r="EJ107">
        <v>0</v>
      </c>
      <c r="EK107">
        <v>-14.398199999999999</v>
      </c>
      <c r="EL107">
        <v>0</v>
      </c>
      <c r="EM107">
        <v>26.055199999999999</v>
      </c>
      <c r="EN107">
        <v>21.9542</v>
      </c>
      <c r="EO107">
        <v>4.1010200000000001</v>
      </c>
      <c r="EP107">
        <v>0</v>
      </c>
      <c r="EQ107">
        <v>0</v>
      </c>
      <c r="ES107">
        <v>0</v>
      </c>
      <c r="ET107">
        <v>0</v>
      </c>
      <c r="EV107">
        <v>0</v>
      </c>
      <c r="EW107">
        <v>2.1692900000000002</v>
      </c>
      <c r="EX107">
        <v>0.32034099999999999</v>
      </c>
      <c r="EY107">
        <v>2.5590999999999999</v>
      </c>
      <c r="EZ107">
        <v>0</v>
      </c>
      <c r="FA107">
        <v>0.31081700000000001</v>
      </c>
      <c r="FB107">
        <v>2.2312200000000001E-2</v>
      </c>
      <c r="FC107">
        <v>2.4754700000000001</v>
      </c>
      <c r="FD107">
        <v>7.6738099999999996</v>
      </c>
      <c r="FE107">
        <v>6.7444300000000004</v>
      </c>
      <c r="FF107">
        <v>2.3343099999999999</v>
      </c>
      <c r="FG107">
        <v>1.0952500000000001</v>
      </c>
      <c r="FH107">
        <v>0</v>
      </c>
      <c r="FI107">
        <v>-0.18351999999999999</v>
      </c>
      <c r="FJ107">
        <v>0</v>
      </c>
      <c r="FK107">
        <v>17.847799999999999</v>
      </c>
      <c r="FL107">
        <v>2.1788400000000001</v>
      </c>
      <c r="FM107">
        <v>0.31783299999999998</v>
      </c>
      <c r="FN107">
        <v>2.56182</v>
      </c>
      <c r="FO107">
        <v>0</v>
      </c>
      <c r="FP107">
        <v>0.31074000000000002</v>
      </c>
      <c r="FQ107">
        <v>4.3693</v>
      </c>
      <c r="FR107">
        <v>2.4754700000000001</v>
      </c>
      <c r="FS107">
        <v>12.0304</v>
      </c>
      <c r="FT107">
        <v>6.7444300000000004</v>
      </c>
      <c r="FU107">
        <v>2.3341599999999998</v>
      </c>
      <c r="FV107">
        <v>1.0952500000000001</v>
      </c>
      <c r="FW107">
        <v>0</v>
      </c>
      <c r="FX107">
        <v>-0.18357699999999999</v>
      </c>
      <c r="FY107">
        <v>0</v>
      </c>
      <c r="FZ107">
        <v>22.2043</v>
      </c>
      <c r="GA107" t="s">
        <v>821</v>
      </c>
      <c r="GB107" t="s">
        <v>822</v>
      </c>
      <c r="GC107" t="s">
        <v>823</v>
      </c>
      <c r="GF107" t="s">
        <v>826</v>
      </c>
      <c r="GG107" t="s">
        <v>827</v>
      </c>
      <c r="GH107" t="s">
        <v>828</v>
      </c>
      <c r="GK107">
        <v>1.0106200000000001</v>
      </c>
      <c r="GL107">
        <v>0.61324199999999995</v>
      </c>
      <c r="GM107">
        <v>2.0116000000000001</v>
      </c>
      <c r="GN107">
        <v>0</v>
      </c>
      <c r="GO107">
        <v>0.19870699999999999</v>
      </c>
      <c r="GP107">
        <v>2.2841E-2</v>
      </c>
      <c r="GQ107">
        <v>2.02406</v>
      </c>
      <c r="GR107">
        <v>3.34</v>
      </c>
      <c r="GS107">
        <v>5.5391300000000001</v>
      </c>
      <c r="GT107">
        <v>2.1944400000000002</v>
      </c>
      <c r="GU107">
        <v>1.03128</v>
      </c>
      <c r="GV107">
        <v>0</v>
      </c>
      <c r="GW107">
        <v>-2.5264500000000001</v>
      </c>
      <c r="GX107">
        <v>0</v>
      </c>
      <c r="GY107">
        <v>12.1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18.4756</v>
      </c>
      <c r="HF107">
        <v>0</v>
      </c>
      <c r="HG107">
        <v>18.48</v>
      </c>
      <c r="HH107">
        <v>0</v>
      </c>
      <c r="HI107">
        <v>8.1061300000000003</v>
      </c>
      <c r="HJ107">
        <v>0</v>
      </c>
      <c r="HK107">
        <v>0</v>
      </c>
      <c r="HL107">
        <v>26.59</v>
      </c>
      <c r="HM107">
        <v>1.0147200000000001</v>
      </c>
      <c r="HN107">
        <v>0.61357099999999998</v>
      </c>
      <c r="HO107">
        <v>2.01376</v>
      </c>
      <c r="HP107">
        <v>0</v>
      </c>
      <c r="HQ107">
        <v>0.198687</v>
      </c>
      <c r="HR107">
        <v>4.7815399999999997</v>
      </c>
      <c r="HS107">
        <v>2.02406</v>
      </c>
      <c r="HT107">
        <v>8.1</v>
      </c>
      <c r="HU107">
        <v>5.5391300000000001</v>
      </c>
      <c r="HV107">
        <v>2.1943299999999999</v>
      </c>
      <c r="HW107">
        <v>1.03128</v>
      </c>
      <c r="HX107">
        <v>0</v>
      </c>
      <c r="HY107">
        <v>-2.5272199999999998</v>
      </c>
      <c r="HZ107">
        <v>0</v>
      </c>
      <c r="IA107">
        <v>16.86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0</v>
      </c>
      <c r="IJ107">
        <v>0</v>
      </c>
      <c r="IK107">
        <v>8.1061300000000003</v>
      </c>
      <c r="IL107">
        <v>0</v>
      </c>
      <c r="IM107">
        <v>0</v>
      </c>
      <c r="IN107">
        <v>8.11</v>
      </c>
      <c r="IO107">
        <v>0.48647000000000001</v>
      </c>
      <c r="IP107">
        <v>0.29518800000000001</v>
      </c>
      <c r="IQ107">
        <v>0.96829600000000005</v>
      </c>
      <c r="IR107">
        <v>0</v>
      </c>
      <c r="IS107">
        <v>9.5649100000000001E-2</v>
      </c>
      <c r="IT107">
        <v>7.10534</v>
      </c>
      <c r="IU107">
        <v>0.97429699999999997</v>
      </c>
      <c r="IV107">
        <v>8.7091100000000008</v>
      </c>
      <c r="IW107">
        <v>2.6663000000000001</v>
      </c>
      <c r="IX107">
        <v>4.1689299999999996</v>
      </c>
      <c r="IY107">
        <v>0.49641299999999999</v>
      </c>
      <c r="IZ107">
        <v>0</v>
      </c>
      <c r="JA107">
        <v>-1.2161299999999999</v>
      </c>
      <c r="JB107">
        <v>0</v>
      </c>
      <c r="JC107">
        <v>16.040800000000001</v>
      </c>
      <c r="JD107">
        <v>0.48844100000000001</v>
      </c>
      <c r="JE107">
        <v>0.29534700000000003</v>
      </c>
      <c r="JF107">
        <v>0.969337</v>
      </c>
      <c r="JG107">
        <v>0</v>
      </c>
      <c r="JH107">
        <v>9.5639299999999997E-2</v>
      </c>
      <c r="JI107">
        <v>2.3016299999999998</v>
      </c>
      <c r="JJ107">
        <v>0.97429699999999997</v>
      </c>
      <c r="JK107">
        <v>3.9081899999999998</v>
      </c>
      <c r="JL107">
        <v>2.6663000000000001</v>
      </c>
      <c r="JM107">
        <v>4.1688799999999997</v>
      </c>
      <c r="JN107">
        <v>0.49641299999999999</v>
      </c>
      <c r="JO107">
        <v>0</v>
      </c>
      <c r="JP107">
        <v>-1.2164999999999999</v>
      </c>
      <c r="JQ107">
        <v>0</v>
      </c>
      <c r="JR107">
        <v>11.239800000000001</v>
      </c>
    </row>
    <row r="108" spans="2:278" x14ac:dyDescent="0.3">
      <c r="B108" s="58">
        <v>45968.666712963</v>
      </c>
      <c r="C108" t="s">
        <v>646</v>
      </c>
      <c r="D108" t="s">
        <v>944</v>
      </c>
      <c r="E108" t="s">
        <v>945</v>
      </c>
      <c r="F108" t="s">
        <v>815</v>
      </c>
      <c r="G108">
        <v>39264</v>
      </c>
      <c r="H108">
        <v>39372</v>
      </c>
      <c r="I108" t="s">
        <v>816</v>
      </c>
      <c r="J108" s="24">
        <v>0.15763888888888899</v>
      </c>
      <c r="K108" t="s">
        <v>817</v>
      </c>
      <c r="L108">
        <v>-1.41</v>
      </c>
      <c r="M108" t="s">
        <v>818</v>
      </c>
      <c r="N108" t="s">
        <v>818</v>
      </c>
      <c r="O108" t="s">
        <v>946</v>
      </c>
      <c r="P108">
        <v>4420.6499999999996</v>
      </c>
      <c r="Q108">
        <v>9582.25</v>
      </c>
      <c r="R108">
        <v>22443.8</v>
      </c>
      <c r="S108">
        <v>0</v>
      </c>
      <c r="T108">
        <v>1264.68</v>
      </c>
      <c r="U108">
        <v>418.387</v>
      </c>
      <c r="V108">
        <v>22939</v>
      </c>
      <c r="W108">
        <v>-49855.199999999997</v>
      </c>
      <c r="X108">
        <v>58722.1</v>
      </c>
      <c r="Y108">
        <v>25900</v>
      </c>
      <c r="Z108">
        <v>9447.57</v>
      </c>
      <c r="AA108">
        <v>0</v>
      </c>
      <c r="AB108">
        <v>-110924</v>
      </c>
      <c r="AC108">
        <v>0</v>
      </c>
      <c r="AD108">
        <v>44214.5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3461.24</v>
      </c>
      <c r="AK108">
        <v>0</v>
      </c>
      <c r="AL108">
        <v>3461.24</v>
      </c>
      <c r="AM108">
        <v>0</v>
      </c>
      <c r="AN108">
        <v>1349.87</v>
      </c>
      <c r="AO108">
        <v>0</v>
      </c>
      <c r="AP108">
        <v>0</v>
      </c>
      <c r="AQ108">
        <v>4811.1099999999997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0.937469</v>
      </c>
      <c r="BF108">
        <v>1.7283900000000001</v>
      </c>
      <c r="BG108">
        <v>3.88503</v>
      </c>
      <c r="BH108">
        <v>0</v>
      </c>
      <c r="BI108">
        <v>0.24688299999999999</v>
      </c>
      <c r="BJ108">
        <v>10.6812</v>
      </c>
      <c r="BK108">
        <v>3.89072</v>
      </c>
      <c r="BL108">
        <v>0</v>
      </c>
      <c r="BM108">
        <v>6.9758800000000001</v>
      </c>
      <c r="BN108">
        <v>10.2422</v>
      </c>
      <c r="BO108">
        <v>8.48062</v>
      </c>
      <c r="BP108">
        <v>1.7531300000000001</v>
      </c>
      <c r="BQ108">
        <v>0</v>
      </c>
      <c r="BR108">
        <v>-14.393800000000001</v>
      </c>
      <c r="BS108">
        <v>0</v>
      </c>
      <c r="BT108">
        <v>27.451799999999999</v>
      </c>
      <c r="BU108">
        <v>12.732200000000001</v>
      </c>
      <c r="BV108">
        <v>14.7196</v>
      </c>
      <c r="BW108">
        <v>0</v>
      </c>
      <c r="BX108">
        <v>0</v>
      </c>
      <c r="BZ108">
        <v>0</v>
      </c>
      <c r="CA108">
        <v>0</v>
      </c>
      <c r="CC108">
        <v>0</v>
      </c>
      <c r="CE108">
        <v>0.34399999999999997</v>
      </c>
      <c r="CG108" t="s">
        <v>818</v>
      </c>
      <c r="CH108" t="s">
        <v>818</v>
      </c>
      <c r="CI108" t="s">
        <v>946</v>
      </c>
      <c r="CJ108">
        <v>5504.92</v>
      </c>
      <c r="CK108">
        <v>11332.7</v>
      </c>
      <c r="CL108">
        <v>22466.799999999999</v>
      </c>
      <c r="CM108">
        <v>0</v>
      </c>
      <c r="CN108">
        <v>1264.56</v>
      </c>
      <c r="CO108">
        <v>51416</v>
      </c>
      <c r="CP108">
        <v>22939</v>
      </c>
      <c r="CQ108">
        <v>3965.98</v>
      </c>
      <c r="CR108">
        <v>58722.1</v>
      </c>
      <c r="CS108">
        <v>25898.7</v>
      </c>
      <c r="CT108">
        <v>9447.57</v>
      </c>
      <c r="CU108">
        <v>0</v>
      </c>
      <c r="CV108">
        <v>-110958</v>
      </c>
      <c r="CW108">
        <v>0</v>
      </c>
      <c r="CX108">
        <v>98034.4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1349.87</v>
      </c>
      <c r="DI108">
        <v>0</v>
      </c>
      <c r="DJ108">
        <v>0</v>
      </c>
      <c r="DK108">
        <v>1349.87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1.1680600000000001</v>
      </c>
      <c r="DZ108">
        <v>2.0840399999999999</v>
      </c>
      <c r="EA108">
        <v>3.8889399999999998</v>
      </c>
      <c r="EB108">
        <v>0</v>
      </c>
      <c r="EC108">
        <v>0.24685599999999999</v>
      </c>
      <c r="ED108">
        <v>8.6990499999999997</v>
      </c>
      <c r="EE108">
        <v>3.89072</v>
      </c>
      <c r="EF108">
        <v>5.5794600000000001</v>
      </c>
      <c r="EG108">
        <v>10.2422</v>
      </c>
      <c r="EH108">
        <v>8.4804200000000005</v>
      </c>
      <c r="EI108">
        <v>1.7531300000000001</v>
      </c>
      <c r="EJ108">
        <v>0</v>
      </c>
      <c r="EK108">
        <v>-14.398199999999999</v>
      </c>
      <c r="EL108">
        <v>0</v>
      </c>
      <c r="EM108">
        <v>26.055199999999999</v>
      </c>
      <c r="EN108">
        <v>21.9542</v>
      </c>
      <c r="EO108">
        <v>4.1010200000000001</v>
      </c>
      <c r="EP108">
        <v>0</v>
      </c>
      <c r="EQ108">
        <v>0</v>
      </c>
      <c r="ES108">
        <v>0</v>
      </c>
      <c r="ET108">
        <v>0</v>
      </c>
      <c r="EV108">
        <v>0</v>
      </c>
      <c r="EW108">
        <v>1.73952</v>
      </c>
      <c r="EX108">
        <v>0.22306400000000001</v>
      </c>
      <c r="EY108">
        <v>2.5590999999999999</v>
      </c>
      <c r="EZ108">
        <v>0</v>
      </c>
      <c r="FA108">
        <v>0.31082300000000002</v>
      </c>
      <c r="FB108">
        <v>2.2312200000000001E-2</v>
      </c>
      <c r="FC108">
        <v>2.4754700000000001</v>
      </c>
      <c r="FD108">
        <v>7.1467700000000001</v>
      </c>
      <c r="FE108">
        <v>6.7444300000000004</v>
      </c>
      <c r="FF108">
        <v>2.3343099999999999</v>
      </c>
      <c r="FG108">
        <v>1.0952500000000001</v>
      </c>
      <c r="FH108">
        <v>0</v>
      </c>
      <c r="FI108">
        <v>-0.18351999999999999</v>
      </c>
      <c r="FJ108">
        <v>0</v>
      </c>
      <c r="FK108">
        <v>17.320799999999998</v>
      </c>
      <c r="FL108">
        <v>2.1788400000000001</v>
      </c>
      <c r="FM108">
        <v>0.31783299999999998</v>
      </c>
      <c r="FN108">
        <v>2.56182</v>
      </c>
      <c r="FO108">
        <v>0</v>
      </c>
      <c r="FP108">
        <v>0.31074000000000002</v>
      </c>
      <c r="FQ108">
        <v>4.3693</v>
      </c>
      <c r="FR108">
        <v>2.4754700000000001</v>
      </c>
      <c r="FS108">
        <v>12.0304</v>
      </c>
      <c r="FT108">
        <v>6.7444300000000004</v>
      </c>
      <c r="FU108">
        <v>2.3341599999999998</v>
      </c>
      <c r="FV108">
        <v>1.0952500000000001</v>
      </c>
      <c r="FW108">
        <v>0</v>
      </c>
      <c r="FX108">
        <v>-0.18357699999999999</v>
      </c>
      <c r="FY108">
        <v>0</v>
      </c>
      <c r="FZ108">
        <v>22.2043</v>
      </c>
      <c r="GA108" t="s">
        <v>821</v>
      </c>
      <c r="GB108" t="s">
        <v>822</v>
      </c>
      <c r="GC108" t="s">
        <v>823</v>
      </c>
      <c r="GF108" t="s">
        <v>826</v>
      </c>
      <c r="GG108" t="s">
        <v>827</v>
      </c>
      <c r="GH108" t="s">
        <v>828</v>
      </c>
      <c r="GK108">
        <v>0.81494</v>
      </c>
      <c r="GL108">
        <v>0.49978899999999998</v>
      </c>
      <c r="GM108">
        <v>2.01159</v>
      </c>
      <c r="GN108">
        <v>0</v>
      </c>
      <c r="GO108">
        <v>0.19871</v>
      </c>
      <c r="GP108">
        <v>2.2841E-2</v>
      </c>
      <c r="GQ108">
        <v>2.02406</v>
      </c>
      <c r="GR108">
        <v>3.03</v>
      </c>
      <c r="GS108">
        <v>5.5391300000000001</v>
      </c>
      <c r="GT108">
        <v>2.1944400000000002</v>
      </c>
      <c r="GU108">
        <v>1.03128</v>
      </c>
      <c r="GV108">
        <v>0</v>
      </c>
      <c r="GW108">
        <v>-2.5264500000000001</v>
      </c>
      <c r="GX108">
        <v>0</v>
      </c>
      <c r="GY108">
        <v>11.79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20.7851</v>
      </c>
      <c r="HF108">
        <v>0</v>
      </c>
      <c r="HG108">
        <v>20.79</v>
      </c>
      <c r="HH108">
        <v>0</v>
      </c>
      <c r="HI108">
        <v>8.1061300000000003</v>
      </c>
      <c r="HJ108">
        <v>0</v>
      </c>
      <c r="HK108">
        <v>0</v>
      </c>
      <c r="HL108">
        <v>28.9</v>
      </c>
      <c r="HM108">
        <v>1.0147200000000001</v>
      </c>
      <c r="HN108">
        <v>0.61357099999999998</v>
      </c>
      <c r="HO108">
        <v>2.01376</v>
      </c>
      <c r="HP108">
        <v>0</v>
      </c>
      <c r="HQ108">
        <v>0.198687</v>
      </c>
      <c r="HR108">
        <v>4.7815399999999997</v>
      </c>
      <c r="HS108">
        <v>2.02406</v>
      </c>
      <c r="HT108">
        <v>8.1</v>
      </c>
      <c r="HU108">
        <v>5.5391300000000001</v>
      </c>
      <c r="HV108">
        <v>2.1943299999999999</v>
      </c>
      <c r="HW108">
        <v>1.03128</v>
      </c>
      <c r="HX108">
        <v>0</v>
      </c>
      <c r="HY108">
        <v>-2.5272199999999998</v>
      </c>
      <c r="HZ108">
        <v>0</v>
      </c>
      <c r="IA108">
        <v>16.86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0</v>
      </c>
      <c r="IJ108">
        <v>0</v>
      </c>
      <c r="IK108">
        <v>8.1061300000000003</v>
      </c>
      <c r="IL108">
        <v>0</v>
      </c>
      <c r="IM108">
        <v>0</v>
      </c>
      <c r="IN108">
        <v>8.11</v>
      </c>
      <c r="IO108">
        <v>0.39227800000000002</v>
      </c>
      <c r="IP108">
        <v>0.24057700000000001</v>
      </c>
      <c r="IQ108">
        <v>0.96829600000000005</v>
      </c>
      <c r="IR108">
        <v>0</v>
      </c>
      <c r="IS108">
        <v>9.5650600000000002E-2</v>
      </c>
      <c r="IT108">
        <v>7.9921300000000004</v>
      </c>
      <c r="IU108">
        <v>0.97429699999999997</v>
      </c>
      <c r="IV108">
        <v>9.4471000000000007</v>
      </c>
      <c r="IW108">
        <v>2.6663000000000001</v>
      </c>
      <c r="IX108">
        <v>4.1689299999999996</v>
      </c>
      <c r="IY108">
        <v>0.49641299999999999</v>
      </c>
      <c r="IZ108">
        <v>0</v>
      </c>
      <c r="JA108">
        <v>-1.2161299999999999</v>
      </c>
      <c r="JB108">
        <v>0</v>
      </c>
      <c r="JC108">
        <v>16.778700000000001</v>
      </c>
      <c r="JD108">
        <v>0.48844100000000001</v>
      </c>
      <c r="JE108">
        <v>0.29534700000000003</v>
      </c>
      <c r="JF108">
        <v>0.969337</v>
      </c>
      <c r="JG108">
        <v>0</v>
      </c>
      <c r="JH108">
        <v>9.5639299999999997E-2</v>
      </c>
      <c r="JI108">
        <v>2.3016299999999998</v>
      </c>
      <c r="JJ108">
        <v>0.97429699999999997</v>
      </c>
      <c r="JK108">
        <v>3.9081899999999998</v>
      </c>
      <c r="JL108">
        <v>2.6663000000000001</v>
      </c>
      <c r="JM108">
        <v>4.1688799999999997</v>
      </c>
      <c r="JN108">
        <v>0.49641299999999999</v>
      </c>
      <c r="JO108">
        <v>0</v>
      </c>
      <c r="JP108">
        <v>-1.2164999999999999</v>
      </c>
      <c r="JQ108">
        <v>0</v>
      </c>
      <c r="JR108">
        <v>11.239800000000001</v>
      </c>
    </row>
    <row r="109" spans="2:278" x14ac:dyDescent="0.3">
      <c r="B109" s="58">
        <v>45968.669351851902</v>
      </c>
      <c r="C109" t="s">
        <v>647</v>
      </c>
      <c r="D109" t="s">
        <v>944</v>
      </c>
      <c r="E109" t="s">
        <v>945</v>
      </c>
      <c r="F109" t="s">
        <v>815</v>
      </c>
      <c r="G109">
        <v>39264</v>
      </c>
      <c r="H109">
        <v>39372</v>
      </c>
      <c r="I109" t="s">
        <v>816</v>
      </c>
      <c r="J109" s="24">
        <v>0.15486111111111101</v>
      </c>
      <c r="K109" t="s">
        <v>817</v>
      </c>
      <c r="L109">
        <v>-3.04</v>
      </c>
      <c r="M109" t="s">
        <v>818</v>
      </c>
      <c r="N109" t="s">
        <v>818</v>
      </c>
      <c r="O109" t="s">
        <v>946</v>
      </c>
      <c r="P109">
        <v>11578.3</v>
      </c>
      <c r="Q109">
        <v>9406.31</v>
      </c>
      <c r="R109">
        <v>23060</v>
      </c>
      <c r="S109">
        <v>0</v>
      </c>
      <c r="T109">
        <v>1176.52</v>
      </c>
      <c r="U109">
        <v>418.387</v>
      </c>
      <c r="V109">
        <v>22939</v>
      </c>
      <c r="W109">
        <v>-42345.5</v>
      </c>
      <c r="X109">
        <v>58722.1</v>
      </c>
      <c r="Y109">
        <v>25568.400000000001</v>
      </c>
      <c r="Z109">
        <v>9447.57</v>
      </c>
      <c r="AA109">
        <v>0</v>
      </c>
      <c r="AB109">
        <v>-110924</v>
      </c>
      <c r="AC109">
        <v>0</v>
      </c>
      <c r="AD109">
        <v>51392.6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3461.24</v>
      </c>
      <c r="AK109">
        <v>0</v>
      </c>
      <c r="AL109">
        <v>3461.24</v>
      </c>
      <c r="AM109">
        <v>0</v>
      </c>
      <c r="AN109">
        <v>1349.87</v>
      </c>
      <c r="AO109">
        <v>0</v>
      </c>
      <c r="AP109">
        <v>0</v>
      </c>
      <c r="AQ109">
        <v>4811.1099999999997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2.4013399999999998</v>
      </c>
      <c r="BF109">
        <v>1.7863599999999999</v>
      </c>
      <c r="BG109">
        <v>4.0208599999999999</v>
      </c>
      <c r="BH109">
        <v>0</v>
      </c>
      <c r="BI109">
        <v>0.22900200000000001</v>
      </c>
      <c r="BJ109">
        <v>10.6812</v>
      </c>
      <c r="BK109">
        <v>3.89072</v>
      </c>
      <c r="BL109">
        <v>0</v>
      </c>
      <c r="BM109">
        <v>8.6156699999999997</v>
      </c>
      <c r="BN109">
        <v>10.2422</v>
      </c>
      <c r="BO109">
        <v>8.4273799999999994</v>
      </c>
      <c r="BP109">
        <v>1.7531300000000001</v>
      </c>
      <c r="BQ109">
        <v>0</v>
      </c>
      <c r="BR109">
        <v>-14.393800000000001</v>
      </c>
      <c r="BS109">
        <v>0</v>
      </c>
      <c r="BT109">
        <v>29.038399999999999</v>
      </c>
      <c r="BU109">
        <v>14.3188</v>
      </c>
      <c r="BV109">
        <v>14.7196</v>
      </c>
      <c r="BW109">
        <v>0</v>
      </c>
      <c r="BX109">
        <v>0</v>
      </c>
      <c r="BZ109">
        <v>0</v>
      </c>
      <c r="CA109">
        <v>0</v>
      </c>
      <c r="CC109">
        <v>0</v>
      </c>
      <c r="CE109">
        <v>0.34399999999999997</v>
      </c>
      <c r="CG109" t="s">
        <v>818</v>
      </c>
      <c r="CH109" t="s">
        <v>818</v>
      </c>
      <c r="CI109" t="s">
        <v>946</v>
      </c>
      <c r="CJ109">
        <v>5504.92</v>
      </c>
      <c r="CK109">
        <v>11332.7</v>
      </c>
      <c r="CL109">
        <v>22466.799999999999</v>
      </c>
      <c r="CM109">
        <v>0</v>
      </c>
      <c r="CN109">
        <v>1264.56</v>
      </c>
      <c r="CO109">
        <v>51416</v>
      </c>
      <c r="CP109">
        <v>22939</v>
      </c>
      <c r="CQ109">
        <v>3965.98</v>
      </c>
      <c r="CR109">
        <v>58722.1</v>
      </c>
      <c r="CS109">
        <v>25898.7</v>
      </c>
      <c r="CT109">
        <v>9447.57</v>
      </c>
      <c r="CU109">
        <v>0</v>
      </c>
      <c r="CV109">
        <v>-110958</v>
      </c>
      <c r="CW109">
        <v>0</v>
      </c>
      <c r="CX109">
        <v>98034.4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1349.87</v>
      </c>
      <c r="DI109">
        <v>0</v>
      </c>
      <c r="DJ109">
        <v>0</v>
      </c>
      <c r="DK109">
        <v>1349.87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1.1680600000000001</v>
      </c>
      <c r="DZ109">
        <v>2.0840399999999999</v>
      </c>
      <c r="EA109">
        <v>3.8889399999999998</v>
      </c>
      <c r="EB109">
        <v>0</v>
      </c>
      <c r="EC109">
        <v>0.24685599999999999</v>
      </c>
      <c r="ED109">
        <v>8.6990499999999997</v>
      </c>
      <c r="EE109">
        <v>3.89072</v>
      </c>
      <c r="EF109">
        <v>5.5794600000000001</v>
      </c>
      <c r="EG109">
        <v>10.2422</v>
      </c>
      <c r="EH109">
        <v>8.4804200000000005</v>
      </c>
      <c r="EI109">
        <v>1.7531300000000001</v>
      </c>
      <c r="EJ109">
        <v>0</v>
      </c>
      <c r="EK109">
        <v>-14.398199999999999</v>
      </c>
      <c r="EL109">
        <v>0</v>
      </c>
      <c r="EM109">
        <v>26.055199999999999</v>
      </c>
      <c r="EN109">
        <v>21.9542</v>
      </c>
      <c r="EO109">
        <v>4.1010200000000001</v>
      </c>
      <c r="EP109">
        <v>0</v>
      </c>
      <c r="EQ109">
        <v>0</v>
      </c>
      <c r="ES109">
        <v>0</v>
      </c>
      <c r="ET109">
        <v>0</v>
      </c>
      <c r="EV109">
        <v>0</v>
      </c>
      <c r="EW109">
        <v>4.1244300000000003</v>
      </c>
      <c r="EX109">
        <v>0.22859499999999999</v>
      </c>
      <c r="EY109">
        <v>2.8216999999999999</v>
      </c>
      <c r="EZ109">
        <v>0</v>
      </c>
      <c r="FA109">
        <v>0.28318700000000002</v>
      </c>
      <c r="FB109">
        <v>2.2312200000000001E-2</v>
      </c>
      <c r="FC109">
        <v>2.4754700000000001</v>
      </c>
      <c r="FD109">
        <v>9.7721800000000005</v>
      </c>
      <c r="FE109">
        <v>6.7444300000000004</v>
      </c>
      <c r="FF109">
        <v>2.3055699999999999</v>
      </c>
      <c r="FG109">
        <v>1.0952500000000001</v>
      </c>
      <c r="FH109">
        <v>0</v>
      </c>
      <c r="FI109">
        <v>-0.18351999999999999</v>
      </c>
      <c r="FJ109">
        <v>0</v>
      </c>
      <c r="FK109">
        <v>19.917400000000001</v>
      </c>
      <c r="FL109">
        <v>2.1788400000000001</v>
      </c>
      <c r="FM109">
        <v>0.31783299999999998</v>
      </c>
      <c r="FN109">
        <v>2.56182</v>
      </c>
      <c r="FO109">
        <v>0</v>
      </c>
      <c r="FP109">
        <v>0.31074000000000002</v>
      </c>
      <c r="FQ109">
        <v>4.3693</v>
      </c>
      <c r="FR109">
        <v>2.4754700000000001</v>
      </c>
      <c r="FS109">
        <v>12.0304</v>
      </c>
      <c r="FT109">
        <v>6.7444300000000004</v>
      </c>
      <c r="FU109">
        <v>2.3341599999999998</v>
      </c>
      <c r="FV109">
        <v>1.0952500000000001</v>
      </c>
      <c r="FW109">
        <v>0</v>
      </c>
      <c r="FX109">
        <v>-0.18357699999999999</v>
      </c>
      <c r="FY109">
        <v>0</v>
      </c>
      <c r="FZ109">
        <v>22.2043</v>
      </c>
      <c r="GA109" t="s">
        <v>821</v>
      </c>
      <c r="GB109" t="s">
        <v>822</v>
      </c>
      <c r="GC109" t="s">
        <v>823</v>
      </c>
      <c r="GF109" t="s">
        <v>826</v>
      </c>
      <c r="GG109" t="s">
        <v>827</v>
      </c>
      <c r="GH109" t="s">
        <v>828</v>
      </c>
      <c r="GK109">
        <v>2.03138</v>
      </c>
      <c r="GL109">
        <v>0.528721</v>
      </c>
      <c r="GM109">
        <v>2.1457299999999999</v>
      </c>
      <c r="GN109">
        <v>0</v>
      </c>
      <c r="GO109">
        <v>0.18398999999999999</v>
      </c>
      <c r="GP109">
        <v>2.2841E-2</v>
      </c>
      <c r="GQ109">
        <v>2.02406</v>
      </c>
      <c r="GR109">
        <v>4.4000000000000004</v>
      </c>
      <c r="GS109">
        <v>5.5391300000000001</v>
      </c>
      <c r="GT109">
        <v>2.16614</v>
      </c>
      <c r="GU109">
        <v>1.03128</v>
      </c>
      <c r="GV109">
        <v>0</v>
      </c>
      <c r="GW109">
        <v>-2.5264500000000001</v>
      </c>
      <c r="GX109">
        <v>0</v>
      </c>
      <c r="GY109">
        <v>13.14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20.7851</v>
      </c>
      <c r="HF109">
        <v>0</v>
      </c>
      <c r="HG109">
        <v>20.79</v>
      </c>
      <c r="HH109">
        <v>0</v>
      </c>
      <c r="HI109">
        <v>8.1061300000000003</v>
      </c>
      <c r="HJ109">
        <v>0</v>
      </c>
      <c r="HK109">
        <v>0</v>
      </c>
      <c r="HL109">
        <v>28.9</v>
      </c>
      <c r="HM109">
        <v>1.0147200000000001</v>
      </c>
      <c r="HN109">
        <v>0.61357099999999998</v>
      </c>
      <c r="HO109">
        <v>2.01376</v>
      </c>
      <c r="HP109">
        <v>0</v>
      </c>
      <c r="HQ109">
        <v>0.198687</v>
      </c>
      <c r="HR109">
        <v>4.7815399999999997</v>
      </c>
      <c r="HS109">
        <v>2.02406</v>
      </c>
      <c r="HT109">
        <v>8.1</v>
      </c>
      <c r="HU109">
        <v>5.5391300000000001</v>
      </c>
      <c r="HV109">
        <v>2.1943299999999999</v>
      </c>
      <c r="HW109">
        <v>1.03128</v>
      </c>
      <c r="HX109">
        <v>0</v>
      </c>
      <c r="HY109">
        <v>-2.5272199999999998</v>
      </c>
      <c r="HZ109">
        <v>0</v>
      </c>
      <c r="IA109">
        <v>16.86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H109">
        <v>0</v>
      </c>
      <c r="II109">
        <v>0</v>
      </c>
      <c r="IJ109">
        <v>0</v>
      </c>
      <c r="IK109">
        <v>8.1061300000000003</v>
      </c>
      <c r="IL109">
        <v>0</v>
      </c>
      <c r="IM109">
        <v>0</v>
      </c>
      <c r="IN109">
        <v>8.11</v>
      </c>
      <c r="IO109">
        <v>0.97781799999999996</v>
      </c>
      <c r="IP109">
        <v>0.25450400000000001</v>
      </c>
      <c r="IQ109">
        <v>1.0328599999999999</v>
      </c>
      <c r="IR109">
        <v>0</v>
      </c>
      <c r="IS109">
        <v>8.8565000000000005E-2</v>
      </c>
      <c r="IT109">
        <v>7.9921300000000004</v>
      </c>
      <c r="IU109">
        <v>0.97429699999999997</v>
      </c>
      <c r="IV109">
        <v>10.103999999999999</v>
      </c>
      <c r="IW109">
        <v>2.6663000000000001</v>
      </c>
      <c r="IX109">
        <v>4.1553100000000001</v>
      </c>
      <c r="IY109">
        <v>0.49641299999999999</v>
      </c>
      <c r="IZ109">
        <v>0</v>
      </c>
      <c r="JA109">
        <v>-1.2161299999999999</v>
      </c>
      <c r="JB109">
        <v>0</v>
      </c>
      <c r="JC109">
        <v>17.4221</v>
      </c>
      <c r="JD109">
        <v>0.48844100000000001</v>
      </c>
      <c r="JE109">
        <v>0.29534700000000003</v>
      </c>
      <c r="JF109">
        <v>0.969337</v>
      </c>
      <c r="JG109">
        <v>0</v>
      </c>
      <c r="JH109">
        <v>9.5639299999999997E-2</v>
      </c>
      <c r="JI109">
        <v>2.3016299999999998</v>
      </c>
      <c r="JJ109">
        <v>0.97429699999999997</v>
      </c>
      <c r="JK109">
        <v>3.9081899999999998</v>
      </c>
      <c r="JL109">
        <v>2.6663000000000001</v>
      </c>
      <c r="JM109">
        <v>4.1688799999999997</v>
      </c>
      <c r="JN109">
        <v>0.49641299999999999</v>
      </c>
      <c r="JO109">
        <v>0</v>
      </c>
      <c r="JP109">
        <v>-1.2164999999999999</v>
      </c>
      <c r="JQ109">
        <v>0</v>
      </c>
      <c r="JR109">
        <v>11.239800000000001</v>
      </c>
    </row>
    <row r="110" spans="2:278" x14ac:dyDescent="0.3">
      <c r="B110" s="58">
        <v>45968.674050925903</v>
      </c>
      <c r="C110" t="s">
        <v>648</v>
      </c>
      <c r="D110" t="s">
        <v>947</v>
      </c>
      <c r="E110" t="s">
        <v>945</v>
      </c>
      <c r="F110" t="s">
        <v>815</v>
      </c>
      <c r="G110">
        <v>112641</v>
      </c>
      <c r="H110">
        <v>140925</v>
      </c>
      <c r="I110" t="s">
        <v>816</v>
      </c>
      <c r="J110" s="24">
        <v>0.27847222222222201</v>
      </c>
      <c r="K110" t="s">
        <v>817</v>
      </c>
      <c r="L110">
        <v>-0.37</v>
      </c>
      <c r="M110" t="s">
        <v>818</v>
      </c>
      <c r="N110" t="s">
        <v>818</v>
      </c>
      <c r="O110" t="s">
        <v>948</v>
      </c>
      <c r="P110">
        <v>10816.6</v>
      </c>
      <c r="Q110">
        <v>77466.100000000006</v>
      </c>
      <c r="R110">
        <v>74981.399999999994</v>
      </c>
      <c r="S110">
        <v>0</v>
      </c>
      <c r="T110">
        <v>4411.5200000000004</v>
      </c>
      <c r="U110">
        <v>156453</v>
      </c>
      <c r="V110">
        <v>131792</v>
      </c>
      <c r="W110">
        <v>44041.9</v>
      </c>
      <c r="X110">
        <v>207472</v>
      </c>
      <c r="Y110">
        <v>144322</v>
      </c>
      <c r="Z110">
        <v>22796.6</v>
      </c>
      <c r="AA110">
        <v>64156.7</v>
      </c>
      <c r="AB110">
        <v>-416986</v>
      </c>
      <c r="AC110">
        <v>5106.62</v>
      </c>
      <c r="AD110">
        <v>482789</v>
      </c>
      <c r="AE110">
        <v>1561.35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1561.35</v>
      </c>
      <c r="AM110">
        <v>0</v>
      </c>
      <c r="AN110">
        <v>0</v>
      </c>
      <c r="AO110">
        <v>0</v>
      </c>
      <c r="AP110">
        <v>0</v>
      </c>
      <c r="AQ110">
        <v>1561.35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1.6337999999999999</v>
      </c>
      <c r="BF110">
        <v>3.9753400000000001</v>
      </c>
      <c r="BG110">
        <v>4.2753800000000002</v>
      </c>
      <c r="BH110">
        <v>0</v>
      </c>
      <c r="BI110">
        <v>0.28854400000000002</v>
      </c>
      <c r="BJ110">
        <v>8.9107599999999998</v>
      </c>
      <c r="BK110">
        <v>6.8786199999999997</v>
      </c>
      <c r="BL110">
        <v>0</v>
      </c>
      <c r="BM110">
        <v>7.5307700000000004</v>
      </c>
      <c r="BN110">
        <v>11.432</v>
      </c>
      <c r="BO110">
        <v>8.3526000000000007</v>
      </c>
      <c r="BP110">
        <v>1.4745600000000001</v>
      </c>
      <c r="BQ110">
        <v>3.8196099999999999</v>
      </c>
      <c r="BR110">
        <v>-17.818100000000001</v>
      </c>
      <c r="BS110">
        <v>-0.61352899999999999</v>
      </c>
      <c r="BT110">
        <v>32.609499999999997</v>
      </c>
      <c r="BU110">
        <v>31.7834</v>
      </c>
      <c r="BV110">
        <v>0.82610399999999995</v>
      </c>
      <c r="BW110">
        <v>0</v>
      </c>
      <c r="BX110">
        <v>0</v>
      </c>
      <c r="BZ110">
        <v>0</v>
      </c>
      <c r="CA110">
        <v>0</v>
      </c>
      <c r="CC110">
        <v>0</v>
      </c>
      <c r="CG110" t="s">
        <v>818</v>
      </c>
      <c r="CH110" t="s">
        <v>818</v>
      </c>
      <c r="CI110" t="s">
        <v>948</v>
      </c>
      <c r="CJ110">
        <v>10705.8</v>
      </c>
      <c r="CK110">
        <v>81078.600000000006</v>
      </c>
      <c r="CL110">
        <v>76205.5</v>
      </c>
      <c r="CM110">
        <v>0</v>
      </c>
      <c r="CN110">
        <v>3750.87</v>
      </c>
      <c r="CO110">
        <v>155005</v>
      </c>
      <c r="CP110">
        <v>134880</v>
      </c>
      <c r="CQ110">
        <v>35428.800000000003</v>
      </c>
      <c r="CR110">
        <v>207472</v>
      </c>
      <c r="CS110">
        <v>144314</v>
      </c>
      <c r="CT110">
        <v>22796.6</v>
      </c>
      <c r="CU110">
        <v>64156.7</v>
      </c>
      <c r="CV110">
        <v>-431225</v>
      </c>
      <c r="CW110">
        <v>5028.2</v>
      </c>
      <c r="CX110">
        <v>474168</v>
      </c>
      <c r="CY110">
        <v>1399.09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1399.09</v>
      </c>
      <c r="DG110">
        <v>0</v>
      </c>
      <c r="DH110">
        <v>0</v>
      </c>
      <c r="DI110">
        <v>0</v>
      </c>
      <c r="DJ110">
        <v>0</v>
      </c>
      <c r="DK110">
        <v>1399.09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1.5385</v>
      </c>
      <c r="DZ110">
        <v>4.1150200000000003</v>
      </c>
      <c r="EA110">
        <v>4.3190600000000003</v>
      </c>
      <c r="EB110">
        <v>0</v>
      </c>
      <c r="EC110">
        <v>0.25521899999999997</v>
      </c>
      <c r="ED110">
        <v>8.8046699999999998</v>
      </c>
      <c r="EE110">
        <v>6.9950000000000001</v>
      </c>
      <c r="EF110">
        <v>7.1623900000000003</v>
      </c>
      <c r="EG110">
        <v>11.432</v>
      </c>
      <c r="EH110">
        <v>8.3520900000000005</v>
      </c>
      <c r="EI110">
        <v>1.4745600000000001</v>
      </c>
      <c r="EJ110">
        <v>3.8196099999999999</v>
      </c>
      <c r="EK110">
        <v>-18.1662</v>
      </c>
      <c r="EL110">
        <v>-0.69888700000000004</v>
      </c>
      <c r="EM110">
        <v>32.240699999999997</v>
      </c>
      <c r="EN110">
        <v>31.502500000000001</v>
      </c>
      <c r="EO110">
        <v>0.73818799999999996</v>
      </c>
      <c r="EP110">
        <v>0</v>
      </c>
      <c r="EQ110">
        <v>0</v>
      </c>
      <c r="ES110">
        <v>0</v>
      </c>
      <c r="ET110">
        <v>0</v>
      </c>
      <c r="EV110">
        <v>0</v>
      </c>
      <c r="EW110">
        <v>4.5560600000000004</v>
      </c>
      <c r="EX110">
        <v>1.2992900000000001</v>
      </c>
      <c r="EY110">
        <v>7.1214599999999999</v>
      </c>
      <c r="EZ110">
        <v>0</v>
      </c>
      <c r="FA110">
        <v>0.97939900000000002</v>
      </c>
      <c r="FB110">
        <v>12.2483</v>
      </c>
      <c r="FC110">
        <v>9.0898000000000003</v>
      </c>
      <c r="FD110">
        <v>34.069800000000001</v>
      </c>
      <c r="FE110">
        <v>17.622399999999999</v>
      </c>
      <c r="FF110">
        <v>10.4497</v>
      </c>
      <c r="FG110">
        <v>2.6427900000000002</v>
      </c>
      <c r="FH110">
        <v>7.3238500000000002</v>
      </c>
      <c r="FI110">
        <v>-0.68989199999999995</v>
      </c>
      <c r="FJ110">
        <v>-0.534605</v>
      </c>
      <c r="FK110">
        <v>72.108599999999996</v>
      </c>
      <c r="FL110">
        <v>4.5338000000000003</v>
      </c>
      <c r="FM110">
        <v>1.2893699999999999</v>
      </c>
      <c r="FN110">
        <v>7.0801299999999996</v>
      </c>
      <c r="FO110">
        <v>0</v>
      </c>
      <c r="FP110">
        <v>0.92472299999999996</v>
      </c>
      <c r="FQ110">
        <v>12.1622</v>
      </c>
      <c r="FR110">
        <v>9.0968900000000001</v>
      </c>
      <c r="FS110">
        <v>33.825200000000002</v>
      </c>
      <c r="FT110">
        <v>17.622399999999999</v>
      </c>
      <c r="FU110">
        <v>10.4483</v>
      </c>
      <c r="FV110">
        <v>2.6427900000000002</v>
      </c>
      <c r="FW110">
        <v>7.3238500000000002</v>
      </c>
      <c r="FX110">
        <v>-0.71345000000000003</v>
      </c>
      <c r="FY110">
        <v>-0.54846499999999998</v>
      </c>
      <c r="FZ110">
        <v>71.862499999999997</v>
      </c>
      <c r="GA110" t="s">
        <v>821</v>
      </c>
      <c r="GB110" t="s">
        <v>822</v>
      </c>
      <c r="GC110" t="s">
        <v>823</v>
      </c>
      <c r="GD110" t="s">
        <v>824</v>
      </c>
      <c r="GE110" t="s">
        <v>825</v>
      </c>
      <c r="GF110" t="s">
        <v>826</v>
      </c>
      <c r="GG110" t="s">
        <v>827</v>
      </c>
      <c r="GH110" t="s">
        <v>828</v>
      </c>
      <c r="GK110">
        <v>2.0172400000000001</v>
      </c>
      <c r="GL110">
        <v>3.1850900000000002</v>
      </c>
      <c r="GM110">
        <v>6.1161700000000003</v>
      </c>
      <c r="GN110">
        <v>0</v>
      </c>
      <c r="GO110">
        <v>0.66493999999999998</v>
      </c>
      <c r="GP110">
        <v>14.0764</v>
      </c>
      <c r="GQ110">
        <v>9.9658499999999997</v>
      </c>
      <c r="GR110">
        <v>22.49</v>
      </c>
      <c r="GS110">
        <v>17.218800000000002</v>
      </c>
      <c r="GT110">
        <v>11.5679</v>
      </c>
      <c r="GU110">
        <v>2.4884300000000001</v>
      </c>
      <c r="GV110">
        <v>5.7858799999999997</v>
      </c>
      <c r="GW110">
        <v>-9.4974500000000006</v>
      </c>
      <c r="GX110">
        <v>-4.0487099999999998</v>
      </c>
      <c r="GY110">
        <v>59.56</v>
      </c>
      <c r="GZ110">
        <v>8.5301200000000001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8.5299999999999994</v>
      </c>
      <c r="HH110">
        <v>0</v>
      </c>
      <c r="HI110">
        <v>0</v>
      </c>
      <c r="HJ110">
        <v>0</v>
      </c>
      <c r="HK110">
        <v>0</v>
      </c>
      <c r="HL110">
        <v>8.5299999999999994</v>
      </c>
      <c r="HM110">
        <v>2.00047</v>
      </c>
      <c r="HN110">
        <v>3.2877999999999998</v>
      </c>
      <c r="HO110">
        <v>6.1551400000000003</v>
      </c>
      <c r="HP110">
        <v>0</v>
      </c>
      <c r="HQ110">
        <v>0.59034799999999998</v>
      </c>
      <c r="HR110">
        <v>13.875999999999999</v>
      </c>
      <c r="HS110">
        <v>10.0722</v>
      </c>
      <c r="HT110">
        <v>22.1</v>
      </c>
      <c r="HU110">
        <v>17.218800000000002</v>
      </c>
      <c r="HV110">
        <v>11.5669</v>
      </c>
      <c r="HW110">
        <v>2.4884300000000001</v>
      </c>
      <c r="HX110">
        <v>5.7858799999999997</v>
      </c>
      <c r="HY110">
        <v>-9.8217599999999994</v>
      </c>
      <c r="HZ110">
        <v>-4.0654000000000003</v>
      </c>
      <c r="IA110">
        <v>59.17</v>
      </c>
      <c r="IB110">
        <v>7.6436400000000004</v>
      </c>
      <c r="IC110">
        <v>0</v>
      </c>
      <c r="ID110">
        <v>0</v>
      </c>
      <c r="IE110">
        <v>0</v>
      </c>
      <c r="IF110">
        <v>0</v>
      </c>
      <c r="IG110">
        <v>0</v>
      </c>
      <c r="IH110">
        <v>0</v>
      </c>
      <c r="II110">
        <v>7.64</v>
      </c>
      <c r="IJ110">
        <v>0</v>
      </c>
      <c r="IK110">
        <v>0</v>
      </c>
      <c r="IL110">
        <v>0</v>
      </c>
      <c r="IM110">
        <v>0</v>
      </c>
      <c r="IN110">
        <v>7.64</v>
      </c>
      <c r="IO110">
        <v>1.59344</v>
      </c>
      <c r="IP110">
        <v>0.53442500000000004</v>
      </c>
      <c r="IQ110">
        <v>1.02623</v>
      </c>
      <c r="IR110">
        <v>0</v>
      </c>
      <c r="IS110">
        <v>0.11157</v>
      </c>
      <c r="IT110">
        <v>2.3618800000000002</v>
      </c>
      <c r="IU110">
        <v>1.6721699999999999</v>
      </c>
      <c r="IV110">
        <v>5.0267999999999997</v>
      </c>
      <c r="IW110">
        <v>2.8891399999999998</v>
      </c>
      <c r="IX110">
        <v>1.9409799999999999</v>
      </c>
      <c r="IY110">
        <v>0.41753299999999999</v>
      </c>
      <c r="IZ110">
        <v>0.97081200000000001</v>
      </c>
      <c r="JA110">
        <v>-1.59358</v>
      </c>
      <c r="JB110">
        <v>-0.67933299999999996</v>
      </c>
      <c r="JC110">
        <v>11.2453</v>
      </c>
      <c r="JD110">
        <v>1.4601999999999999</v>
      </c>
      <c r="JE110">
        <v>0.55165900000000001</v>
      </c>
      <c r="JF110">
        <v>1.03277</v>
      </c>
      <c r="JG110">
        <v>0</v>
      </c>
      <c r="JH110">
        <v>9.9054500000000004E-2</v>
      </c>
      <c r="JI110">
        <v>2.3609599999999999</v>
      </c>
      <c r="JJ110">
        <v>1.69001</v>
      </c>
      <c r="JK110">
        <v>4.8645300000000002</v>
      </c>
      <c r="JL110">
        <v>2.8891399999999998</v>
      </c>
      <c r="JM110">
        <v>1.9408099999999999</v>
      </c>
      <c r="JN110">
        <v>0.41753299999999999</v>
      </c>
      <c r="JO110">
        <v>0.97081200000000001</v>
      </c>
      <c r="JP110">
        <v>-1.6479900000000001</v>
      </c>
      <c r="JQ110">
        <v>-0.68213299999999999</v>
      </c>
      <c r="JR110">
        <v>11.082800000000001</v>
      </c>
    </row>
    <row r="111" spans="2:278" x14ac:dyDescent="0.3">
      <c r="B111" s="58">
        <v>45968.678796296299</v>
      </c>
      <c r="C111" t="s">
        <v>649</v>
      </c>
      <c r="D111" t="s">
        <v>947</v>
      </c>
      <c r="E111" t="s">
        <v>945</v>
      </c>
      <c r="F111" t="s">
        <v>815</v>
      </c>
      <c r="G111">
        <v>112641</v>
      </c>
      <c r="H111">
        <v>140925</v>
      </c>
      <c r="I111" t="s">
        <v>816</v>
      </c>
      <c r="J111" s="24">
        <v>0.27986111111111101</v>
      </c>
      <c r="K111" t="s">
        <v>949</v>
      </c>
      <c r="L111">
        <v>0.95</v>
      </c>
      <c r="M111" t="s">
        <v>818</v>
      </c>
      <c r="N111" t="s">
        <v>818</v>
      </c>
      <c r="O111" t="s">
        <v>948</v>
      </c>
      <c r="P111">
        <v>10876.4</v>
      </c>
      <c r="Q111">
        <v>77421</v>
      </c>
      <c r="R111">
        <v>75003.100000000006</v>
      </c>
      <c r="S111">
        <v>0</v>
      </c>
      <c r="T111">
        <v>4410.82</v>
      </c>
      <c r="U111">
        <v>130071</v>
      </c>
      <c r="V111">
        <v>131792</v>
      </c>
      <c r="W111">
        <v>17803.2</v>
      </c>
      <c r="X111">
        <v>207472</v>
      </c>
      <c r="Y111">
        <v>144319</v>
      </c>
      <c r="Z111">
        <v>22796.6</v>
      </c>
      <c r="AA111">
        <v>64156.7</v>
      </c>
      <c r="AB111">
        <v>-416986</v>
      </c>
      <c r="AC111">
        <v>5214.82</v>
      </c>
      <c r="AD111">
        <v>456548</v>
      </c>
      <c r="AE111">
        <v>1561.35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1561.35</v>
      </c>
      <c r="AM111">
        <v>0</v>
      </c>
      <c r="AN111">
        <v>0</v>
      </c>
      <c r="AO111">
        <v>0</v>
      </c>
      <c r="AP111">
        <v>0</v>
      </c>
      <c r="AQ111">
        <v>1561.35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1.6379699999999999</v>
      </c>
      <c r="BF111">
        <v>3.9728400000000001</v>
      </c>
      <c r="BG111">
        <v>4.2767099999999996</v>
      </c>
      <c r="BH111">
        <v>0</v>
      </c>
      <c r="BI111">
        <v>0.28849799999999998</v>
      </c>
      <c r="BJ111">
        <v>7.4495699999999996</v>
      </c>
      <c r="BK111">
        <v>6.8786199999999997</v>
      </c>
      <c r="BL111">
        <v>0</v>
      </c>
      <c r="BM111">
        <v>6.2205199999999996</v>
      </c>
      <c r="BN111">
        <v>11.432</v>
      </c>
      <c r="BO111">
        <v>8.35243</v>
      </c>
      <c r="BP111">
        <v>1.4745600000000001</v>
      </c>
      <c r="BQ111">
        <v>3.8196099999999999</v>
      </c>
      <c r="BR111">
        <v>-17.6252</v>
      </c>
      <c r="BS111">
        <v>-0.65842900000000004</v>
      </c>
      <c r="BT111">
        <v>31.299099999999999</v>
      </c>
      <c r="BU111">
        <v>30.472999999999999</v>
      </c>
      <c r="BV111">
        <v>0.82610399999999995</v>
      </c>
      <c r="BW111">
        <v>0</v>
      </c>
      <c r="BX111">
        <v>0</v>
      </c>
      <c r="BZ111">
        <v>0</v>
      </c>
      <c r="CA111">
        <v>0</v>
      </c>
      <c r="CC111">
        <v>0</v>
      </c>
      <c r="CG111" t="s">
        <v>818</v>
      </c>
      <c r="CH111" t="s">
        <v>818</v>
      </c>
      <c r="CI111" t="s">
        <v>948</v>
      </c>
      <c r="CJ111">
        <v>10705.8</v>
      </c>
      <c r="CK111">
        <v>81078.600000000006</v>
      </c>
      <c r="CL111">
        <v>76205.5</v>
      </c>
      <c r="CM111">
        <v>0</v>
      </c>
      <c r="CN111">
        <v>3750.87</v>
      </c>
      <c r="CO111">
        <v>155005</v>
      </c>
      <c r="CP111">
        <v>134880</v>
      </c>
      <c r="CQ111">
        <v>35429.300000000003</v>
      </c>
      <c r="CR111">
        <v>207472</v>
      </c>
      <c r="CS111">
        <v>144314</v>
      </c>
      <c r="CT111">
        <v>22796.6</v>
      </c>
      <c r="CU111">
        <v>64156.7</v>
      </c>
      <c r="CV111">
        <v>-431225</v>
      </c>
      <c r="CW111">
        <v>5028.1899999999996</v>
      </c>
      <c r="CX111">
        <v>474169</v>
      </c>
      <c r="CY111">
        <v>1399.09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1399.09</v>
      </c>
      <c r="DG111">
        <v>0</v>
      </c>
      <c r="DH111">
        <v>0</v>
      </c>
      <c r="DI111">
        <v>0</v>
      </c>
      <c r="DJ111">
        <v>0</v>
      </c>
      <c r="DK111">
        <v>1399.09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1.5385</v>
      </c>
      <c r="DZ111">
        <v>4.1150200000000003</v>
      </c>
      <c r="EA111">
        <v>4.3190600000000003</v>
      </c>
      <c r="EB111">
        <v>0</v>
      </c>
      <c r="EC111">
        <v>0.25521899999999997</v>
      </c>
      <c r="ED111">
        <v>8.8047299999999993</v>
      </c>
      <c r="EE111">
        <v>6.9950000000000001</v>
      </c>
      <c r="EF111">
        <v>7.1624499999999998</v>
      </c>
      <c r="EG111">
        <v>11.432</v>
      </c>
      <c r="EH111">
        <v>8.3520900000000005</v>
      </c>
      <c r="EI111">
        <v>1.4745600000000001</v>
      </c>
      <c r="EJ111">
        <v>3.8196099999999999</v>
      </c>
      <c r="EK111">
        <v>-18.1662</v>
      </c>
      <c r="EL111">
        <v>-0.69888399999999995</v>
      </c>
      <c r="EM111">
        <v>32.240699999999997</v>
      </c>
      <c r="EN111">
        <v>31.502500000000001</v>
      </c>
      <c r="EO111">
        <v>0.73818799999999996</v>
      </c>
      <c r="EP111">
        <v>0</v>
      </c>
      <c r="EQ111">
        <v>0</v>
      </c>
      <c r="ES111">
        <v>0</v>
      </c>
      <c r="ET111">
        <v>0</v>
      </c>
      <c r="EV111">
        <v>0</v>
      </c>
      <c r="EW111">
        <v>4.5745199999999997</v>
      </c>
      <c r="EX111">
        <v>1.2971900000000001</v>
      </c>
      <c r="EY111">
        <v>7.1244300000000003</v>
      </c>
      <c r="EZ111">
        <v>0</v>
      </c>
      <c r="FA111">
        <v>0.97926899999999995</v>
      </c>
      <c r="FB111">
        <v>10.655200000000001</v>
      </c>
      <c r="FC111">
        <v>9.0898000000000003</v>
      </c>
      <c r="FD111">
        <v>32.4634</v>
      </c>
      <c r="FE111">
        <v>17.622399999999999</v>
      </c>
      <c r="FF111">
        <v>10.449299999999999</v>
      </c>
      <c r="FG111">
        <v>2.6427900000000002</v>
      </c>
      <c r="FH111">
        <v>7.3238500000000002</v>
      </c>
      <c r="FI111">
        <v>-0.68989199999999995</v>
      </c>
      <c r="FJ111">
        <v>-0.56718999999999997</v>
      </c>
      <c r="FK111">
        <v>70.5017</v>
      </c>
      <c r="FL111">
        <v>4.5338000000000003</v>
      </c>
      <c r="FM111">
        <v>1.2893699999999999</v>
      </c>
      <c r="FN111">
        <v>7.0801299999999996</v>
      </c>
      <c r="FO111">
        <v>0</v>
      </c>
      <c r="FP111">
        <v>0.92472299999999996</v>
      </c>
      <c r="FQ111">
        <v>12.1622</v>
      </c>
      <c r="FR111">
        <v>9.0968900000000001</v>
      </c>
      <c r="FS111">
        <v>33.825200000000002</v>
      </c>
      <c r="FT111">
        <v>17.622399999999999</v>
      </c>
      <c r="FU111">
        <v>10.4483</v>
      </c>
      <c r="FV111">
        <v>2.6427900000000002</v>
      </c>
      <c r="FW111">
        <v>7.3238500000000002</v>
      </c>
      <c r="FX111">
        <v>-0.71345000000000003</v>
      </c>
      <c r="FY111">
        <v>-0.54846200000000001</v>
      </c>
      <c r="FZ111">
        <v>71.862499999999997</v>
      </c>
      <c r="GA111" t="s">
        <v>821</v>
      </c>
      <c r="GB111" t="s">
        <v>822</v>
      </c>
      <c r="GC111" t="s">
        <v>823</v>
      </c>
      <c r="GD111" t="s">
        <v>824</v>
      </c>
      <c r="GE111" t="s">
        <v>825</v>
      </c>
      <c r="GF111" t="s">
        <v>826</v>
      </c>
      <c r="GG111" t="s">
        <v>827</v>
      </c>
      <c r="GH111" t="s">
        <v>828</v>
      </c>
      <c r="GK111">
        <v>2.0269400000000002</v>
      </c>
      <c r="GL111">
        <v>3.1830799999999999</v>
      </c>
      <c r="GM111">
        <v>6.1183899999999998</v>
      </c>
      <c r="GN111">
        <v>0</v>
      </c>
      <c r="GO111">
        <v>0.66483300000000001</v>
      </c>
      <c r="GP111">
        <v>11.97</v>
      </c>
      <c r="GQ111">
        <v>9.9658499999999997</v>
      </c>
      <c r="GR111">
        <v>20.3</v>
      </c>
      <c r="GS111">
        <v>17.218800000000002</v>
      </c>
      <c r="GT111">
        <v>11.567600000000001</v>
      </c>
      <c r="GU111">
        <v>2.4884300000000001</v>
      </c>
      <c r="GV111">
        <v>5.7858799999999997</v>
      </c>
      <c r="GW111">
        <v>-9.4974500000000006</v>
      </c>
      <c r="GX111">
        <v>-4.1292</v>
      </c>
      <c r="GY111">
        <v>57.37</v>
      </c>
      <c r="GZ111">
        <v>8.5301200000000001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8.5299999999999994</v>
      </c>
      <c r="HH111">
        <v>0</v>
      </c>
      <c r="HI111">
        <v>0</v>
      </c>
      <c r="HJ111">
        <v>0</v>
      </c>
      <c r="HK111">
        <v>0</v>
      </c>
      <c r="HL111">
        <v>8.5299999999999994</v>
      </c>
      <c r="HM111">
        <v>2.00047</v>
      </c>
      <c r="HN111">
        <v>3.2877999999999998</v>
      </c>
      <c r="HO111">
        <v>6.1551400000000003</v>
      </c>
      <c r="HP111">
        <v>0</v>
      </c>
      <c r="HQ111">
        <v>0.59034799999999998</v>
      </c>
      <c r="HR111">
        <v>13.875999999999999</v>
      </c>
      <c r="HS111">
        <v>10.0722</v>
      </c>
      <c r="HT111">
        <v>22.1</v>
      </c>
      <c r="HU111">
        <v>17.218800000000002</v>
      </c>
      <c r="HV111">
        <v>11.5669</v>
      </c>
      <c r="HW111">
        <v>2.4884300000000001</v>
      </c>
      <c r="HX111">
        <v>5.7858799999999997</v>
      </c>
      <c r="HY111">
        <v>-9.8217599999999994</v>
      </c>
      <c r="HZ111">
        <v>-4.0653899999999998</v>
      </c>
      <c r="IA111">
        <v>59.17</v>
      </c>
      <c r="IB111">
        <v>7.6436400000000004</v>
      </c>
      <c r="IC111">
        <v>0</v>
      </c>
      <c r="ID111">
        <v>0</v>
      </c>
      <c r="IE111">
        <v>0</v>
      </c>
      <c r="IF111">
        <v>0</v>
      </c>
      <c r="IG111">
        <v>0</v>
      </c>
      <c r="IH111">
        <v>0</v>
      </c>
      <c r="II111">
        <v>7.64</v>
      </c>
      <c r="IJ111">
        <v>0</v>
      </c>
      <c r="IK111">
        <v>0</v>
      </c>
      <c r="IL111">
        <v>0</v>
      </c>
      <c r="IM111">
        <v>0</v>
      </c>
      <c r="IN111">
        <v>7.64</v>
      </c>
      <c r="IO111">
        <v>1.5950599999999999</v>
      </c>
      <c r="IP111">
        <v>0.53408900000000004</v>
      </c>
      <c r="IQ111">
        <v>1.0266</v>
      </c>
      <c r="IR111">
        <v>0</v>
      </c>
      <c r="IS111">
        <v>0.111552</v>
      </c>
      <c r="IT111">
        <v>2.0084399999999998</v>
      </c>
      <c r="IU111">
        <v>1.6721699999999999</v>
      </c>
      <c r="IV111">
        <v>4.6615099999999998</v>
      </c>
      <c r="IW111">
        <v>2.8891399999999998</v>
      </c>
      <c r="IX111">
        <v>1.94092</v>
      </c>
      <c r="IY111">
        <v>0.41753299999999999</v>
      </c>
      <c r="IZ111">
        <v>0.97081200000000001</v>
      </c>
      <c r="JA111">
        <v>-1.59358</v>
      </c>
      <c r="JB111">
        <v>-0.69283799999999995</v>
      </c>
      <c r="JC111">
        <v>10.879899999999999</v>
      </c>
      <c r="JD111">
        <v>1.4601999999999999</v>
      </c>
      <c r="JE111">
        <v>0.55165900000000001</v>
      </c>
      <c r="JF111">
        <v>1.03277</v>
      </c>
      <c r="JG111">
        <v>0</v>
      </c>
      <c r="JH111">
        <v>9.9054500000000004E-2</v>
      </c>
      <c r="JI111">
        <v>2.3609599999999999</v>
      </c>
      <c r="JJ111">
        <v>1.69001</v>
      </c>
      <c r="JK111">
        <v>4.8645300000000002</v>
      </c>
      <c r="JL111">
        <v>2.8891399999999998</v>
      </c>
      <c r="JM111">
        <v>1.9408099999999999</v>
      </c>
      <c r="JN111">
        <v>0.41753299999999999</v>
      </c>
      <c r="JO111">
        <v>0.97081200000000001</v>
      </c>
      <c r="JP111">
        <v>-1.6479900000000001</v>
      </c>
      <c r="JQ111">
        <v>-0.68213199999999996</v>
      </c>
      <c r="JR111">
        <v>11.082800000000001</v>
      </c>
    </row>
    <row r="112" spans="2:278" x14ac:dyDescent="0.3">
      <c r="B112" s="58">
        <v>45968.682916666701</v>
      </c>
      <c r="C112" t="s">
        <v>650</v>
      </c>
      <c r="D112" t="s">
        <v>947</v>
      </c>
      <c r="E112" t="s">
        <v>945</v>
      </c>
      <c r="F112" t="s">
        <v>815</v>
      </c>
      <c r="G112">
        <v>112641</v>
      </c>
      <c r="H112">
        <v>140925</v>
      </c>
      <c r="I112" t="s">
        <v>816</v>
      </c>
      <c r="J112" s="24">
        <v>0.242361111111111</v>
      </c>
      <c r="K112" t="s">
        <v>817</v>
      </c>
      <c r="L112">
        <v>0.27</v>
      </c>
      <c r="M112" t="s">
        <v>818</v>
      </c>
      <c r="N112" t="s">
        <v>818</v>
      </c>
      <c r="O112" t="s">
        <v>948</v>
      </c>
      <c r="P112">
        <v>9672.01</v>
      </c>
      <c r="Q112">
        <v>69601</v>
      </c>
      <c r="R112">
        <v>74981.399999999994</v>
      </c>
      <c r="S112">
        <v>0</v>
      </c>
      <c r="T112">
        <v>4411.45</v>
      </c>
      <c r="U112">
        <v>156453</v>
      </c>
      <c r="V112">
        <v>131792</v>
      </c>
      <c r="W112">
        <v>35180.699999999997</v>
      </c>
      <c r="X112">
        <v>207472</v>
      </c>
      <c r="Y112">
        <v>144322</v>
      </c>
      <c r="Z112">
        <v>22796.6</v>
      </c>
      <c r="AA112">
        <v>64156.7</v>
      </c>
      <c r="AB112">
        <v>-416986</v>
      </c>
      <c r="AC112">
        <v>5255.22</v>
      </c>
      <c r="AD112">
        <v>473928</v>
      </c>
      <c r="AE112">
        <v>1561.35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1561.35</v>
      </c>
      <c r="AM112">
        <v>0</v>
      </c>
      <c r="AN112">
        <v>0</v>
      </c>
      <c r="AO112">
        <v>0</v>
      </c>
      <c r="AP112">
        <v>0</v>
      </c>
      <c r="AQ112">
        <v>1561.35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1.5462400000000001</v>
      </c>
      <c r="BF112">
        <v>3.4676100000000001</v>
      </c>
      <c r="BG112">
        <v>4.2753800000000002</v>
      </c>
      <c r="BH112">
        <v>0</v>
      </c>
      <c r="BI112">
        <v>0.28853899999999999</v>
      </c>
      <c r="BJ112">
        <v>8.9107599999999998</v>
      </c>
      <c r="BK112">
        <v>6.8786199999999997</v>
      </c>
      <c r="BL112">
        <v>0</v>
      </c>
      <c r="BM112">
        <v>6.8885699999999996</v>
      </c>
      <c r="BN112">
        <v>11.432</v>
      </c>
      <c r="BO112">
        <v>8.3526000000000007</v>
      </c>
      <c r="BP112">
        <v>1.4745600000000001</v>
      </c>
      <c r="BQ112">
        <v>3.8196099999999999</v>
      </c>
      <c r="BR112">
        <v>-17.801100000000002</v>
      </c>
      <c r="BS112">
        <v>-0.67743200000000003</v>
      </c>
      <c r="BT112">
        <v>31.967300000000002</v>
      </c>
      <c r="BU112">
        <v>31.141200000000001</v>
      </c>
      <c r="BV112">
        <v>0.82610399999999995</v>
      </c>
      <c r="BW112">
        <v>0</v>
      </c>
      <c r="BX112">
        <v>0</v>
      </c>
      <c r="BZ112">
        <v>0</v>
      </c>
      <c r="CA112">
        <v>0</v>
      </c>
      <c r="CC112">
        <v>0</v>
      </c>
      <c r="CG112" t="s">
        <v>818</v>
      </c>
      <c r="CH112" t="s">
        <v>818</v>
      </c>
      <c r="CI112" t="s">
        <v>948</v>
      </c>
      <c r="CJ112">
        <v>10705.8</v>
      </c>
      <c r="CK112">
        <v>81078.600000000006</v>
      </c>
      <c r="CL112">
        <v>76205.5</v>
      </c>
      <c r="CM112">
        <v>0</v>
      </c>
      <c r="CN112">
        <v>3750.87</v>
      </c>
      <c r="CO112">
        <v>155005</v>
      </c>
      <c r="CP112">
        <v>134880</v>
      </c>
      <c r="CQ112">
        <v>35428.800000000003</v>
      </c>
      <c r="CR112">
        <v>207472</v>
      </c>
      <c r="CS112">
        <v>144314</v>
      </c>
      <c r="CT112">
        <v>22796.6</v>
      </c>
      <c r="CU112">
        <v>64156.7</v>
      </c>
      <c r="CV112">
        <v>-431225</v>
      </c>
      <c r="CW112">
        <v>5028.2</v>
      </c>
      <c r="CX112">
        <v>474168</v>
      </c>
      <c r="CY112">
        <v>1399.09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1399.09</v>
      </c>
      <c r="DG112">
        <v>0</v>
      </c>
      <c r="DH112">
        <v>0</v>
      </c>
      <c r="DI112">
        <v>0</v>
      </c>
      <c r="DJ112">
        <v>0</v>
      </c>
      <c r="DK112">
        <v>1399.09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1.5385</v>
      </c>
      <c r="DZ112">
        <v>4.1150200000000003</v>
      </c>
      <c r="EA112">
        <v>4.3190600000000003</v>
      </c>
      <c r="EB112">
        <v>0</v>
      </c>
      <c r="EC112">
        <v>0.25521899999999997</v>
      </c>
      <c r="ED112">
        <v>8.8046699999999998</v>
      </c>
      <c r="EE112">
        <v>6.9950000000000001</v>
      </c>
      <c r="EF112">
        <v>7.1623900000000003</v>
      </c>
      <c r="EG112">
        <v>11.432</v>
      </c>
      <c r="EH112">
        <v>8.3520900000000005</v>
      </c>
      <c r="EI112">
        <v>1.4745600000000001</v>
      </c>
      <c r="EJ112">
        <v>3.8196099999999999</v>
      </c>
      <c r="EK112">
        <v>-18.1662</v>
      </c>
      <c r="EL112">
        <v>-0.69888700000000004</v>
      </c>
      <c r="EM112">
        <v>32.240699999999997</v>
      </c>
      <c r="EN112">
        <v>31.502500000000001</v>
      </c>
      <c r="EO112">
        <v>0.73818799999999996</v>
      </c>
      <c r="EP112">
        <v>0</v>
      </c>
      <c r="EQ112">
        <v>0</v>
      </c>
      <c r="ES112">
        <v>0</v>
      </c>
      <c r="ET112">
        <v>0</v>
      </c>
      <c r="EV112">
        <v>0</v>
      </c>
      <c r="EW112">
        <v>4.0093300000000003</v>
      </c>
      <c r="EX112">
        <v>0.86182999999999998</v>
      </c>
      <c r="EY112">
        <v>7.1214500000000003</v>
      </c>
      <c r="EZ112">
        <v>0</v>
      </c>
      <c r="FA112">
        <v>0.97938199999999997</v>
      </c>
      <c r="FB112">
        <v>12.2483</v>
      </c>
      <c r="FC112">
        <v>9.0898000000000003</v>
      </c>
      <c r="FD112">
        <v>33.0608</v>
      </c>
      <c r="FE112">
        <v>17.622399999999999</v>
      </c>
      <c r="FF112">
        <v>10.4497</v>
      </c>
      <c r="FG112">
        <v>2.6427900000000002</v>
      </c>
      <c r="FH112">
        <v>7.3238500000000002</v>
      </c>
      <c r="FI112">
        <v>-0.68989199999999995</v>
      </c>
      <c r="FJ112">
        <v>-0.55937199999999998</v>
      </c>
      <c r="FK112">
        <v>71.099599999999995</v>
      </c>
      <c r="FL112">
        <v>4.5338000000000003</v>
      </c>
      <c r="FM112">
        <v>1.2893699999999999</v>
      </c>
      <c r="FN112">
        <v>7.0801299999999996</v>
      </c>
      <c r="FO112">
        <v>0</v>
      </c>
      <c r="FP112">
        <v>0.92472299999999996</v>
      </c>
      <c r="FQ112">
        <v>12.1622</v>
      </c>
      <c r="FR112">
        <v>9.0968900000000001</v>
      </c>
      <c r="FS112">
        <v>33.825200000000002</v>
      </c>
      <c r="FT112">
        <v>17.622399999999999</v>
      </c>
      <c r="FU112">
        <v>10.4483</v>
      </c>
      <c r="FV112">
        <v>2.6427900000000002</v>
      </c>
      <c r="FW112">
        <v>7.3238500000000002</v>
      </c>
      <c r="FX112">
        <v>-0.71345000000000003</v>
      </c>
      <c r="FY112">
        <v>-0.54846499999999998</v>
      </c>
      <c r="FZ112">
        <v>71.862499999999997</v>
      </c>
      <c r="GA112" t="s">
        <v>821</v>
      </c>
      <c r="GB112" t="s">
        <v>822</v>
      </c>
      <c r="GC112" t="s">
        <v>823</v>
      </c>
      <c r="GD112" t="s">
        <v>824</v>
      </c>
      <c r="GE112" t="s">
        <v>825</v>
      </c>
      <c r="GF112" t="s">
        <v>826</v>
      </c>
      <c r="GG112" t="s">
        <v>827</v>
      </c>
      <c r="GH112" t="s">
        <v>828</v>
      </c>
      <c r="GK112">
        <v>1.7954399999999999</v>
      </c>
      <c r="GL112">
        <v>2.7191100000000001</v>
      </c>
      <c r="GM112">
        <v>6.1161700000000003</v>
      </c>
      <c r="GN112">
        <v>0</v>
      </c>
      <c r="GO112">
        <v>0.66493000000000002</v>
      </c>
      <c r="GP112">
        <v>14.0764</v>
      </c>
      <c r="GQ112">
        <v>9.9658499999999997</v>
      </c>
      <c r="GR112">
        <v>21.67</v>
      </c>
      <c r="GS112">
        <v>17.218800000000002</v>
      </c>
      <c r="GT112">
        <v>11.5679</v>
      </c>
      <c r="GU112">
        <v>2.4884300000000001</v>
      </c>
      <c r="GV112">
        <v>5.7858799999999997</v>
      </c>
      <c r="GW112">
        <v>-9.4974500000000006</v>
      </c>
      <c r="GX112">
        <v>-4.1803299999999997</v>
      </c>
      <c r="GY112">
        <v>58.74</v>
      </c>
      <c r="GZ112">
        <v>8.5301200000000001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8.5299999999999994</v>
      </c>
      <c r="HH112">
        <v>0</v>
      </c>
      <c r="HI112">
        <v>0</v>
      </c>
      <c r="HJ112">
        <v>0</v>
      </c>
      <c r="HK112">
        <v>0</v>
      </c>
      <c r="HL112">
        <v>8.5299999999999994</v>
      </c>
      <c r="HM112">
        <v>2.00047</v>
      </c>
      <c r="HN112">
        <v>3.2877999999999998</v>
      </c>
      <c r="HO112">
        <v>6.1551400000000003</v>
      </c>
      <c r="HP112">
        <v>0</v>
      </c>
      <c r="HQ112">
        <v>0.59034799999999998</v>
      </c>
      <c r="HR112">
        <v>13.875999999999999</v>
      </c>
      <c r="HS112">
        <v>10.0722</v>
      </c>
      <c r="HT112">
        <v>22.1</v>
      </c>
      <c r="HU112">
        <v>17.218800000000002</v>
      </c>
      <c r="HV112">
        <v>11.5669</v>
      </c>
      <c r="HW112">
        <v>2.4884300000000001</v>
      </c>
      <c r="HX112">
        <v>5.7858799999999997</v>
      </c>
      <c r="HY112">
        <v>-9.8217599999999994</v>
      </c>
      <c r="HZ112">
        <v>-4.0654000000000003</v>
      </c>
      <c r="IA112">
        <v>59.17</v>
      </c>
      <c r="IB112">
        <v>7.6436400000000004</v>
      </c>
      <c r="IC112">
        <v>0</v>
      </c>
      <c r="ID112">
        <v>0</v>
      </c>
      <c r="IE112">
        <v>0</v>
      </c>
      <c r="IF112">
        <v>0</v>
      </c>
      <c r="IG112">
        <v>0</v>
      </c>
      <c r="IH112">
        <v>0</v>
      </c>
      <c r="II112">
        <v>7.64</v>
      </c>
      <c r="IJ112">
        <v>0</v>
      </c>
      <c r="IK112">
        <v>0</v>
      </c>
      <c r="IL112">
        <v>0</v>
      </c>
      <c r="IM112">
        <v>0</v>
      </c>
      <c r="IN112">
        <v>7.64</v>
      </c>
      <c r="IO112">
        <v>1.5562199999999999</v>
      </c>
      <c r="IP112">
        <v>0.45623799999999998</v>
      </c>
      <c r="IQ112">
        <v>1.02623</v>
      </c>
      <c r="IR112">
        <v>0</v>
      </c>
      <c r="IS112">
        <v>0.111569</v>
      </c>
      <c r="IT112">
        <v>2.3618800000000002</v>
      </c>
      <c r="IU112">
        <v>1.6721699999999999</v>
      </c>
      <c r="IV112">
        <v>4.88931</v>
      </c>
      <c r="IW112">
        <v>2.8891399999999998</v>
      </c>
      <c r="IX112">
        <v>1.9409799999999999</v>
      </c>
      <c r="IY112">
        <v>0.41753299999999999</v>
      </c>
      <c r="IZ112">
        <v>0.97081200000000001</v>
      </c>
      <c r="JA112">
        <v>-1.59358</v>
      </c>
      <c r="JB112">
        <v>-0.70141699999999996</v>
      </c>
      <c r="JC112">
        <v>11.107799999999999</v>
      </c>
      <c r="JD112">
        <v>1.4601999999999999</v>
      </c>
      <c r="JE112">
        <v>0.55165900000000001</v>
      </c>
      <c r="JF112">
        <v>1.03277</v>
      </c>
      <c r="JG112">
        <v>0</v>
      </c>
      <c r="JH112">
        <v>9.9054500000000004E-2</v>
      </c>
      <c r="JI112">
        <v>2.3609599999999999</v>
      </c>
      <c r="JJ112">
        <v>1.69001</v>
      </c>
      <c r="JK112">
        <v>4.8645300000000002</v>
      </c>
      <c r="JL112">
        <v>2.8891399999999998</v>
      </c>
      <c r="JM112">
        <v>1.9408099999999999</v>
      </c>
      <c r="JN112">
        <v>0.41753299999999999</v>
      </c>
      <c r="JO112">
        <v>0.97081200000000001</v>
      </c>
      <c r="JP112">
        <v>-1.6479900000000001</v>
      </c>
      <c r="JQ112">
        <v>-0.68213299999999999</v>
      </c>
      <c r="JR112">
        <v>11.082800000000001</v>
      </c>
    </row>
    <row r="113" spans="2:278" x14ac:dyDescent="0.3">
      <c r="B113" s="58">
        <v>45968.687037037002</v>
      </c>
      <c r="C113" t="s">
        <v>651</v>
      </c>
      <c r="D113" t="s">
        <v>947</v>
      </c>
      <c r="E113" t="s">
        <v>945</v>
      </c>
      <c r="F113" t="s">
        <v>815</v>
      </c>
      <c r="G113">
        <v>112641</v>
      </c>
      <c r="H113">
        <v>140925</v>
      </c>
      <c r="I113" t="s">
        <v>816</v>
      </c>
      <c r="J113" s="24">
        <v>0.242361111111111</v>
      </c>
      <c r="K113" t="s">
        <v>817</v>
      </c>
      <c r="L113">
        <v>-0.86</v>
      </c>
      <c r="M113" t="s">
        <v>818</v>
      </c>
      <c r="N113" t="s">
        <v>818</v>
      </c>
      <c r="O113" t="s">
        <v>948</v>
      </c>
      <c r="P113">
        <v>21713.1</v>
      </c>
      <c r="Q113">
        <v>71680.600000000006</v>
      </c>
      <c r="R113">
        <v>75620.899999999994</v>
      </c>
      <c r="S113">
        <v>0</v>
      </c>
      <c r="T113">
        <v>4206.28</v>
      </c>
      <c r="U113">
        <v>156460</v>
      </c>
      <c r="V113">
        <v>131792</v>
      </c>
      <c r="W113">
        <v>49760.9</v>
      </c>
      <c r="X113">
        <v>207472</v>
      </c>
      <c r="Y113">
        <v>143362</v>
      </c>
      <c r="Z113">
        <v>22796.6</v>
      </c>
      <c r="AA113">
        <v>64156.7</v>
      </c>
      <c r="AB113">
        <v>-416986</v>
      </c>
      <c r="AC113">
        <v>5273.5</v>
      </c>
      <c r="AD113">
        <v>487548</v>
      </c>
      <c r="AE113">
        <v>1561.35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1561.35</v>
      </c>
      <c r="AM113">
        <v>0</v>
      </c>
      <c r="AN113">
        <v>0</v>
      </c>
      <c r="AO113">
        <v>0</v>
      </c>
      <c r="AP113">
        <v>0</v>
      </c>
      <c r="AQ113">
        <v>1561.35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2.4222800000000002</v>
      </c>
      <c r="BF113">
        <v>3.6816</v>
      </c>
      <c r="BG113">
        <v>4.3397300000000003</v>
      </c>
      <c r="BH113">
        <v>0</v>
      </c>
      <c r="BI113">
        <v>0.273891</v>
      </c>
      <c r="BJ113">
        <v>8.91113</v>
      </c>
      <c r="BK113">
        <v>6.8786199999999997</v>
      </c>
      <c r="BL113">
        <v>0</v>
      </c>
      <c r="BM113">
        <v>8.0319199999999995</v>
      </c>
      <c r="BN113">
        <v>11.432</v>
      </c>
      <c r="BO113">
        <v>8.2959700000000005</v>
      </c>
      <c r="BP113">
        <v>1.4745600000000001</v>
      </c>
      <c r="BQ113">
        <v>3.8196099999999999</v>
      </c>
      <c r="BR113">
        <v>-17.781600000000001</v>
      </c>
      <c r="BS113">
        <v>-0.69379100000000005</v>
      </c>
      <c r="BT113">
        <v>33.054099999999998</v>
      </c>
      <c r="BU113">
        <v>32.228000000000002</v>
      </c>
      <c r="BV113">
        <v>0.82610399999999995</v>
      </c>
      <c r="BW113">
        <v>0</v>
      </c>
      <c r="BX113">
        <v>0</v>
      </c>
      <c r="BZ113">
        <v>0</v>
      </c>
      <c r="CA113">
        <v>0</v>
      </c>
      <c r="CC113">
        <v>0</v>
      </c>
      <c r="CG113" t="s">
        <v>818</v>
      </c>
      <c r="CH113" t="s">
        <v>818</v>
      </c>
      <c r="CI113" t="s">
        <v>948</v>
      </c>
      <c r="CJ113">
        <v>10705.8</v>
      </c>
      <c r="CK113">
        <v>81078.600000000006</v>
      </c>
      <c r="CL113">
        <v>76205.5</v>
      </c>
      <c r="CM113">
        <v>0</v>
      </c>
      <c r="CN113">
        <v>3750.87</v>
      </c>
      <c r="CO113">
        <v>155005</v>
      </c>
      <c r="CP113">
        <v>134880</v>
      </c>
      <c r="CQ113">
        <v>35428.800000000003</v>
      </c>
      <c r="CR113">
        <v>207472</v>
      </c>
      <c r="CS113">
        <v>144314</v>
      </c>
      <c r="CT113">
        <v>22796.6</v>
      </c>
      <c r="CU113">
        <v>64156.7</v>
      </c>
      <c r="CV113">
        <v>-431225</v>
      </c>
      <c r="CW113">
        <v>5028.2</v>
      </c>
      <c r="CX113">
        <v>474168</v>
      </c>
      <c r="CY113">
        <v>1399.09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1399.09</v>
      </c>
      <c r="DG113">
        <v>0</v>
      </c>
      <c r="DH113">
        <v>0</v>
      </c>
      <c r="DI113">
        <v>0</v>
      </c>
      <c r="DJ113">
        <v>0</v>
      </c>
      <c r="DK113">
        <v>1399.09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1.5385</v>
      </c>
      <c r="DZ113">
        <v>4.1150200000000003</v>
      </c>
      <c r="EA113">
        <v>4.3190600000000003</v>
      </c>
      <c r="EB113">
        <v>0</v>
      </c>
      <c r="EC113">
        <v>0.25521899999999997</v>
      </c>
      <c r="ED113">
        <v>8.8046699999999998</v>
      </c>
      <c r="EE113">
        <v>6.9950000000000001</v>
      </c>
      <c r="EF113">
        <v>7.1623900000000003</v>
      </c>
      <c r="EG113">
        <v>11.432</v>
      </c>
      <c r="EH113">
        <v>8.3520900000000005</v>
      </c>
      <c r="EI113">
        <v>1.4745600000000001</v>
      </c>
      <c r="EJ113">
        <v>3.8196099999999999</v>
      </c>
      <c r="EK113">
        <v>-18.1662</v>
      </c>
      <c r="EL113">
        <v>-0.69888700000000004</v>
      </c>
      <c r="EM113">
        <v>32.240699999999997</v>
      </c>
      <c r="EN113">
        <v>31.502500000000001</v>
      </c>
      <c r="EO113">
        <v>0.73818799999999996</v>
      </c>
      <c r="EP113">
        <v>0</v>
      </c>
      <c r="EQ113">
        <v>0</v>
      </c>
      <c r="ES113">
        <v>0</v>
      </c>
      <c r="ET113">
        <v>0</v>
      </c>
      <c r="EV113">
        <v>0</v>
      </c>
      <c r="EW113">
        <v>8.3951399999999996</v>
      </c>
      <c r="EX113">
        <v>1.00746</v>
      </c>
      <c r="EY113">
        <v>7.5844399999999998</v>
      </c>
      <c r="EZ113">
        <v>0</v>
      </c>
      <c r="FA113">
        <v>0.91459000000000001</v>
      </c>
      <c r="FB113">
        <v>12.248799999999999</v>
      </c>
      <c r="FC113">
        <v>9.0898000000000003</v>
      </c>
      <c r="FD113">
        <v>37.990900000000003</v>
      </c>
      <c r="FE113">
        <v>17.622399999999999</v>
      </c>
      <c r="FF113">
        <v>10.3307</v>
      </c>
      <c r="FG113">
        <v>2.6427900000000002</v>
      </c>
      <c r="FH113">
        <v>7.3238500000000002</v>
      </c>
      <c r="FI113">
        <v>-0.68989199999999995</v>
      </c>
      <c r="FJ113">
        <v>-0.55949099999999996</v>
      </c>
      <c r="FK113">
        <v>75.910600000000002</v>
      </c>
      <c r="FL113">
        <v>4.5338000000000003</v>
      </c>
      <c r="FM113">
        <v>1.2893699999999999</v>
      </c>
      <c r="FN113">
        <v>7.0801299999999996</v>
      </c>
      <c r="FO113">
        <v>0</v>
      </c>
      <c r="FP113">
        <v>0.92472299999999996</v>
      </c>
      <c r="FQ113">
        <v>12.1622</v>
      </c>
      <c r="FR113">
        <v>9.0968900000000001</v>
      </c>
      <c r="FS113">
        <v>33.825200000000002</v>
      </c>
      <c r="FT113">
        <v>17.622399999999999</v>
      </c>
      <c r="FU113">
        <v>10.4483</v>
      </c>
      <c r="FV113">
        <v>2.6427900000000002</v>
      </c>
      <c r="FW113">
        <v>7.3238500000000002</v>
      </c>
      <c r="FX113">
        <v>-0.71345000000000003</v>
      </c>
      <c r="FY113">
        <v>-0.54846499999999998</v>
      </c>
      <c r="FZ113">
        <v>71.862499999999997</v>
      </c>
      <c r="GA113" t="s">
        <v>821</v>
      </c>
      <c r="GB113" t="s">
        <v>822</v>
      </c>
      <c r="GC113" t="s">
        <v>823</v>
      </c>
      <c r="GD113" t="s">
        <v>824</v>
      </c>
      <c r="GE113" t="s">
        <v>825</v>
      </c>
      <c r="GF113" t="s">
        <v>826</v>
      </c>
      <c r="GG113" t="s">
        <v>827</v>
      </c>
      <c r="GH113" t="s">
        <v>828</v>
      </c>
      <c r="GK113">
        <v>3.9371999999999998</v>
      </c>
      <c r="GL113">
        <v>2.9433400000000001</v>
      </c>
      <c r="GM113">
        <v>6.3408800000000003</v>
      </c>
      <c r="GN113">
        <v>0</v>
      </c>
      <c r="GO113">
        <v>0.62935099999999999</v>
      </c>
      <c r="GP113">
        <v>14.076499999999999</v>
      </c>
      <c r="GQ113">
        <v>9.9658499999999997</v>
      </c>
      <c r="GR113">
        <v>24.22</v>
      </c>
      <c r="GS113">
        <v>17.218800000000002</v>
      </c>
      <c r="GT113">
        <v>11.4681</v>
      </c>
      <c r="GU113">
        <v>2.4884300000000001</v>
      </c>
      <c r="GV113">
        <v>5.7858799999999997</v>
      </c>
      <c r="GW113">
        <v>-9.4974500000000006</v>
      </c>
      <c r="GX113">
        <v>-4.1835199999999997</v>
      </c>
      <c r="GY113">
        <v>61.19</v>
      </c>
      <c r="GZ113">
        <v>8.5301200000000001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8.5299999999999994</v>
      </c>
      <c r="HH113">
        <v>0</v>
      </c>
      <c r="HI113">
        <v>0</v>
      </c>
      <c r="HJ113">
        <v>0</v>
      </c>
      <c r="HK113">
        <v>0</v>
      </c>
      <c r="HL113">
        <v>8.5299999999999994</v>
      </c>
      <c r="HM113">
        <v>2.00047</v>
      </c>
      <c r="HN113">
        <v>3.2877999999999998</v>
      </c>
      <c r="HO113">
        <v>6.1551400000000003</v>
      </c>
      <c r="HP113">
        <v>0</v>
      </c>
      <c r="HQ113">
        <v>0.59034799999999998</v>
      </c>
      <c r="HR113">
        <v>13.875999999999999</v>
      </c>
      <c r="HS113">
        <v>10.0722</v>
      </c>
      <c r="HT113">
        <v>22.1</v>
      </c>
      <c r="HU113">
        <v>17.218800000000002</v>
      </c>
      <c r="HV113">
        <v>11.5669</v>
      </c>
      <c r="HW113">
        <v>2.4884300000000001</v>
      </c>
      <c r="HX113">
        <v>5.7858799999999997</v>
      </c>
      <c r="HY113">
        <v>-9.8217599999999994</v>
      </c>
      <c r="HZ113">
        <v>-4.0654000000000003</v>
      </c>
      <c r="IA113">
        <v>59.17</v>
      </c>
      <c r="IB113">
        <v>7.6436400000000004</v>
      </c>
      <c r="IC113">
        <v>0</v>
      </c>
      <c r="ID113">
        <v>0</v>
      </c>
      <c r="IE113">
        <v>0</v>
      </c>
      <c r="IF113">
        <v>0</v>
      </c>
      <c r="IG113">
        <v>0</v>
      </c>
      <c r="IH113">
        <v>0</v>
      </c>
      <c r="II113">
        <v>7.64</v>
      </c>
      <c r="IJ113">
        <v>0</v>
      </c>
      <c r="IK113">
        <v>0</v>
      </c>
      <c r="IL113">
        <v>0</v>
      </c>
      <c r="IM113">
        <v>0</v>
      </c>
      <c r="IN113">
        <v>7.64</v>
      </c>
      <c r="IO113">
        <v>1.9155899999999999</v>
      </c>
      <c r="IP113">
        <v>0.493863</v>
      </c>
      <c r="IQ113">
        <v>1.06393</v>
      </c>
      <c r="IR113">
        <v>0</v>
      </c>
      <c r="IS113">
        <v>0.105599</v>
      </c>
      <c r="IT113">
        <v>2.3618999999999999</v>
      </c>
      <c r="IU113">
        <v>1.6721699999999999</v>
      </c>
      <c r="IV113">
        <v>5.3175299999999996</v>
      </c>
      <c r="IW113">
        <v>2.8891399999999998</v>
      </c>
      <c r="IX113">
        <v>1.9242300000000001</v>
      </c>
      <c r="IY113">
        <v>0.41753299999999999</v>
      </c>
      <c r="IZ113">
        <v>0.97081200000000001</v>
      </c>
      <c r="JA113">
        <v>-1.59358</v>
      </c>
      <c r="JB113">
        <v>-0.70195300000000005</v>
      </c>
      <c r="JC113">
        <v>11.5192</v>
      </c>
      <c r="JD113">
        <v>1.4601999999999999</v>
      </c>
      <c r="JE113">
        <v>0.55165900000000001</v>
      </c>
      <c r="JF113">
        <v>1.03277</v>
      </c>
      <c r="JG113">
        <v>0</v>
      </c>
      <c r="JH113">
        <v>9.9054500000000004E-2</v>
      </c>
      <c r="JI113">
        <v>2.3609599999999999</v>
      </c>
      <c r="JJ113">
        <v>1.69001</v>
      </c>
      <c r="JK113">
        <v>4.8645300000000002</v>
      </c>
      <c r="JL113">
        <v>2.8891399999999998</v>
      </c>
      <c r="JM113">
        <v>1.9408099999999999</v>
      </c>
      <c r="JN113">
        <v>0.41753299999999999</v>
      </c>
      <c r="JO113">
        <v>0.97081200000000001</v>
      </c>
      <c r="JP113">
        <v>-1.6479900000000001</v>
      </c>
      <c r="JQ113">
        <v>-0.68213299999999999</v>
      </c>
      <c r="JR113">
        <v>11.082800000000001</v>
      </c>
    </row>
    <row r="126" spans="2:278" x14ac:dyDescent="0.3">
      <c r="T126" s="23"/>
      <c r="X126" s="23"/>
      <c r="BU126" s="23"/>
      <c r="BV126" s="23"/>
      <c r="BY126" s="23"/>
    </row>
    <row r="127" spans="2:278" x14ac:dyDescent="0.3">
      <c r="T127" s="23"/>
      <c r="X127" s="23"/>
      <c r="BU127" s="23"/>
      <c r="BV127" s="23"/>
      <c r="BY127" s="23"/>
    </row>
    <row r="128" spans="2:278" x14ac:dyDescent="0.3">
      <c r="T128" s="23"/>
      <c r="X128" s="23"/>
      <c r="BU128" s="23"/>
      <c r="BV128" s="23"/>
      <c r="BY128" s="23"/>
    </row>
    <row r="129" spans="20:77" x14ac:dyDescent="0.3">
      <c r="T129" s="23"/>
      <c r="X129" s="23"/>
      <c r="BU129" s="23"/>
      <c r="BV129" s="23"/>
      <c r="BY129" s="23"/>
    </row>
    <row r="145" spans="1:77" x14ac:dyDescent="0.3">
      <c r="A145" s="2"/>
    </row>
    <row r="158" spans="1:77" x14ac:dyDescent="0.3">
      <c r="A158" s="11"/>
    </row>
    <row r="159" spans="1:77" x14ac:dyDescent="0.3">
      <c r="A159" s="11"/>
    </row>
    <row r="160" spans="1:77" x14ac:dyDescent="0.3">
      <c r="A160" s="11"/>
      <c r="T160" s="23"/>
      <c r="X160" s="23"/>
      <c r="BU160" s="23"/>
      <c r="BV160" s="23"/>
      <c r="BY160" s="23"/>
    </row>
    <row r="161" spans="1:77" x14ac:dyDescent="0.3">
      <c r="A161" s="11"/>
      <c r="T161" s="23"/>
      <c r="X161" s="23"/>
      <c r="BU161" s="23"/>
      <c r="BV161" s="23"/>
      <c r="BY161" s="23"/>
    </row>
    <row r="162" spans="1:77" x14ac:dyDescent="0.3">
      <c r="A162" s="11"/>
      <c r="T162" s="23"/>
      <c r="X162" s="23"/>
      <c r="BU162" s="23"/>
      <c r="BV162" s="23"/>
      <c r="BY162" s="23"/>
    </row>
    <row r="163" spans="1:77" x14ac:dyDescent="0.3">
      <c r="A163" s="11"/>
      <c r="T163" s="23"/>
      <c r="X163" s="23"/>
      <c r="BU163" s="23"/>
      <c r="BV163" s="23"/>
      <c r="BY163" s="23"/>
    </row>
    <row r="164" spans="1:77" x14ac:dyDescent="0.3">
      <c r="A164" s="11"/>
      <c r="T164" s="23"/>
      <c r="X164" s="23"/>
      <c r="BU164" s="23"/>
      <c r="BV164" s="23"/>
      <c r="BY164" s="23"/>
    </row>
    <row r="165" spans="1:77" x14ac:dyDescent="0.3">
      <c r="A165" s="11"/>
      <c r="T165" s="23"/>
      <c r="X165" s="23"/>
      <c r="BU165" s="23"/>
      <c r="BV165" s="23"/>
      <c r="BY165" s="23"/>
    </row>
    <row r="166" spans="1:77" x14ac:dyDescent="0.3">
      <c r="A166" s="11"/>
      <c r="T166" s="23"/>
      <c r="X166" s="23"/>
      <c r="BU166" s="23"/>
      <c r="BV166" s="23"/>
      <c r="BY166" s="23"/>
    </row>
    <row r="167" spans="1:77" x14ac:dyDescent="0.3">
      <c r="A167" s="11"/>
    </row>
    <row r="168" spans="1:77" x14ac:dyDescent="0.3">
      <c r="A168" s="11"/>
      <c r="T168" s="23"/>
      <c r="X168" s="23"/>
      <c r="BU168" s="23"/>
      <c r="BV168" s="23"/>
      <c r="BY168" s="23"/>
    </row>
    <row r="169" spans="1:77" x14ac:dyDescent="0.3">
      <c r="A169" s="11"/>
      <c r="T169" s="23"/>
      <c r="X169" s="23"/>
      <c r="BU169" s="23"/>
      <c r="BV169" s="23"/>
      <c r="BY169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3"/>
  <sheetViews>
    <sheetView zoomScale="70" zoomScaleNormal="70" workbookViewId="0">
      <selection activeCell="A2" sqref="A2"/>
    </sheetView>
  </sheetViews>
  <sheetFormatPr defaultColWidth="9.109375" defaultRowHeight="14.4" x14ac:dyDescent="0.3"/>
  <cols>
    <col min="1" max="1" width="31.6640625" bestFit="1" customWidth="1"/>
    <col min="2" max="2" width="35.109375" bestFit="1" customWidth="1"/>
    <col min="3" max="3" width="30.44140625" bestFit="1" customWidth="1"/>
    <col min="4" max="4" width="31.88671875" bestFit="1" customWidth="1"/>
    <col min="5" max="5" width="38.6640625" customWidth="1"/>
    <col min="6" max="7" width="35.6640625" bestFit="1" customWidth="1"/>
  </cols>
  <sheetData>
    <row r="1" spans="1:10" ht="27.6" customHeight="1" x14ac:dyDescent="0.3">
      <c r="A1" s="12" t="s">
        <v>950</v>
      </c>
      <c r="B1" s="13" t="s">
        <v>951</v>
      </c>
      <c r="C1" s="14" t="s">
        <v>952</v>
      </c>
      <c r="D1" s="14" t="s">
        <v>953</v>
      </c>
      <c r="E1" s="15" t="s">
        <v>954</v>
      </c>
      <c r="F1" s="15" t="s">
        <v>955</v>
      </c>
      <c r="G1" s="15" t="s">
        <v>956</v>
      </c>
      <c r="H1" s="15"/>
      <c r="I1" s="15"/>
      <c r="J1" s="15"/>
    </row>
    <row r="2" spans="1:10" x14ac:dyDescent="0.3">
      <c r="A2" s="16">
        <v>5500</v>
      </c>
      <c r="B2" s="17">
        <v>53627.8</v>
      </c>
      <c r="C2" s="19">
        <v>498589</v>
      </c>
      <c r="D2" s="18">
        <v>24563.1</v>
      </c>
      <c r="E2" s="17">
        <v>22500</v>
      </c>
      <c r="F2" s="17">
        <v>39264</v>
      </c>
      <c r="G2" s="17">
        <v>112641</v>
      </c>
      <c r="H2" s="17"/>
      <c r="I2" s="17"/>
      <c r="J2" s="17"/>
    </row>
    <row r="3" spans="1:10" x14ac:dyDescent="0.3">
      <c r="A3" t="s">
        <v>957</v>
      </c>
      <c r="B3" t="s">
        <v>958</v>
      </c>
      <c r="C3" t="s">
        <v>959</v>
      </c>
      <c r="D3" t="s">
        <v>960</v>
      </c>
      <c r="E3" t="s">
        <v>961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64fd6132-5076-4b89-928a-d8e4a6334481" xsi:nil="true"/>
    <TaxCatchAll xmlns="3ebb0589-ab5a-4457-b858-f2bd68e554dd" xsi:nil="true"/>
    <lcf76f155ced4ddcb4097134ff3c332f xmlns="64fd6132-5076-4b89-928a-d8e4a63344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18C1C3CD522429F9295B4569DD6C1" ma:contentTypeVersion="17" ma:contentTypeDescription="Create a new document." ma:contentTypeScope="" ma:versionID="0095e63ec3a45cd444e835862e8cdb94">
  <xsd:schema xmlns:xsd="http://www.w3.org/2001/XMLSchema" xmlns:xs="http://www.w3.org/2001/XMLSchema" xmlns:p="http://schemas.microsoft.com/office/2006/metadata/properties" xmlns:ns2="64fd6132-5076-4b89-928a-d8e4a6334481" xmlns:ns3="3ebb0589-ab5a-4457-b858-f2bd68e554dd" targetNamespace="http://schemas.microsoft.com/office/2006/metadata/properties" ma:root="true" ma:fieldsID="880ecd3a8e12cf513cd3619339318796" ns2:_="" ns3:_="">
    <xsd:import namespace="64fd6132-5076-4b89-928a-d8e4a6334481"/>
    <xsd:import namespace="3ebb0589-ab5a-4457-b858-f2bd68e55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d6132-5076-4b89-928a-d8e4a6334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description="General 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b0589-ab5a-4457-b858-f2bd68e55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f0f2ed-d63e-4dfc-a5f0-579bed758327}" ma:internalName="TaxCatchAll" ma:showField="CatchAllData" ma:web="3ebb0589-ab5a-4457-b858-f2bd68e55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1993B-522D-409A-85D5-5BDCF08C2FD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64fd6132-5076-4b89-928a-d8e4a6334481"/>
    <ds:schemaRef ds:uri="3ebb0589-ab5a-4457-b858-f2bd68e554d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85C784-3354-4E37-8BC8-7D7D65314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87059-0F00-4993-8F11-9CFE2DCDF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d6132-5076-4b89-928a-d8e4a6334481"/>
    <ds:schemaRef ds:uri="3ebb0589-ab5a-4457-b858-f2bd68e55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Results LSC</vt:lpstr>
      <vt:lpstr>Results SOURCE</vt:lpstr>
      <vt:lpstr>Output</vt:lpstr>
      <vt:lpstr>Lookup</vt:lpstr>
      <vt:lpstr>'Results SOURCE'!TDVabl7</vt:lpstr>
      <vt:lpstr>TDVabl7</vt:lpstr>
      <vt:lpstr>'Results SOURCE'!TDVrbl7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2026-01-29T17:33:28Z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5f6713-6d19-40ac-a071-63e831bc1e58_Enabled">
    <vt:lpwstr>true</vt:lpwstr>
  </property>
  <property fmtid="{D5CDD505-2E9C-101B-9397-08002B2CF9AE}" pid="3" name="MSIP_Label_b85f6713-6d19-40ac-a071-63e831bc1e58_SetDate">
    <vt:lpwstr>2023-07-04T12:59:54Z</vt:lpwstr>
  </property>
  <property fmtid="{D5CDD505-2E9C-101B-9397-08002B2CF9AE}" pid="4" name="MSIP_Label_b85f6713-6d19-40ac-a071-63e831bc1e58_Method">
    <vt:lpwstr>Standard</vt:lpwstr>
  </property>
  <property fmtid="{D5CDD505-2E9C-101B-9397-08002B2CF9AE}" pid="5" name="MSIP_Label_b85f6713-6d19-40ac-a071-63e831bc1e58_Name">
    <vt:lpwstr>Confidential - Low</vt:lpwstr>
  </property>
  <property fmtid="{D5CDD505-2E9C-101B-9397-08002B2CF9AE}" pid="6" name="MSIP_Label_b85f6713-6d19-40ac-a071-63e831bc1e58_SiteId">
    <vt:lpwstr>36839a65-7f3f-4bac-9ea4-f571f10a9a03</vt:lpwstr>
  </property>
  <property fmtid="{D5CDD505-2E9C-101B-9397-08002B2CF9AE}" pid="7" name="MSIP_Label_b85f6713-6d19-40ac-a071-63e831bc1e58_ActionId">
    <vt:lpwstr>41209545-381b-477f-824d-134422b6ae4c</vt:lpwstr>
  </property>
  <property fmtid="{D5CDD505-2E9C-101B-9397-08002B2CF9AE}" pid="8" name="MSIP_Label_b85f6713-6d19-40ac-a071-63e831bc1e58_ContentBits">
    <vt:r8>0</vt:r8>
  </property>
  <property fmtid="{D5CDD505-2E9C-101B-9397-08002B2CF9AE}" pid="9" name="MSIP_Label_aa7be39c-9e9f-446a-a199-286f73f56a3f_Enabled">
    <vt:lpwstr>true</vt:lpwstr>
  </property>
  <property fmtid="{D5CDD505-2E9C-101B-9397-08002B2CF9AE}" pid="10" name="MSIP_Label_aa7be39c-9e9f-446a-a199-286f73f56a3f_SetDate">
    <vt:lpwstr>2025-02-04T15:41:20Z</vt:lpwstr>
  </property>
  <property fmtid="{D5CDD505-2E9C-101B-9397-08002B2CF9AE}" pid="11" name="MSIP_Label_aa7be39c-9e9f-446a-a199-286f73f56a3f_Method">
    <vt:lpwstr>Standard</vt:lpwstr>
  </property>
  <property fmtid="{D5CDD505-2E9C-101B-9397-08002B2CF9AE}" pid="12" name="MSIP_Label_aa7be39c-9e9f-446a-a199-286f73f56a3f_Name">
    <vt:lpwstr>Confidential</vt:lpwstr>
  </property>
  <property fmtid="{D5CDD505-2E9C-101B-9397-08002B2CF9AE}" pid="13" name="MSIP_Label_aa7be39c-9e9f-446a-a199-286f73f56a3f_SiteId">
    <vt:lpwstr>85ad2a97-6942-4d5d-bc9c-35cd3905d69a</vt:lpwstr>
  </property>
  <property fmtid="{D5CDD505-2E9C-101B-9397-08002B2CF9AE}" pid="14" name="MSIP_Label_aa7be39c-9e9f-446a-a199-286f73f56a3f_ActionId">
    <vt:lpwstr>98f48d6b-4a7f-4f53-b4cc-d1247a028ea4</vt:lpwstr>
  </property>
  <property fmtid="{D5CDD505-2E9C-101B-9397-08002B2CF9AE}" pid="15" name="MSIP_Label_aa7be39c-9e9f-446a-a199-286f73f56a3f_ContentBits">
    <vt:r8>0</vt:r8>
  </property>
  <property fmtid="{D5CDD505-2E9C-101B-9397-08002B2CF9AE}" pid="16" name="ContentTypeId">
    <vt:lpwstr>0x01010062418C1C3CD522429F9295B4569DD6C1</vt:lpwstr>
  </property>
  <property fmtid="{D5CDD505-2E9C-101B-9397-08002B2CF9AE}" pid="17" name="MediaServiceImageTags">
    <vt:lpwstr/>
  </property>
</Properties>
</file>